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hlir\Desktop\u of M\Kickstarter_Challenge\"/>
    </mc:Choice>
  </mc:AlternateContent>
  <xr:revisionPtr revIDLastSave="0" documentId="13_ncr:1_{B9707339-BA23-4EAA-85BE-7037CECEAD6D}" xr6:coauthVersionLast="47" xr6:coauthVersionMax="47" xr10:uidLastSave="{00000000-0000-0000-0000-000000000000}"/>
  <bookViews>
    <workbookView xWindow="44880" yWindow="-120" windowWidth="29040" windowHeight="17640" tabRatio="879" activeTab="3" xr2:uid="{00000000-000D-0000-FFFF-FFFF00000000}"/>
  </bookViews>
  <sheets>
    <sheet name="Theater Outcomes by Launch Date" sheetId="17" r:id="rId1"/>
    <sheet name="Outcomes Based on Goals" sheetId="18" r:id="rId2"/>
    <sheet name="Kickstarter" sheetId="1" r:id="rId3"/>
    <sheet name="Edinburgh Research" sheetId="6" r:id="rId4"/>
    <sheet name="Category Statistics" sheetId="2" r:id="rId5"/>
    <sheet name="Subcategory Statistics" sheetId="4" r:id="rId6"/>
    <sheet name="Outcomes Based on Launch Date" sheetId="5" r:id="rId7"/>
  </sheets>
  <definedNames>
    <definedName name="_xlnm._FilterDatabase" localSheetId="2" hidden="1">Kickstarter!$B$1:$U$4115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3" i="18" l="1"/>
  <c r="I12" i="18"/>
  <c r="I11" i="18"/>
  <c r="I10" i="18"/>
  <c r="I9" i="18"/>
  <c r="I8" i="18"/>
  <c r="I7" i="18"/>
  <c r="I6" i="18"/>
  <c r="I5" i="18"/>
  <c r="I4" i="18"/>
  <c r="I3" i="18"/>
  <c r="I2" i="18"/>
  <c r="H13" i="18"/>
  <c r="H12" i="18"/>
  <c r="H11" i="18"/>
  <c r="H10" i="18"/>
  <c r="H9" i="18"/>
  <c r="H8" i="18"/>
  <c r="H7" i="18"/>
  <c r="H6" i="18"/>
  <c r="H5" i="18"/>
  <c r="H4" i="18"/>
  <c r="H3" i="18"/>
  <c r="H2" i="18"/>
  <c r="G13" i="18"/>
  <c r="G12" i="18"/>
  <c r="G11" i="18"/>
  <c r="G10" i="18"/>
  <c r="G9" i="18"/>
  <c r="G8" i="18"/>
  <c r="G7" i="18"/>
  <c r="G6" i="18"/>
  <c r="G5" i="18"/>
  <c r="G4" i="18"/>
  <c r="G3" i="18"/>
  <c r="G2" i="18"/>
  <c r="F13" i="18"/>
  <c r="F12" i="18"/>
  <c r="F11" i="18"/>
  <c r="F10" i="18"/>
  <c r="F9" i="18"/>
  <c r="F8" i="18"/>
  <c r="F7" i="18"/>
  <c r="F6" i="18"/>
  <c r="F5" i="18"/>
  <c r="F4" i="18"/>
  <c r="F3" i="18"/>
  <c r="F2" i="18"/>
  <c r="D12" i="18"/>
  <c r="D13" i="18"/>
  <c r="D5" i="18"/>
  <c r="D4" i="18"/>
  <c r="D3" i="18"/>
  <c r="E13" i="18"/>
  <c r="E12" i="18"/>
  <c r="E11" i="18"/>
  <c r="E10" i="18"/>
  <c r="E9" i="18"/>
  <c r="E8" i="18"/>
  <c r="E7" i="18"/>
  <c r="E6" i="18"/>
  <c r="E5" i="18"/>
  <c r="E4" i="18"/>
  <c r="E3" i="18"/>
  <c r="E2" i="18"/>
  <c r="D11" i="18"/>
  <c r="D10" i="18"/>
  <c r="D9" i="18"/>
  <c r="D8" i="18"/>
  <c r="D7" i="18"/>
  <c r="D6" i="18"/>
  <c r="D2" i="18"/>
  <c r="C13" i="18"/>
  <c r="C12" i="18"/>
  <c r="C11" i="18"/>
  <c r="C10" i="18"/>
  <c r="C9" i="18"/>
  <c r="C8" i="18"/>
  <c r="C7" i="18"/>
  <c r="C6" i="18"/>
  <c r="C5" i="18"/>
  <c r="C3" i="18"/>
  <c r="C4" i="18"/>
  <c r="C2" i="18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V713" i="1" s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V1550" i="1" s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V1855" i="1" s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V1871" i="1" s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V1914" i="1" s="1"/>
  <c r="T1915" i="1"/>
  <c r="T1916" i="1"/>
  <c r="T1917" i="1"/>
  <c r="T1918" i="1"/>
  <c r="T1919" i="1"/>
  <c r="T1920" i="1"/>
  <c r="V1920" i="1" s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V2169" i="1" s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V2380" i="1" s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V2516" i="1" s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V2610" i="1" s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V2622" i="1" s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V2680" i="1" s="1"/>
  <c r="T2681" i="1"/>
  <c r="T2682" i="1"/>
  <c r="T2683" i="1"/>
  <c r="T2684" i="1"/>
  <c r="T2685" i="1"/>
  <c r="T2686" i="1"/>
  <c r="V2686" i="1" s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V2877" i="1" s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V3060" i="1" s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V3090" i="1" s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V3122" i="1" s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V3145" i="1" s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V3304" i="1" s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V3387" i="1" s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V3429" i="1" s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V3545" i="1" s="1"/>
  <c r="T3546" i="1"/>
  <c r="T3547" i="1"/>
  <c r="V3547" i="1" s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V3691" i="1" s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V4073" i="1" s="1"/>
  <c r="T4074" i="1"/>
  <c r="T4075" i="1"/>
  <c r="V4075" i="1" s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E5" i="6" s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E3" i="6" s="1"/>
  <c r="Q1887" i="1"/>
  <c r="E2" i="6" s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E4" i="6" s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E6" i="6" s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<sst xmlns="http://schemas.openxmlformats.org/spreadsheetml/2006/main" count="33446" uniqueCount="8404">
  <si>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</si>
  <si>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</si>
  <si>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</si>
  <si>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</si>
  <si>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</si>
  <si>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</si>
  <si>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</si>
  <si>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</si>
  <si>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</si>
  <si>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</si>
  <si>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</si>
  <si>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</si>
  <si>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</si>
  <si>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</si>
  <si>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</si>
  <si>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</si>
  <si>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</si>
  <si>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</si>
  <si>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</si>
  <si>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</si>
  <si>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</si>
  <si>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</si>
  <si>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</si>
  <si>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</si>
  <si>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</si>
  <si>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</si>
  <si>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</si>
  <si>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</si>
  <si>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</si>
  <si>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</si>
  <si>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</si>
  <si>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</si>
  <si>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</si>
  <si>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</si>
  <si>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</si>
  <si>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</si>
  <si>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</si>
  <si>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</si>
  <si>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</si>
  <si>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</si>
  <si>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</si>
  <si>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</si>
  <si>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</si>
  <si>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</si>
  <si>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</si>
  <si>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</si>
  <si>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</si>
  <si>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</si>
  <si>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</si>
  <si>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</si>
  <si>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</si>
  <si>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</si>
  <si>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</si>
  <si>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</si>
  <si>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</si>
  <si>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</si>
  <si>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</si>
  <si>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</si>
  <si>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</si>
  <si>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</si>
  <si>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</si>
  <si>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</si>
  <si>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</si>
  <si>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</si>
  <si>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</si>
  <si>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</si>
  <si>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</si>
  <si>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</si>
  <si>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</si>
  <si>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</si>
  <si>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</si>
  <si>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</si>
  <si>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</si>
  <si>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</si>
  <si>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</si>
  <si>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</si>
  <si>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</si>
  <si>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</si>
  <si>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</si>
  <si>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</si>
  <si>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</si>
  <si>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</si>
  <si>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</si>
  <si>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</si>
  <si>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</si>
  <si>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</si>
  <si>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</si>
  <si>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</si>
  <si>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</si>
  <si>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</si>
  <si>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</si>
  <si>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</si>
  <si>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</si>
  <si>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</si>
  <si>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</si>
  <si>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</si>
  <si>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</si>
  <si>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</si>
  <si>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</si>
  <si>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</si>
  <si>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</si>
  <si>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</si>
  <si>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</si>
  <si>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</si>
  <si>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</si>
  <si>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</si>
  <si>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</si>
  <si>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</si>
  <si>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</si>
  <si>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</si>
  <si>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</si>
  <si>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</si>
  <si>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</si>
  <si>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</si>
  <si>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</si>
  <si>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</si>
  <si>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</si>
  <si>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</si>
  <si>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</si>
  <si>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</si>
  <si>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</si>
  <si>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</si>
  <si>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</si>
  <si>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</si>
  <si>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</si>
  <si>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</si>
  <si>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</si>
  <si>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</si>
  <si>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</si>
  <si>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</si>
  <si>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</si>
  <si>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</si>
  <si>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</si>
  <si>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</si>
  <si>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</si>
  <si>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</si>
  <si>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</si>
  <si>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</si>
  <si>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</si>
  <si>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</si>
  <si>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</si>
  <si>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</si>
  <si>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</si>
  <si>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</si>
  <si>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</si>
  <si>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</si>
  <si>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</si>
  <si>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</si>
  <si>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</si>
  <si>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</si>
  <si>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</si>
  <si>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</si>
  <si>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</si>
  <si>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</si>
  <si>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</si>
  <si>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</si>
  <si>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</si>
  <si>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</si>
  <si>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</si>
  <si>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</si>
  <si>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</si>
  <si>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</si>
  <si>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</si>
  <si>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</si>
  <si>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</si>
  <si>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</si>
  <si>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</si>
  <si>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</si>
  <si>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</si>
  <si>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</si>
  <si>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</si>
  <si>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</si>
  <si>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</si>
  <si>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</si>
  <si>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</si>
  <si>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</si>
  <si>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</si>
  <si>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</si>
  <si>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</si>
  <si>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</si>
  <si>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</si>
  <si>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</si>
  <si>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</si>
  <si>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</si>
  <si>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</si>
  <si>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</si>
  <si>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</si>
  <si>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</si>
  <si>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</si>
  <si>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</si>
  <si>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</si>
  <si>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</si>
  <si>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</si>
  <si>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</si>
  <si>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</si>
  <si>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</si>
  <si>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</si>
  <si>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</si>
  <si>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</si>
  <si>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</si>
  <si>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</si>
  <si>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</si>
  <si>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</si>
  <si>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</si>
  <si>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</si>
  <si>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</si>
  <si>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</si>
  <si>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</si>
  <si>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</si>
  <si>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</si>
  <si>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</si>
  <si>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</si>
  <si>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</si>
  <si>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</si>
  <si>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</si>
  <si>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</si>
  <si>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</si>
  <si>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</si>
  <si>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</si>
  <si>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</si>
  <si>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</si>
  <si>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</si>
  <si>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</si>
  <si>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</si>
  <si>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</si>
  <si>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</si>
  <si>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</si>
  <si>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</si>
  <si>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</si>
  <si>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</si>
  <si>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</si>
  <si>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</si>
  <si>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</si>
  <si>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</si>
  <si>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</si>
  <si>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</si>
  <si>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</si>
  <si>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</si>
  <si>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</si>
  <si>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</si>
  <si>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</si>
  <si>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</si>
  <si>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</si>
  <si>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</si>
  <si>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</si>
  <si>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</si>
  <si>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</si>
  <si>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</si>
  <si>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</si>
  <si>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</si>
  <si>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</si>
  <si>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</si>
  <si>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</si>
  <si>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</si>
  <si>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</si>
  <si>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</si>
  <si>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</si>
  <si>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</si>
  <si>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</si>
  <si>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</si>
  <si>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</si>
  <si>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</si>
  <si>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</si>
  <si>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</si>
  <si>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</si>
  <si>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</si>
  <si>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</si>
  <si>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</si>
  <si>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</si>
  <si>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</si>
  <si>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</si>
  <si>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</si>
  <si>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</si>
  <si>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</si>
  <si>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</si>
  <si>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</si>
  <si>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</si>
  <si>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</si>
  <si>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</si>
  <si>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</si>
  <si>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</si>
  <si>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</si>
  <si>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</si>
  <si>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</si>
  <si>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</si>
  <si>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</si>
  <si>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</si>
  <si>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</si>
  <si>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</si>
  <si>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</si>
  <si>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</si>
  <si>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</si>
  <si>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</si>
  <si>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</si>
  <si>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</si>
  <si>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</si>
  <si>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</si>
  <si>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</si>
  <si>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</si>
  <si>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</si>
  <si>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</si>
  <si>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</si>
  <si>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</si>
  <si>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</si>
  <si>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</si>
  <si>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</si>
  <si>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</si>
  <si>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</si>
  <si>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</si>
  <si>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</si>
  <si>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</si>
  <si>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</si>
  <si>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</si>
  <si>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</si>
  <si>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</si>
  <si>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</si>
  <si>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</si>
  <si>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</si>
  <si>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</si>
  <si>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</si>
  <si>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</si>
  <si>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</si>
  <si>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</si>
  <si>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</si>
  <si>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</si>
  <si>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</si>
  <si>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</si>
  <si>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</si>
  <si>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</si>
  <si>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</si>
  <si>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</si>
  <si>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</si>
  <si>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</si>
  <si>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</si>
  <si>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</si>
  <si>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</si>
  <si>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</si>
  <si>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</si>
  <si>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</si>
  <si>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</si>
  <si>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</si>
  <si>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</si>
  <si>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</si>
  <si>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</si>
  <si>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</si>
  <si>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</si>
  <si>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</si>
  <si>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</si>
  <si>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</si>
  <si>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</si>
  <si>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</si>
  <si>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</si>
  <si>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</si>
  <si>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</si>
  <si>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</si>
  <si>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</si>
  <si>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</si>
  <si>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</si>
  <si>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</si>
  <si>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</si>
  <si>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</si>
  <si>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</si>
  <si>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</si>
  <si>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</si>
  <si>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</si>
  <si>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</si>
  <si>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</si>
  <si>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</si>
  <si>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</si>
  <si>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</si>
  <si>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</si>
  <si>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</si>
  <si>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</si>
  <si>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</si>
  <si>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</si>
  <si>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</si>
  <si>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</si>
  <si>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</si>
  <si>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</si>
  <si>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</si>
  <si>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</si>
  <si>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</si>
  <si>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</si>
  <si>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</si>
  <si>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</si>
  <si>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</si>
  <si>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</si>
  <si>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</si>
  <si>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</si>
  <si>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</si>
  <si>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</si>
  <si>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</si>
  <si>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</si>
  <si>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</si>
  <si>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</si>
  <si>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</si>
  <si>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</si>
  <si>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</si>
  <si>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</si>
  <si>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</si>
  <si>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</si>
  <si>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</si>
  <si>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</si>
  <si>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</si>
  <si>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</si>
  <si>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</si>
  <si>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</si>
  <si>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</si>
  <si>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</si>
  <si>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</si>
  <si>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</si>
  <si>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</si>
  <si>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</si>
  <si>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</si>
  <si>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</si>
  <si>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</si>
  <si>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</si>
  <si>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</si>
  <si>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</si>
  <si>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</si>
  <si>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</si>
  <si>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</si>
  <si>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</si>
  <si>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</si>
  <si>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</si>
  <si>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</si>
  <si>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</si>
  <si>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</si>
  <si>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</si>
  <si>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</si>
  <si>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</si>
  <si>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</si>
  <si>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</si>
  <si>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</si>
  <si>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</si>
  <si>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</si>
  <si>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</si>
  <si>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</si>
  <si>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</si>
  <si>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</si>
  <si>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</si>
  <si>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</si>
  <si>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</si>
  <si>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</si>
  <si>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</si>
  <si>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</si>
  <si>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</si>
  <si>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</si>
  <si>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</si>
  <si>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</si>
  <si>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</si>
  <si>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</si>
  <si>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</si>
  <si>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</si>
  <si>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</si>
  <si>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</si>
  <si>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</si>
  <si>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</si>
  <si>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</si>
  <si>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</si>
  <si>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</si>
  <si>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</si>
  <si>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</si>
  <si>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</si>
  <si>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</si>
  <si>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</si>
  <si>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</si>
  <si>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</si>
  <si>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</si>
  <si>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</si>
  <si>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</si>
  <si>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</si>
  <si>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</si>
  <si>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</si>
  <si>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</si>
  <si>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</si>
  <si>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</si>
  <si>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</si>
  <si>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</si>
  <si>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</si>
  <si>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</si>
  <si>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</si>
  <si>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</si>
  <si>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</si>
  <si>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</si>
  <si>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</si>
  <si>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</si>
  <si>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</si>
  <si>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</si>
  <si>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</si>
  <si>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</si>
  <si>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</si>
  <si>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</si>
  <si>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</si>
  <si>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</si>
  <si>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</si>
  <si>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</si>
  <si>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</si>
  <si>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</si>
  <si>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</si>
  <si>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</si>
  <si>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</si>
  <si>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</si>
  <si>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</si>
  <si>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</si>
  <si>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</si>
  <si>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</si>
  <si>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</si>
  <si>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</si>
  <si>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</si>
  <si>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</si>
  <si>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</si>
  <si>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</si>
  <si>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</si>
  <si>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</si>
  <si>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</si>
  <si>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</si>
  <si>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</si>
  <si>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</si>
  <si>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</si>
  <si>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</si>
  <si>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</si>
  <si>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</si>
  <si>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</si>
  <si>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</si>
  <si>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</si>
  <si>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</si>
  <si>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</si>
  <si>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</si>
  <si>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</si>
  <si>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</si>
  <si>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</si>
  <si>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</si>
  <si>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</si>
  <si>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</si>
  <si>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</si>
  <si>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</si>
  <si>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</si>
  <si>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</si>
  <si>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</si>
  <si>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</si>
  <si>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</si>
  <si>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</si>
  <si>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</si>
  <si>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</si>
  <si>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</si>
  <si>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</si>
  <si>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</si>
  <si>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</si>
  <si>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</si>
  <si>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</si>
  <si>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</si>
  <si>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</si>
  <si>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</si>
  <si>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</si>
  <si>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</si>
  <si>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</si>
  <si>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</si>
  <si>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</si>
  <si>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</si>
  <si>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</si>
  <si>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</si>
  <si>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</si>
  <si>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</si>
  <si>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</si>
  <si>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</si>
  <si>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</si>
  <si>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</si>
  <si>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</si>
  <si>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</si>
  <si>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</si>
  <si>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</si>
  <si>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</si>
  <si>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</si>
  <si>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</si>
  <si>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</si>
  <si>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</si>
  <si>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</si>
  <si>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</si>
  <si>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</si>
  <si>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</si>
  <si>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</si>
  <si>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</si>
  <si>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</si>
  <si>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</si>
  <si>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</si>
  <si>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</si>
  <si>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</si>
  <si>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</si>
  <si>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</si>
  <si>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</si>
  <si>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</si>
  <si>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</si>
  <si>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</si>
  <si>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</si>
  <si>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</si>
  <si>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</si>
  <si>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</si>
  <si>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</si>
  <si>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</si>
  <si>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</si>
  <si>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</si>
  <si>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</si>
  <si>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</si>
  <si>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</si>
  <si>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</si>
  <si>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</si>
  <si>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</si>
  <si>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</si>
  <si>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</si>
  <si>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</si>
  <si>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</si>
  <si>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</si>
  <si>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</si>
  <si>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</si>
  <si>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</si>
  <si>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</si>
  <si>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</si>
  <si>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</si>
  <si>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</si>
  <si>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</si>
  <si>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</si>
  <si>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</si>
  <si>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</si>
  <si>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</si>
  <si>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</si>
  <si>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</si>
  <si>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</si>
  <si>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</si>
  <si>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</si>
  <si>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</si>
  <si>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</si>
  <si>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</si>
  <si>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</si>
  <si>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</si>
  <si>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</si>
  <si>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</si>
  <si>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</si>
  <si>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</si>
  <si>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</si>
  <si>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</si>
  <si>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</si>
  <si>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</si>
  <si>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</si>
  <si>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</si>
  <si>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</si>
  <si>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</si>
  <si>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</si>
  <si>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</si>
  <si>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</si>
  <si>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</si>
  <si>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</si>
  <si>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</si>
  <si>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</si>
  <si>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</si>
  <si>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</si>
  <si>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</si>
  <si>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</si>
  <si>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</si>
  <si>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</si>
  <si>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</si>
  <si>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</si>
  <si>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</si>
  <si>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</si>
  <si>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</si>
  <si>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</si>
  <si>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</si>
  <si>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</si>
  <si>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</si>
  <si>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</si>
  <si>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</si>
  <si>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</si>
  <si>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</si>
  <si>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</si>
  <si>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</si>
  <si>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</si>
  <si>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</si>
  <si>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</si>
  <si>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</si>
  <si>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</si>
  <si>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</si>
  <si>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</si>
  <si>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</si>
  <si>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</si>
  <si>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</si>
  <si>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</si>
  <si>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</si>
  <si>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</si>
  <si>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</si>
  <si>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</si>
  <si>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</si>
  <si>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</si>
  <si>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</si>
  <si>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</si>
  <si>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</si>
  <si>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</si>
  <si>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</si>
  <si>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</si>
  <si>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</si>
  <si>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</si>
  <si>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</si>
  <si>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</si>
  <si>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</si>
  <si>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</si>
  <si>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</si>
  <si>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</si>
  <si>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</si>
  <si>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</si>
  <si>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</si>
  <si>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</si>
  <si>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</si>
  <si>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</si>
  <si>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</si>
  <si>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</si>
  <si>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</si>
  <si>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</si>
  <si>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</si>
  <si>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</si>
  <si>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</si>
  <si>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</si>
  <si>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</si>
  <si>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</si>
  <si>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</si>
  <si>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</si>
  <si>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</si>
  <si>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</si>
  <si>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</si>
  <si>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</si>
  <si>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</si>
  <si>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</si>
  <si>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</si>
  <si>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</si>
  <si>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</si>
  <si>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</si>
  <si>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</si>
  <si>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</si>
  <si>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</si>
  <si>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</si>
  <si>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</si>
  <si>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</si>
  <si>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</si>
  <si>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</si>
  <si>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</si>
  <si>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</si>
  <si>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</si>
  <si>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</si>
  <si>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</si>
  <si>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</si>
  <si>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</si>
  <si>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</si>
  <si>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</si>
  <si>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</si>
  <si>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</si>
  <si>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</si>
  <si>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</si>
  <si>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</si>
  <si>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</si>
  <si>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</si>
  <si>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</si>
  <si>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</si>
  <si>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</si>
  <si>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</si>
  <si>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</si>
  <si>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</si>
  <si>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</si>
  <si>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</si>
  <si>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</si>
  <si>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</si>
  <si>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</si>
  <si>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</si>
  <si>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</si>
  <si>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</si>
  <si>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</si>
  <si>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</si>
  <si>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</si>
  <si>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</si>
  <si>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</si>
  <si>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</si>
  <si>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</si>
  <si>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</si>
  <si>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</si>
  <si>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</si>
  <si>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</si>
  <si>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</si>
  <si>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</si>
  <si>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</si>
  <si>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</si>
  <si>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</si>
  <si>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</si>
  <si>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</si>
  <si>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</si>
  <si>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</si>
  <si>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</si>
  <si>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</si>
  <si>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</si>
  <si>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</si>
  <si>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</si>
  <si>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</si>
  <si>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</si>
  <si>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</si>
  <si>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</si>
  <si>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</si>
  <si>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</si>
  <si>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</si>
  <si>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</si>
  <si>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</si>
  <si>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</si>
  <si>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</si>
  <si>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</si>
  <si>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</si>
  <si>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</si>
  <si>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</si>
  <si>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</si>
  <si>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</si>
  <si>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</si>
  <si>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</si>
  <si>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</si>
  <si>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</si>
  <si>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</si>
  <si>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</si>
  <si>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</si>
  <si>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</si>
  <si>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</si>
  <si>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</si>
  <si>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</si>
  <si>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</si>
  <si>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</si>
  <si>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</si>
  <si>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</si>
  <si>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</si>
  <si>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</si>
  <si>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</si>
  <si>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</si>
  <si>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</si>
  <si>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</si>
  <si>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</si>
  <si>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</si>
  <si>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</si>
  <si>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</si>
  <si>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</si>
  <si>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</si>
  <si>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</si>
  <si>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</si>
  <si>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</si>
  <si>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</si>
  <si>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</si>
  <si>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</si>
  <si>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</si>
  <si>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</si>
  <si>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</si>
  <si>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</si>
  <si>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</si>
  <si>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</si>
  <si>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</si>
  <si>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</si>
  <si>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</si>
  <si>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</si>
  <si>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</si>
  <si>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</si>
  <si>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</si>
  <si>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</si>
  <si>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</si>
  <si>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</si>
  <si>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</si>
  <si>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</si>
  <si>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</si>
  <si>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</si>
  <si>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</si>
  <si>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</si>
  <si>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</si>
  <si>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</si>
  <si>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</si>
  <si>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</si>
  <si>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</si>
  <si>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</si>
  <si>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</si>
  <si>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</si>
  <si>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</si>
  <si>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</si>
  <si>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</si>
  <si>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</si>
  <si>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</si>
  <si>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</si>
  <si>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</si>
  <si>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</si>
  <si>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</si>
  <si>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</si>
  <si>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</si>
  <si>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</si>
  <si>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</si>
  <si>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</si>
  <si>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</si>
  <si>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</si>
  <si>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</si>
  <si>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</si>
  <si>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</si>
  <si>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</si>
  <si>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</si>
  <si>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</si>
  <si>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</si>
  <si>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</si>
  <si>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</si>
  <si>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</si>
  <si>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</si>
  <si>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</si>
  <si>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</si>
  <si>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</si>
  <si>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</si>
  <si>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</si>
  <si>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</si>
  <si>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</si>
  <si>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</si>
  <si>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</si>
  <si>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</si>
  <si>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</si>
  <si>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</si>
  <si>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</si>
  <si>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</si>
  <si>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</si>
  <si>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</si>
  <si>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</si>
  <si>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</si>
  <si>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</si>
  <si>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</si>
  <si>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</si>
  <si>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</si>
  <si>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</si>
  <si>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</si>
  <si>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</si>
  <si>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</si>
  <si>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</si>
  <si>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</si>
  <si>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</si>
  <si>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</si>
  <si>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</si>
  <si>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</si>
  <si>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</si>
  <si>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</si>
  <si>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</si>
  <si>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</si>
  <si>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</si>
  <si>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</si>
  <si>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</si>
  <si>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</si>
  <si>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</si>
  <si>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</si>
  <si>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</si>
  <si>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</si>
  <si>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</si>
  <si>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</si>
  <si>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</si>
  <si>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</si>
  <si>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</si>
  <si>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</si>
  <si>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</si>
  <si>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</si>
  <si>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</si>
  <si>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</si>
  <si>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</si>
  <si>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</si>
  <si>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</si>
  <si>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</si>
  <si>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</si>
  <si>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</si>
  <si>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</si>
  <si>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</si>
  <si>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</si>
  <si>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</si>
  <si>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</si>
  <si>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</si>
  <si>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</si>
  <si>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</si>
  <si>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</si>
  <si>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</si>
  <si>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</si>
  <si>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</si>
  <si>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</si>
  <si>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</si>
  <si>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</si>
  <si>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</si>
  <si>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</si>
  <si>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</si>
  <si>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</si>
  <si>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</si>
  <si>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</si>
  <si>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</si>
  <si>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</si>
  <si>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</si>
  <si>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</si>
  <si>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</si>
  <si>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</si>
  <si>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</si>
  <si>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</si>
  <si>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</si>
  <si>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</si>
  <si>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</si>
  <si>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</si>
  <si>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</si>
  <si>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</si>
  <si>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</si>
  <si>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</si>
  <si>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</si>
  <si>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</si>
  <si>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</si>
  <si>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</si>
  <si>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</si>
  <si>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</si>
  <si>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</si>
  <si>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</si>
  <si>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</si>
  <si>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</si>
  <si>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</si>
  <si>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</si>
  <si>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</si>
  <si>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</si>
  <si>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</si>
  <si>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</si>
  <si>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</si>
  <si>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</si>
  <si>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</si>
  <si>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</si>
  <si>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</si>
  <si>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</si>
  <si>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</si>
  <si>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</si>
  <si>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</si>
  <si>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</si>
  <si>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</si>
  <si>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</si>
  <si>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</si>
  <si>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</si>
  <si>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</si>
  <si>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</si>
  <si>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</si>
  <si>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</si>
  <si>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</si>
  <si>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</si>
  <si>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</si>
  <si>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</si>
  <si>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</si>
  <si>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</si>
  <si>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</si>
  <si>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</si>
  <si>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</si>
  <si>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</si>
  <si>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</si>
  <si>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</si>
  <si>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</si>
  <si>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</si>
  <si>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</si>
  <si>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</si>
  <si>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</si>
  <si>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</si>
  <si>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</si>
  <si>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</si>
  <si>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</si>
  <si>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</si>
  <si>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</si>
  <si>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</si>
  <si>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</si>
  <si>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</si>
  <si>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</si>
  <si>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</si>
  <si>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</si>
  <si>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</si>
  <si>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</si>
  <si>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</si>
  <si>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</si>
  <si>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</si>
  <si>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</si>
  <si>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</si>
  <si>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</si>
  <si>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</si>
  <si>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</si>
  <si>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</si>
  <si>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</si>
  <si>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</si>
  <si>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</si>
  <si>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</si>
  <si>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</si>
  <si>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</si>
  <si>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</si>
  <si>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</si>
  <si>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</si>
  <si>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</si>
  <si>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</si>
  <si>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</si>
  <si>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</si>
  <si>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</si>
  <si>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</si>
  <si>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</si>
  <si>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</si>
  <si>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</si>
  <si>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</si>
  <si>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</si>
  <si>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</si>
  <si>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</si>
  <si>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</si>
  <si>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</si>
  <si>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</si>
  <si>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</si>
  <si>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</si>
  <si>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</si>
  <si>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</si>
  <si>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</si>
  <si>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</si>
  <si>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</si>
  <si>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</si>
  <si>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</si>
  <si>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</si>
  <si>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</si>
  <si>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</si>
  <si>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</si>
  <si>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</si>
  <si>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</si>
  <si>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</si>
  <si>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</si>
  <si>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</si>
  <si>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</si>
  <si>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</si>
  <si>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</si>
  <si>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</si>
  <si>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</si>
  <si>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</si>
  <si>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</si>
  <si>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</si>
  <si>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</si>
  <si>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</si>
  <si>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</si>
  <si>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</si>
  <si>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</si>
  <si>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</si>
  <si>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</si>
  <si>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</si>
  <si>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</si>
  <si>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</si>
  <si>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</si>
  <si>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</si>
  <si>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</si>
  <si>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</si>
  <si>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</si>
  <si>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</si>
  <si>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</si>
  <si>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</si>
  <si>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</si>
  <si>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</si>
  <si>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</si>
  <si>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</si>
  <si>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</si>
  <si>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</si>
  <si>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</si>
  <si>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</si>
  <si>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</si>
  <si>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</si>
  <si>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</si>
  <si>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</si>
  <si>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</si>
  <si>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</si>
  <si>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</si>
  <si>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</si>
  <si>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</si>
  <si>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</si>
  <si>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</si>
  <si>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</si>
  <si>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</si>
  <si>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</si>
  <si>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</si>
  <si>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</si>
  <si>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</si>
  <si>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</si>
  <si>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</si>
  <si>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</si>
  <si>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</si>
  <si>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</si>
  <si>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</si>
  <si>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</si>
  <si>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</si>
  <si>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</si>
  <si>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</si>
  <si>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</si>
  <si>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</si>
  <si>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</si>
  <si>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</si>
  <si>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</si>
  <si>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</si>
  <si>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</si>
  <si>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</si>
  <si>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</si>
  <si>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</si>
  <si>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</si>
  <si>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</si>
  <si>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</si>
  <si>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</si>
  <si>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</si>
  <si>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</si>
  <si>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</si>
  <si>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</si>
  <si>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</si>
  <si>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</si>
  <si>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</si>
  <si>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</si>
  <si>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</si>
  <si>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</si>
  <si>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</si>
  <si>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</si>
  <si>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</si>
  <si>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</si>
  <si>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</si>
  <si>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</si>
  <si>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</si>
  <si>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</si>
  <si>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</si>
  <si>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</si>
  <si>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</si>
  <si>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</si>
  <si>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</si>
  <si>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</si>
  <si>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</si>
  <si>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</si>
  <si>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</si>
  <si>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</si>
  <si>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</si>
  <si>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</si>
  <si>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</si>
  <si>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</si>
  <si>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</si>
  <si>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</si>
  <si>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</si>
  <si>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</si>
  <si>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</si>
  <si>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</si>
  <si>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</si>
  <si>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</si>
  <si>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</si>
  <si>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</si>
  <si>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</si>
  <si>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</si>
  <si>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</si>
  <si>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</si>
  <si>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</si>
  <si>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</si>
  <si>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</si>
  <si>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</si>
  <si>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</si>
  <si>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</si>
  <si>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</si>
  <si>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</si>
  <si>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</si>
  <si>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</si>
  <si>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</si>
  <si>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</si>
  <si>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</si>
  <si>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</si>
  <si>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</si>
  <si>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</si>
  <si>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</si>
  <si>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</si>
  <si>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</si>
  <si>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</si>
  <si>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</si>
  <si>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</si>
  <si>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</si>
  <si>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</si>
  <si>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</si>
  <si>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</si>
  <si>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</si>
  <si>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</si>
  <si>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</si>
  <si>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</si>
  <si>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</si>
  <si>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</si>
  <si>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</si>
  <si>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</si>
  <si>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</si>
  <si>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</si>
  <si>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</si>
  <si>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</si>
  <si>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</si>
  <si>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</si>
  <si>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</si>
  <si>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</si>
  <si>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</si>
  <si>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</si>
  <si>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</si>
  <si>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</si>
  <si>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</si>
  <si>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</si>
  <si>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</si>
  <si>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</si>
  <si>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</si>
  <si>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</si>
  <si>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</si>
  <si>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</si>
  <si>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</si>
  <si>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</si>
  <si>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</si>
  <si>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</si>
  <si>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</si>
  <si>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</si>
  <si>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</si>
  <si>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</si>
  <si>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</si>
  <si>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</si>
  <si>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</si>
  <si>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</si>
  <si>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</si>
  <si>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</si>
  <si>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</si>
  <si>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</si>
  <si>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</si>
  <si>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</si>
  <si>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</si>
  <si>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</si>
  <si>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</si>
  <si>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</si>
  <si>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</si>
  <si>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</si>
  <si>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</si>
  <si>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</si>
  <si>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</si>
  <si>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</si>
  <si>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</si>
  <si>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</si>
  <si>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</si>
  <si>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</si>
  <si>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</si>
  <si>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</si>
  <si>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</si>
  <si>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</si>
  <si>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</si>
  <si>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</si>
  <si>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</si>
  <si>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</si>
  <si>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</si>
  <si>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</si>
  <si>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</si>
  <si>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</si>
  <si>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</si>
  <si>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</si>
  <si>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</si>
  <si>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</si>
  <si>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</si>
  <si>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</si>
  <si>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</si>
  <si>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</si>
  <si>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</si>
  <si>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</si>
  <si>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</si>
  <si>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</si>
  <si>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</si>
  <si>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</si>
  <si>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</si>
  <si>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</si>
  <si>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</si>
  <si>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</si>
  <si>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</si>
  <si>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</si>
  <si>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</si>
  <si>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</si>
  <si>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</si>
  <si>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</si>
  <si>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</si>
  <si>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</si>
  <si>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</si>
  <si>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</si>
  <si>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</si>
  <si>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</si>
  <si>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</si>
  <si>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</si>
  <si>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</si>
  <si>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</si>
  <si>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</si>
  <si>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</si>
  <si>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</si>
  <si>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</si>
  <si>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</si>
  <si>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</si>
  <si>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</si>
  <si>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</si>
  <si>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</si>
  <si>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</si>
  <si>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</si>
  <si>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</si>
  <si>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</si>
  <si>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</si>
  <si>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</si>
  <si>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</si>
  <si>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</si>
  <si>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</si>
  <si>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</si>
  <si>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</si>
  <si>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</si>
  <si>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</si>
  <si>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</si>
  <si>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</si>
  <si>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</si>
  <si>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</si>
  <si>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</si>
  <si>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</si>
  <si>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</si>
  <si>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</si>
  <si>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</si>
  <si>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</si>
  <si>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</si>
  <si>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</si>
  <si>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</si>
  <si>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</si>
  <si>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</si>
  <si>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</si>
  <si>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</si>
  <si>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</si>
  <si>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</si>
  <si>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</si>
  <si>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</si>
  <si>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</si>
  <si>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</si>
  <si>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</si>
  <si>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</si>
  <si>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</si>
  <si>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</si>
  <si>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</si>
  <si>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</si>
  <si>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</si>
  <si>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</si>
  <si>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</si>
  <si>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</si>
  <si>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</si>
  <si>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</si>
  <si>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</si>
  <si>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</si>
  <si>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</si>
  <si>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</si>
  <si>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</si>
  <si>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</si>
  <si>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</si>
  <si>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</si>
  <si>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</si>
  <si>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</si>
  <si>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</si>
  <si>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</si>
  <si>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</si>
  <si>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</si>
  <si>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</si>
  <si>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</si>
  <si>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</si>
  <si>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</si>
  <si>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</si>
  <si>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</si>
  <si>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</si>
  <si>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</si>
  <si>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</si>
  <si>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</si>
  <si>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</si>
  <si>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</si>
  <si>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</si>
  <si>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</si>
  <si>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</si>
  <si>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</si>
  <si>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</si>
  <si>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</si>
  <si>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</si>
  <si>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</si>
  <si>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</si>
  <si>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</si>
  <si>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</si>
  <si>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</si>
  <si>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</si>
  <si>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</si>
  <si>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</si>
  <si>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</si>
  <si>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</si>
  <si>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</si>
  <si>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</si>
  <si>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</si>
  <si>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</si>
  <si>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</si>
  <si>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</si>
  <si>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</si>
  <si>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</si>
  <si>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</si>
  <si>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</si>
  <si>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</si>
  <si>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</si>
  <si>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</si>
  <si>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</si>
  <si>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</si>
  <si>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</si>
  <si>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</si>
  <si>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</si>
  <si>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</si>
  <si>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</si>
  <si>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</si>
  <si>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</si>
  <si>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</si>
  <si>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</si>
  <si>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</si>
  <si>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</si>
  <si>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</si>
  <si>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</si>
  <si>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</si>
  <si>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</si>
  <si>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</si>
  <si>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</si>
  <si>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</si>
  <si>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</si>
  <si>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</si>
  <si>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</si>
  <si>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</si>
  <si>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</si>
  <si>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</si>
  <si>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</si>
  <si>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</si>
  <si>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</si>
  <si>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</si>
  <si>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</si>
  <si>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</si>
  <si>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</si>
  <si>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</si>
  <si>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</si>
  <si>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</si>
  <si>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</si>
  <si>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</si>
  <si>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</si>
  <si>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</si>
  <si>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</si>
  <si>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</si>
  <si>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</si>
  <si>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</si>
  <si>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</si>
  <si>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</si>
  <si>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</si>
  <si>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</si>
  <si>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</si>
  <si>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</si>
  <si>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</si>
  <si>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</si>
  <si>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</si>
  <si>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</si>
  <si>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</si>
  <si>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</si>
  <si>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</si>
  <si>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</si>
  <si>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</si>
  <si>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</si>
  <si>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</si>
  <si>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</si>
  <si>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</si>
  <si>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</si>
  <si>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</si>
  <si>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</si>
  <si>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</si>
  <si>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</si>
  <si>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</si>
  <si>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</si>
  <si>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</si>
  <si>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</si>
  <si>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</si>
  <si>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</si>
  <si>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</si>
  <si>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</si>
  <si>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</si>
  <si>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</si>
  <si>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</si>
  <si>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</si>
  <si>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</si>
  <si>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</si>
  <si>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</si>
  <si>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</si>
  <si>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</si>
  <si>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</si>
  <si>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</si>
  <si>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</si>
  <si>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</si>
  <si>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</si>
  <si>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</si>
  <si>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</si>
  <si>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</si>
  <si>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</si>
  <si>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</si>
  <si>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</si>
  <si>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</si>
  <si>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</si>
  <si>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</si>
  <si>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</si>
  <si>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</si>
  <si>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</si>
  <si>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</si>
  <si>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</si>
  <si>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</si>
  <si>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</si>
  <si>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</si>
  <si>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</si>
  <si>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</si>
  <si>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</si>
  <si>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</si>
  <si>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</si>
  <si>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</si>
  <si>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</si>
  <si>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</si>
  <si>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</si>
  <si>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</si>
  <si>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</si>
  <si>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</si>
  <si>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</si>
  <si>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</si>
  <si>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</si>
  <si>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</si>
  <si>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</si>
  <si>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</si>
  <si>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</si>
  <si>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</si>
  <si>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</si>
  <si>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</si>
  <si>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</si>
  <si>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</si>
  <si>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</si>
  <si>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</si>
  <si>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</si>
  <si>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</si>
  <si>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</si>
  <si>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</si>
  <si>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</si>
  <si>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</si>
  <si>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</si>
  <si>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</si>
  <si>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</si>
  <si>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</si>
  <si>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</si>
  <si>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</si>
  <si>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</si>
  <si>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</si>
  <si>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</si>
  <si>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</si>
  <si>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</si>
  <si>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</si>
  <si>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</si>
  <si>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</si>
  <si>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</si>
  <si>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</si>
  <si>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</si>
  <si>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</si>
  <si>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</si>
  <si>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</si>
  <si>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</si>
  <si>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</si>
  <si>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</si>
  <si>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</si>
  <si>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</si>
  <si>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</si>
  <si>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</si>
  <si>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</si>
  <si>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</si>
  <si>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</si>
  <si>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</si>
  <si>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</si>
  <si>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</si>
  <si>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</si>
  <si>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</si>
  <si>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</si>
  <si>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</si>
  <si>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</si>
  <si>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</si>
  <si>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</si>
  <si>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</si>
  <si>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</si>
  <si>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</si>
  <si>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</si>
  <si>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</si>
  <si>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</si>
  <si>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</si>
  <si>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</si>
  <si>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</si>
  <si>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</si>
  <si>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</si>
  <si>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</si>
  <si>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</si>
  <si>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</si>
  <si>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</si>
  <si>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</si>
  <si>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</si>
  <si>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</si>
  <si>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</si>
  <si>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</si>
  <si>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</si>
  <si>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</si>
  <si>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</si>
  <si>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</si>
  <si>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</si>
  <si>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</si>
  <si>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</si>
  <si>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</si>
  <si>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</si>
  <si>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</si>
  <si>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</si>
  <si>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</si>
  <si>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</si>
  <si>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</si>
  <si>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</si>
  <si>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</si>
  <si>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</si>
  <si>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</si>
  <si>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</si>
  <si>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</si>
  <si>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</si>
  <si>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</si>
  <si>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</si>
  <si>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</si>
  <si>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</si>
  <si>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</si>
  <si>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</si>
  <si>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</si>
  <si>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</si>
  <si>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</si>
  <si>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</si>
  <si>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</si>
  <si>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</si>
  <si>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</si>
  <si>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</si>
  <si>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</si>
  <si>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</si>
  <si>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</si>
  <si>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</si>
  <si>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</si>
  <si>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</si>
  <si>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</si>
  <si>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</si>
  <si>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</si>
  <si>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</si>
  <si>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</si>
  <si>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</si>
  <si>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</si>
  <si>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</si>
  <si>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</si>
  <si>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</si>
  <si>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</si>
  <si>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</si>
  <si>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</si>
  <si>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</si>
  <si>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</si>
  <si>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</si>
  <si>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</si>
  <si>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</si>
  <si>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</si>
  <si>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</si>
  <si>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</si>
  <si>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</si>
  <si>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</si>
  <si>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</si>
  <si>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</si>
  <si>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</si>
  <si>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</si>
  <si>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</si>
  <si>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</si>
  <si>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</si>
  <si>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</si>
  <si>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</si>
  <si>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</si>
  <si>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</si>
  <si>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</si>
  <si>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</si>
  <si>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</si>
  <si>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</si>
  <si>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</si>
  <si>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</si>
  <si>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</si>
  <si>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</si>
  <si>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</si>
  <si>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</si>
  <si>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</si>
  <si>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</si>
  <si>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</si>
  <si>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</si>
  <si>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</si>
  <si>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</si>
  <si>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</si>
  <si>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</si>
  <si>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</si>
  <si>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</si>
  <si>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</si>
  <si>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</si>
  <si>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</si>
  <si>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</si>
  <si>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</si>
  <si>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</si>
  <si>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</si>
  <si>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</si>
  <si>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</si>
  <si>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</si>
  <si>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</si>
  <si>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</si>
  <si>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</si>
  <si>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</si>
  <si>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</si>
  <si>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</si>
  <si>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</si>
  <si>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</si>
  <si>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</si>
  <si>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</si>
  <si>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</si>
  <si>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</si>
  <si>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</si>
  <si>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</si>
  <si>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</si>
  <si>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</si>
  <si>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</si>
  <si>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</si>
  <si>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</si>
  <si>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</si>
  <si>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</si>
  <si>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</si>
  <si>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</si>
  <si>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</si>
  <si>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</si>
  <si>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</si>
  <si>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</si>
  <si>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</si>
  <si>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</si>
  <si>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</si>
  <si>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</si>
  <si>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</si>
  <si>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</si>
  <si>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</si>
  <si>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</si>
  <si>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</si>
  <si>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</si>
  <si>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</si>
  <si>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</si>
  <si>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</si>
  <si>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</si>
  <si>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</si>
  <si>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</si>
  <si>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</si>
  <si>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</si>
  <si>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</si>
  <si>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</si>
  <si>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</si>
  <si>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</si>
  <si>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</si>
  <si>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</si>
  <si>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</si>
  <si>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</si>
  <si>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</si>
  <si>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</si>
  <si>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</si>
  <si>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</si>
  <si>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</si>
  <si>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</si>
  <si>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</si>
  <si>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</si>
  <si>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</si>
  <si>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</si>
  <si>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</si>
  <si>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</si>
  <si>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</si>
  <si>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</si>
  <si>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</si>
  <si>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</si>
  <si>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</si>
  <si>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</si>
  <si>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</si>
  <si>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</si>
  <si>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</si>
  <si>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</si>
  <si>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</si>
  <si>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</si>
  <si>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</si>
  <si>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</si>
  <si>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</si>
  <si>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</si>
  <si>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</si>
  <si>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</si>
  <si>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</si>
  <si>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</si>
  <si>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</si>
  <si>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</si>
  <si>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</si>
  <si>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</si>
  <si>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</si>
  <si>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</si>
  <si>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</si>
  <si>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</si>
  <si>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</si>
  <si>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</si>
  <si>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</si>
  <si>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</si>
  <si>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</si>
  <si>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</si>
  <si>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</si>
  <si>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</si>
  <si>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</si>
  <si>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</si>
  <si>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</si>
  <si>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</si>
  <si>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</si>
  <si>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</si>
  <si>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</si>
  <si>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</si>
  <si>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</si>
  <si>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</si>
  <si>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</si>
  <si>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</si>
  <si>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</si>
  <si>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</si>
  <si>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</si>
  <si>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</si>
  <si>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</si>
  <si>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</si>
  <si>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</si>
  <si>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</si>
  <si>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</si>
  <si>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</si>
  <si>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</si>
  <si>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</si>
  <si>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</si>
  <si>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</si>
  <si>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</si>
  <si>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</si>
  <si>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</si>
  <si>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</si>
  <si>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</si>
  <si>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</si>
  <si>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</si>
  <si>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</si>
  <si>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</si>
  <si>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</si>
  <si>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</si>
  <si>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</si>
  <si>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</si>
  <si>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</si>
  <si>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</si>
  <si>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</si>
  <si>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</si>
  <si>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</si>
  <si>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</si>
  <si>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</si>
  <si>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</si>
  <si>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</si>
  <si>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</si>
  <si>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</si>
  <si>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</si>
  <si>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</si>
  <si>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</si>
  <si>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</si>
  <si>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</si>
  <si>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</si>
  <si>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</si>
  <si>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</si>
  <si>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</si>
  <si>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</si>
  <si>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</si>
  <si>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</si>
  <si>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</si>
  <si>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</si>
  <si>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</si>
  <si>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</si>
  <si>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</si>
  <si>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</si>
  <si>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</si>
  <si>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</si>
  <si>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</si>
  <si>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</si>
  <si>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</si>
  <si>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</si>
  <si>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</si>
  <si>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</si>
  <si>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</si>
  <si>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</si>
  <si>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</si>
  <si>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</si>
  <si>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</si>
  <si>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</si>
  <si>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</si>
  <si>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</si>
  <si>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</si>
  <si>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</si>
  <si>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</si>
  <si>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</si>
  <si>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</si>
  <si>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</si>
  <si>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</si>
  <si>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</si>
  <si>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</si>
  <si>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</si>
  <si>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</si>
  <si>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</si>
  <si>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</si>
  <si>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</si>
  <si>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</si>
  <si>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</si>
  <si>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</si>
  <si>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</si>
  <si>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</si>
  <si>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</si>
  <si>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</si>
  <si>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</si>
  <si>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</si>
  <si>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</si>
  <si>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</si>
  <si>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</si>
  <si>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</si>
  <si>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</si>
  <si>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</si>
  <si>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</si>
  <si>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</si>
  <si>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</si>
  <si>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</si>
  <si>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</si>
  <si>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</si>
  <si>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</si>
  <si>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</si>
  <si>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</si>
  <si>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</si>
  <si>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</si>
  <si>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</si>
  <si>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</si>
  <si>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</si>
  <si>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</si>
  <si>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</si>
  <si>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</si>
  <si>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</si>
  <si>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</si>
  <si>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</si>
  <si>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</si>
  <si>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</si>
  <si>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</si>
  <si>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</si>
  <si>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</si>
  <si>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</si>
  <si>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</si>
  <si>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</si>
  <si>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</si>
  <si>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</si>
  <si>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</si>
  <si>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</si>
  <si>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</si>
  <si>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</si>
  <si>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</si>
  <si>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</si>
  <si>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</si>
  <si>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</si>
  <si>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</si>
  <si>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</si>
  <si>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</si>
  <si>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</si>
  <si>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</si>
  <si>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</si>
  <si>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</si>
  <si>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</si>
  <si>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</si>
  <si>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</si>
  <si>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</si>
  <si>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</si>
  <si>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</si>
  <si>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</si>
  <si>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</si>
  <si>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</si>
  <si>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</si>
  <si>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</si>
  <si>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</si>
  <si>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</si>
  <si>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</si>
  <si>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</si>
  <si>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</si>
  <si>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</si>
  <si>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</si>
  <si>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</si>
  <si>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</si>
  <si>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</si>
  <si>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</si>
  <si>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</si>
  <si>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</si>
  <si>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</si>
  <si>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</si>
  <si>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</si>
  <si>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</si>
  <si>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</si>
  <si>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</si>
  <si>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</si>
  <si>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</si>
  <si>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</si>
  <si>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</si>
  <si>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</si>
  <si>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</si>
  <si>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</si>
  <si>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</si>
  <si>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</si>
  <si>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</si>
  <si>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</si>
  <si>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</si>
  <si>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</si>
  <si>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</si>
  <si>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</si>
  <si>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</si>
  <si>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</si>
  <si>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</si>
  <si>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</si>
  <si>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</si>
  <si>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</si>
  <si>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</si>
  <si>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</si>
  <si>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</si>
  <si>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</si>
  <si>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</si>
  <si>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</si>
  <si>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</si>
  <si>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</si>
  <si>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</si>
  <si>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</si>
  <si>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</si>
  <si>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</si>
  <si>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</si>
  <si>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</si>
  <si>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</si>
  <si>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</si>
  <si>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</si>
  <si>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</si>
  <si>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</si>
  <si>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</si>
  <si>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</si>
  <si>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</si>
  <si>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</si>
  <si>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</si>
  <si>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</si>
  <si>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</si>
  <si>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</si>
  <si>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</si>
  <si>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</si>
  <si>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</si>
  <si>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</si>
  <si>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</si>
  <si>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</si>
  <si>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</si>
  <si>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</si>
  <si>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</si>
  <si>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</si>
  <si>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</si>
  <si>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</si>
  <si>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</si>
  <si>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</si>
  <si>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</si>
  <si>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</si>
  <si>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</si>
  <si>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</si>
  <si>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</si>
  <si>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</si>
  <si>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</si>
  <si>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</si>
  <si>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</si>
  <si>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</si>
  <si>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</si>
  <si>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</si>
  <si>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</si>
  <si>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</si>
  <si>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</si>
  <si>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</si>
  <si>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</si>
  <si>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</si>
  <si>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</si>
  <si>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</si>
  <si>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</si>
  <si>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</si>
  <si>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</si>
  <si>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</si>
  <si>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</si>
  <si>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</si>
  <si>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</si>
  <si>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</si>
  <si>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</si>
  <si>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</si>
  <si>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</si>
  <si>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</si>
  <si>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</si>
  <si>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</si>
  <si>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</si>
  <si>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</si>
  <si>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</si>
  <si>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</si>
  <si>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</si>
  <si>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</si>
  <si>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</si>
  <si>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</si>
  <si>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</si>
  <si>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</si>
  <si>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</si>
  <si>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</si>
  <si>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</si>
  <si>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</si>
  <si>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</si>
  <si>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</si>
  <si>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</si>
  <si>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</si>
  <si>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</si>
  <si>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</si>
  <si>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</si>
  <si>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</si>
  <si>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</si>
  <si>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</si>
  <si>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</si>
  <si>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</si>
  <si>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</si>
  <si>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</si>
  <si>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</si>
  <si>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</si>
  <si>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</si>
  <si>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</si>
  <si>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</si>
  <si>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</si>
  <si>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</si>
  <si>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</si>
  <si>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</si>
  <si>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</si>
  <si>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</si>
  <si>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</si>
  <si>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</si>
  <si>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</si>
  <si>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</si>
  <si>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</si>
  <si>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</si>
  <si>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</si>
  <si>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</si>
  <si>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</si>
  <si>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</si>
  <si>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</si>
  <si>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</si>
  <si>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</si>
  <si>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</si>
  <si>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</si>
  <si>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</si>
  <si>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</si>
  <si>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</si>
  <si>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</si>
  <si>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</si>
  <si>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</si>
  <si>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</si>
  <si>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</si>
  <si>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</si>
  <si>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</si>
  <si>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</si>
  <si>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</si>
  <si>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</si>
  <si>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</si>
  <si>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</si>
  <si>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</si>
  <si>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</si>
  <si>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</si>
  <si>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</si>
  <si>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</si>
  <si>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</si>
  <si>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</si>
  <si>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</si>
  <si>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</si>
  <si>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</si>
  <si>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</si>
  <si>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</si>
  <si>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</si>
  <si>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</si>
  <si>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</si>
  <si>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</si>
  <si>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</si>
  <si>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</si>
  <si>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</si>
  <si>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</si>
  <si>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</si>
  <si>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</si>
  <si>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</si>
  <si>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</si>
  <si>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</si>
  <si>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</si>
  <si>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</si>
  <si>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</si>
  <si>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</si>
  <si>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</si>
  <si>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</si>
  <si>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</si>
  <si>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</si>
  <si>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</si>
  <si>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</si>
  <si>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</si>
  <si>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</si>
  <si>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</si>
  <si>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</si>
  <si>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</si>
  <si>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</si>
  <si>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</si>
  <si>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</si>
  <si>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</si>
  <si>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</si>
  <si>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</si>
  <si>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</si>
  <si>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</si>
  <si>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</si>
  <si>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</si>
  <si>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</si>
  <si>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</si>
  <si>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</si>
  <si>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</si>
  <si>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</si>
  <si>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</si>
  <si>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</si>
  <si>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</si>
  <si>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</si>
  <si>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</si>
  <si>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</si>
  <si>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</si>
  <si>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</si>
  <si>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</si>
  <si>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</si>
  <si>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</si>
  <si>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</si>
  <si>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</si>
  <si>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</si>
  <si>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</si>
  <si>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</si>
  <si>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</si>
  <si>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</si>
  <si>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</si>
  <si>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</si>
  <si>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</si>
  <si>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</si>
  <si>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</si>
  <si>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</si>
  <si>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</si>
  <si>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</si>
  <si>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</si>
  <si>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</si>
  <si>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</si>
  <si>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</si>
  <si>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</si>
  <si>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</si>
  <si>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</si>
  <si>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</si>
  <si>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</si>
  <si>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</si>
  <si>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</si>
  <si>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</si>
  <si>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</si>
  <si>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</si>
  <si>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</si>
  <si>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</si>
  <si>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</si>
  <si>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</si>
  <si>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</si>
  <si>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</si>
  <si>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</si>
  <si>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</si>
  <si>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</si>
  <si>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</si>
  <si>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</si>
  <si>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</si>
  <si>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</si>
  <si>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</si>
  <si>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</si>
  <si>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</si>
  <si>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</si>
  <si>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</si>
  <si>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</si>
  <si>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</si>
  <si>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</si>
  <si>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</si>
  <si>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</si>
  <si>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</si>
  <si>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</si>
  <si>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</si>
  <si>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</si>
  <si>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</si>
  <si>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</si>
  <si>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</si>
  <si>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</si>
  <si>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</si>
  <si>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</si>
  <si>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</si>
  <si>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</si>
  <si>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</si>
  <si>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</si>
  <si>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</si>
  <si>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</si>
  <si>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</si>
  <si>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</si>
  <si>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</si>
  <si>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</si>
  <si>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</si>
  <si>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</si>
  <si>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</si>
  <si>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</si>
  <si>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</si>
  <si>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</si>
  <si>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</si>
  <si>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</si>
  <si>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</si>
  <si>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</si>
  <si>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</si>
  <si>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</si>
  <si>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</si>
  <si>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</si>
  <si>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</si>
  <si>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</si>
  <si>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</si>
  <si>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</si>
  <si>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</si>
  <si>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</si>
  <si>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</si>
  <si>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</si>
  <si>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</si>
  <si>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</si>
  <si>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</si>
  <si>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</si>
  <si>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</si>
  <si>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</si>
  <si>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</si>
  <si>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</si>
  <si>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</si>
  <si>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</si>
  <si>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</si>
  <si>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</si>
  <si>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</si>
  <si>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</si>
  <si>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</si>
  <si>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</si>
  <si>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</si>
  <si>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</si>
  <si>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</si>
  <si>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</si>
  <si>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</si>
  <si>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</si>
  <si>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</si>
  <si>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</si>
  <si>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</si>
  <si>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</si>
  <si>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</si>
  <si>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</si>
  <si>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</si>
  <si>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</si>
  <si>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</si>
  <si>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</si>
  <si>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</si>
  <si>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</si>
  <si>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</si>
  <si>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</si>
  <si>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</si>
  <si>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</si>
  <si>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</si>
  <si>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</si>
  <si>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</si>
  <si>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</si>
  <si>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</si>
  <si>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</si>
  <si>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</si>
  <si>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</si>
  <si>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</si>
  <si>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</si>
  <si>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</si>
  <si>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</si>
  <si>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</si>
  <si>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</si>
  <si>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</si>
  <si>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</si>
  <si>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</si>
  <si>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</si>
  <si>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</si>
  <si>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</si>
  <si>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</si>
  <si>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</si>
  <si>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</si>
  <si>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</si>
  <si>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</si>
  <si>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</si>
  <si>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</si>
  <si>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</si>
  <si>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</si>
  <si>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</si>
  <si>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</si>
  <si>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</si>
  <si>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</si>
  <si>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</si>
  <si>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</si>
  <si>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</si>
  <si>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</si>
  <si>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</si>
  <si>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</si>
  <si>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</si>
  <si>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</si>
  <si>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</si>
  <si>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</si>
  <si>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</si>
  <si>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</si>
  <si>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</si>
  <si>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</si>
  <si>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</si>
  <si>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</si>
  <si>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</si>
  <si>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</si>
  <si>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</si>
  <si>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</si>
  <si>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</si>
  <si>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</si>
  <si>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</si>
  <si>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</si>
  <si>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</si>
  <si>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</si>
  <si>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</si>
  <si>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</si>
  <si>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</si>
  <si>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</si>
  <si>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</si>
  <si>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</si>
  <si>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</si>
  <si>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</si>
  <si>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</si>
  <si>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</si>
  <si>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</si>
  <si>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</si>
  <si>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</si>
  <si>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</si>
  <si>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</si>
  <si>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</si>
  <si>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</si>
  <si>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</si>
  <si>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</si>
  <si>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</si>
  <si>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</si>
  <si>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</si>
  <si>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</si>
  <si>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</si>
  <si>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</si>
  <si>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</si>
  <si>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</si>
  <si>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</si>
  <si>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</si>
  <si>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</si>
  <si>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</si>
  <si>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</si>
  <si>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</si>
  <si>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</si>
  <si>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</si>
  <si>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</si>
  <si>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</si>
  <si>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</si>
  <si>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</si>
  <si>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</si>
  <si>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</si>
  <si>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</si>
  <si>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</si>
  <si>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</si>
  <si>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</si>
  <si>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</si>
  <si>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</si>
  <si>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</si>
  <si>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</si>
  <si>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</si>
  <si>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</si>
  <si>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</si>
  <si>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</si>
  <si>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</si>
  <si>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</si>
  <si>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</si>
  <si>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</si>
  <si>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</si>
  <si>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</si>
  <si>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</si>
  <si>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</si>
  <si>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</si>
  <si>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</si>
  <si>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</si>
  <si>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</si>
  <si>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</si>
  <si>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</si>
  <si>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</si>
  <si>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</si>
  <si>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</si>
  <si>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</si>
  <si>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</si>
  <si>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</si>
  <si>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</si>
  <si>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</si>
  <si>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</si>
  <si>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</si>
  <si>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</si>
  <si>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</si>
  <si>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</si>
  <si>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</si>
  <si>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</si>
  <si>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</si>
  <si>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</si>
  <si>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</si>
  <si>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</si>
  <si>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</si>
  <si>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</si>
  <si>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</si>
  <si>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</si>
  <si>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</si>
  <si>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</si>
  <si>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</si>
  <si>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</si>
  <si>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</si>
  <si>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</si>
  <si>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</si>
  <si>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</si>
  <si>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</si>
  <si>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</si>
  <si>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</si>
  <si>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</si>
  <si>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</si>
  <si>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</si>
  <si>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</si>
  <si>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</si>
  <si>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</si>
  <si>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</si>
  <si>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</si>
  <si>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</si>
  <si>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</si>
  <si>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</si>
  <si>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</si>
  <si>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</si>
  <si>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</si>
  <si>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</si>
  <si>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</si>
  <si>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</si>
  <si>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</si>
  <si>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</si>
  <si>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</si>
  <si>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</si>
  <si>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</si>
  <si>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</si>
  <si>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</si>
  <si>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</si>
  <si>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</si>
  <si>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</si>
  <si>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</si>
  <si>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</si>
  <si>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</si>
  <si>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</si>
  <si>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</si>
  <si>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</si>
  <si>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</si>
  <si>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</si>
  <si>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</si>
  <si>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</si>
  <si>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</si>
  <si>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</si>
  <si>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</si>
  <si>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</si>
  <si>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</si>
  <si>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</si>
  <si>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</si>
  <si>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</si>
  <si>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</si>
  <si>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</si>
  <si>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</si>
  <si>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</si>
  <si>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</si>
  <si>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</si>
  <si>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</si>
  <si>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</si>
  <si>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</si>
  <si>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</si>
  <si>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</si>
  <si>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</si>
  <si>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</si>
  <si>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</si>
  <si>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</si>
  <si>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</si>
  <si>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</si>
  <si>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</si>
  <si>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</si>
  <si>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</si>
  <si>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</si>
  <si>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</si>
  <si>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</si>
  <si>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</si>
  <si>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</si>
  <si>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</si>
  <si>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</si>
  <si>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</si>
  <si>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</si>
  <si>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</si>
  <si>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</si>
  <si>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</si>
  <si>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</si>
  <si>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</si>
  <si>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</si>
  <si>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</si>
  <si>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</si>
  <si>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</si>
  <si>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</si>
  <si>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</si>
  <si>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</si>
  <si>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</si>
  <si>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</si>
  <si>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</si>
  <si>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</si>
  <si>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</si>
  <si>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</si>
  <si>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</si>
  <si>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</si>
  <si>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</si>
  <si>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</si>
  <si>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</si>
  <si>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</si>
  <si>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</si>
  <si>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</si>
  <si>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</si>
  <si>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</si>
  <si>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</si>
  <si>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</si>
  <si>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</si>
  <si>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</si>
  <si>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</si>
  <si>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</si>
  <si>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</si>
  <si>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</si>
  <si>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</si>
  <si>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</si>
  <si>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</si>
  <si>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</si>
  <si>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</si>
  <si>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</si>
  <si>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</si>
  <si>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</si>
  <si>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</si>
  <si>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</si>
  <si>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</si>
  <si>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</si>
  <si>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</si>
  <si>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</si>
  <si>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</si>
  <si>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</si>
  <si>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</si>
  <si>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</si>
  <si>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</si>
  <si>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</si>
  <si>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</si>
  <si>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</si>
  <si>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</si>
  <si>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</si>
  <si>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</si>
  <si>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</si>
  <si>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</si>
  <si>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</si>
  <si>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</si>
  <si>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</si>
  <si>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</si>
  <si>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</si>
  <si>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</si>
  <si>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</si>
  <si>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</si>
  <si>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</si>
  <si>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</si>
  <si>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</si>
  <si>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</si>
  <si>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</si>
  <si>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</si>
  <si>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</si>
  <si>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</si>
  <si>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</si>
  <si>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</si>
  <si>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</si>
  <si>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</si>
  <si>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</si>
  <si>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</si>
  <si>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</si>
  <si>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</si>
  <si>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</si>
  <si>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</si>
  <si>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</si>
  <si>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</si>
  <si>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</si>
  <si>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</si>
  <si>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</si>
  <si>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</si>
  <si>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</si>
  <si>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</si>
  <si>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</si>
  <si>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</si>
  <si>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</si>
  <si>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</si>
  <si>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</si>
  <si>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</si>
  <si>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</si>
  <si>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</si>
  <si>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</si>
  <si>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</si>
  <si>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</si>
  <si>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</si>
  <si>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</si>
  <si>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</si>
  <si>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</si>
  <si>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</si>
  <si>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</si>
  <si>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</si>
  <si>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</si>
  <si>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</si>
  <si>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</si>
  <si>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</si>
  <si>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</si>
  <si>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</si>
  <si>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</si>
  <si>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</si>
  <si>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</si>
  <si>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</si>
  <si>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</si>
  <si>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</si>
  <si>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</si>
  <si>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</si>
  <si>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</si>
  <si>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</si>
  <si>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</si>
  <si>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</si>
  <si>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</si>
  <si>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</si>
  <si>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</si>
  <si>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</si>
  <si>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</si>
  <si>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</si>
  <si>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</si>
  <si>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</si>
  <si>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</si>
  <si>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</si>
  <si>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</si>
  <si>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</si>
  <si>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</si>
  <si>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</si>
  <si>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</si>
  <si>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</si>
  <si>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</si>
  <si>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</si>
  <si>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</si>
  <si>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</si>
  <si>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</si>
  <si>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</si>
  <si>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</si>
  <si>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</si>
  <si>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</si>
  <si>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</si>
  <si>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</si>
  <si>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</si>
  <si>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</si>
  <si>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</si>
  <si>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</si>
  <si>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</si>
  <si>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</si>
  <si>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</si>
  <si>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</si>
  <si>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</si>
  <si>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</si>
  <si>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</si>
  <si>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</si>
  <si>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</si>
  <si>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</si>
  <si>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</si>
  <si>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</si>
  <si>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</si>
  <si>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</si>
  <si>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</si>
  <si>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</si>
  <si>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</si>
  <si>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</si>
  <si>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</si>
  <si>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</si>
  <si>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</si>
  <si>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</si>
  <si>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</si>
  <si>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</si>
  <si>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</si>
  <si>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</si>
  <si>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</si>
  <si>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</si>
  <si>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</si>
  <si>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</si>
  <si>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</si>
  <si>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</si>
  <si>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</si>
  <si>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</si>
  <si>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</si>
  <si>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</si>
  <si>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</si>
  <si>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</si>
  <si>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</si>
  <si>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</si>
  <si>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</si>
  <si>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</si>
  <si>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</si>
  <si>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</si>
  <si>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</si>
  <si>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</si>
  <si>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</si>
  <si>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</si>
  <si>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</si>
  <si>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</si>
  <si>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</si>
  <si>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</si>
  <si>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</si>
  <si>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</si>
  <si>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</si>
  <si>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</si>
  <si>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</si>
  <si>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</si>
  <si>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</si>
  <si>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</si>
  <si>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</si>
  <si>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</si>
  <si>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</si>
  <si>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</si>
  <si>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</si>
  <si>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</si>
  <si>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</si>
  <si>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</si>
  <si>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</si>
  <si>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</si>
  <si>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</si>
  <si>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</si>
  <si>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</si>
  <si>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</si>
  <si>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</si>
  <si>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</si>
  <si>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</si>
  <si>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</si>
  <si>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</si>
  <si>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</si>
  <si>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</si>
  <si>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</si>
  <si>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</si>
  <si>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</si>
  <si>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</si>
  <si>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</si>
  <si>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</si>
  <si>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</si>
  <si>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</si>
  <si>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</si>
  <si>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</si>
  <si>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</si>
  <si>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</si>
  <si>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</si>
  <si>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</si>
  <si>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</si>
  <si>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</si>
  <si>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</si>
  <si>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</si>
  <si>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</si>
  <si>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</si>
  <si>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</si>
  <si>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</si>
  <si>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</si>
  <si>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</si>
  <si>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</si>
  <si>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</si>
  <si>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</si>
  <si>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</si>
  <si>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</si>
  <si>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</si>
  <si>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</si>
  <si>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</si>
  <si>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</si>
  <si>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</si>
  <si>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</si>
  <si>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</si>
  <si>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</si>
  <si>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</si>
  <si>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</si>
  <si>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</si>
  <si>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</si>
  <si>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</si>
  <si>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</si>
  <si>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</si>
  <si>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</si>
  <si>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</si>
  <si>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</si>
  <si>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</si>
  <si>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</si>
  <si>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</si>
  <si>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</si>
  <si>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</si>
  <si>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</si>
  <si>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</si>
  <si>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</si>
  <si>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</si>
  <si>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</si>
  <si>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</si>
  <si>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</si>
  <si>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</si>
  <si>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</si>
  <si>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</si>
  <si>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</si>
  <si>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</si>
  <si>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</si>
  <si>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</si>
  <si>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</si>
  <si>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</si>
  <si>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</si>
  <si>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</si>
  <si>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</si>
  <si>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</si>
  <si>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</si>
  <si>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</si>
  <si>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</si>
  <si>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</si>
  <si>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</si>
  <si>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</si>
  <si>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</si>
  <si>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</si>
  <si>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</si>
  <si>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</si>
  <si>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</si>
  <si>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</si>
  <si>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</si>
  <si>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</si>
  <si>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</si>
  <si>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</si>
  <si>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</si>
  <si>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</si>
  <si>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</si>
  <si>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</si>
  <si>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</si>
  <si>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</si>
  <si>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</si>
  <si>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</si>
  <si>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</si>
  <si>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</si>
  <si>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</si>
  <si>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</si>
  <si>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</si>
  <si>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</si>
  <si>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</si>
  <si>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</si>
  <si>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</si>
  <si>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</si>
  <si>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</si>
  <si>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</si>
  <si>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</si>
  <si>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</si>
  <si>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</si>
  <si>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</si>
  <si>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</si>
  <si>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</si>
  <si>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</si>
  <si>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</si>
  <si>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</si>
  <si>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</si>
  <si>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</si>
  <si>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</si>
  <si>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</si>
  <si>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</si>
  <si>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</si>
  <si>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</si>
  <si>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</si>
  <si>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</si>
  <si>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</si>
  <si>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</si>
  <si>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</si>
  <si>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</si>
  <si>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</si>
  <si>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</si>
  <si>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</si>
  <si>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</si>
  <si>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</si>
  <si>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</si>
  <si>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</si>
  <si>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</si>
  <si>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</si>
  <si>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</si>
  <si>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</si>
  <si>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</si>
  <si>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</si>
  <si>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</si>
  <si>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</si>
  <si>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</si>
  <si>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</si>
  <si>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</si>
  <si>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</si>
  <si>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</si>
  <si>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</si>
  <si>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</si>
  <si>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</si>
  <si>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</si>
  <si>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</si>
  <si>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</si>
  <si>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</si>
  <si>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</si>
  <si>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</si>
  <si>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</si>
  <si>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</si>
  <si>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</si>
  <si>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</si>
  <si>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</si>
  <si>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</si>
  <si>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</si>
  <si>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</si>
  <si>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</si>
  <si>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</si>
  <si>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</si>
  <si>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</si>
  <si>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</si>
  <si>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</si>
  <si>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</si>
  <si>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</si>
  <si>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</si>
  <si>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</si>
  <si>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</si>
  <si>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</si>
  <si>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</si>
  <si>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</si>
  <si>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</si>
  <si>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</si>
  <si>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</si>
  <si>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</si>
  <si>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</si>
  <si>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</si>
  <si>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</si>
  <si>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</si>
  <si>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</si>
  <si>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</si>
  <si>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</si>
  <si>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</si>
  <si>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</si>
  <si>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</si>
  <si>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</si>
  <si>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</si>
  <si>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</si>
  <si>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</si>
  <si>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</si>
  <si>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</si>
  <si>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</si>
  <si>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</si>
  <si>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</si>
  <si>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</si>
  <si>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</si>
  <si>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</si>
  <si>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</si>
  <si>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</si>
  <si>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</si>
  <si>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</si>
  <si>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</si>
  <si>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</si>
  <si>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</si>
  <si>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</si>
  <si>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</si>
  <si>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</si>
  <si>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</si>
  <si>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</si>
  <si>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</si>
  <si>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</si>
  <si>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</si>
  <si>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</si>
  <si>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</si>
  <si>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</si>
  <si>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</si>
  <si>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</si>
  <si>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</si>
  <si>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</si>
  <si>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</si>
  <si>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</si>
  <si>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</si>
  <si>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</si>
  <si>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</si>
  <si>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</si>
  <si>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</si>
  <si>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</si>
  <si>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</si>
  <si>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</si>
  <si>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</si>
  <si>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</si>
  <si>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</si>
  <si>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</si>
  <si>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</si>
  <si>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</si>
  <si>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</si>
  <si>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</si>
  <si>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</si>
  <si>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</si>
  <si>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</si>
  <si>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</si>
  <si>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</si>
  <si>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</si>
  <si>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</si>
  <si>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</si>
  <si>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</si>
  <si>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</si>
  <si>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</si>
  <si>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</si>
  <si>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</si>
  <si>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</si>
  <si>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</si>
  <si>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</si>
  <si>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</si>
  <si>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</si>
  <si>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</si>
  <si>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</si>
  <si>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</si>
  <si>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</si>
  <si>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</si>
  <si>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</si>
  <si>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</si>
  <si>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</si>
  <si>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</si>
  <si>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</si>
  <si>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</si>
  <si>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</si>
  <si>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</si>
  <si>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</si>
  <si>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</si>
  <si>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</si>
  <si>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</si>
  <si>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</si>
  <si>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</si>
  <si>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</si>
  <si>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</si>
  <si>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</si>
  <si>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</si>
  <si>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</si>
  <si>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</si>
  <si>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</si>
  <si>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</si>
  <si>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</si>
  <si>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</si>
  <si>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</si>
  <si>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</si>
  <si>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</si>
  <si>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</si>
  <si>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</si>
  <si>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</si>
  <si>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</si>
  <si>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</si>
  <si>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</si>
  <si>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</si>
  <si>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</si>
  <si>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</si>
  <si>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</si>
  <si>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</si>
  <si>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</si>
  <si>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</si>
  <si>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</si>
  <si>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</si>
  <si>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</si>
  <si>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</si>
  <si>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</si>
  <si>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</si>
  <si>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</si>
  <si>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</si>
  <si>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</si>
  <si>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</si>
  <si>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</si>
  <si>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</si>
  <si>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</si>
  <si>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</si>
  <si>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</si>
  <si>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</si>
  <si>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</si>
  <si>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</si>
  <si>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</si>
  <si>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</si>
  <si>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</si>
  <si>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</si>
  <si>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</si>
  <si>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</si>
  <si>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</si>
  <si>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</si>
  <si>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</si>
  <si>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</si>
  <si>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</si>
  <si>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</si>
  <si>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</si>
  <si>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</si>
  <si>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</si>
  <si>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</si>
  <si>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</si>
  <si>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</si>
  <si>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</si>
  <si>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</si>
  <si>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</si>
  <si>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</si>
  <si>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</si>
  <si>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</si>
  <si>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</si>
  <si>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</si>
  <si>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</si>
  <si>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</si>
  <si>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</si>
  <si>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</si>
  <si>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</si>
  <si>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</si>
  <si>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</si>
  <si>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</si>
  <si>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</si>
  <si>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</si>
  <si>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</si>
  <si>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</si>
  <si>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</si>
  <si>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</si>
  <si>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</si>
  <si>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</si>
  <si>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</si>
  <si>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</si>
  <si>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</si>
  <si>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</si>
  <si>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</si>
  <si>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</si>
  <si>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</si>
  <si>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</si>
  <si>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</si>
  <si>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</si>
  <si>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</si>
  <si>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</si>
  <si>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</si>
  <si>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</si>
  <si>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</si>
  <si>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</si>
  <si>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</si>
  <si>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</si>
  <si>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</si>
  <si>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</si>
  <si>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</si>
  <si>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</si>
  <si>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</si>
  <si>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</si>
  <si>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</si>
  <si>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</si>
  <si>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</si>
  <si>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</si>
  <si>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</si>
  <si>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</si>
  <si>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</si>
  <si>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</si>
  <si>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</si>
  <si>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</si>
  <si>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</si>
  <si>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</si>
  <si>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</si>
  <si>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</si>
  <si>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</si>
  <si>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</si>
  <si>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</si>
  <si>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</si>
  <si>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</si>
  <si>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</si>
  <si>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</si>
  <si>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</si>
  <si>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</si>
  <si>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</si>
  <si>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</si>
  <si>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</si>
  <si>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</si>
  <si>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</si>
  <si>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</si>
  <si>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</si>
  <si>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</si>
  <si>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</si>
  <si>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</si>
  <si>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</si>
  <si>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</si>
  <si>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</si>
  <si>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</si>
  <si>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</si>
  <si>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</si>
  <si>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</si>
  <si>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</si>
  <si>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</si>
  <si>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</si>
  <si>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</si>
  <si>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</si>
  <si>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</si>
  <si>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</si>
  <si>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</si>
  <si>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</si>
  <si>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</si>
  <si>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</si>
  <si>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</si>
  <si>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</si>
  <si>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</si>
  <si>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</si>
  <si>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</si>
  <si>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</si>
  <si>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</si>
  <si>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</si>
  <si>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</si>
  <si>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</si>
  <si>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</si>
  <si>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</si>
  <si>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</si>
  <si>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</si>
  <si>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</si>
  <si>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</si>
  <si>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</si>
  <si>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</si>
  <si>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</si>
  <si>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</si>
  <si>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</si>
  <si>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</si>
  <si>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</si>
  <si>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</si>
  <si>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</si>
  <si>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</si>
  <si>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</si>
  <si>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</si>
  <si>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</si>
  <si>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</si>
  <si>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</si>
  <si>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</si>
  <si>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</si>
  <si>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</si>
  <si>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</si>
  <si>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</si>
  <si>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</si>
  <si>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</si>
  <si>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</si>
  <si>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</si>
  <si>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</si>
  <si>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</si>
  <si>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</si>
  <si>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</si>
  <si>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</si>
  <si>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</si>
  <si>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</si>
  <si>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</si>
  <si>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</si>
  <si>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</si>
  <si>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</si>
  <si>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</si>
  <si>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</si>
  <si>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</si>
  <si>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</si>
  <si>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</si>
  <si>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</si>
  <si>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</si>
  <si>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</si>
  <si>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</si>
  <si>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</si>
  <si>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</si>
  <si>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</si>
  <si>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</si>
  <si>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</si>
  <si>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</si>
  <si>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</si>
  <si>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</si>
  <si>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</si>
  <si>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</si>
  <si>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</si>
  <si>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</si>
  <si>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</si>
  <si>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</si>
  <si>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</si>
  <si>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</si>
  <si>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</si>
  <si>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</si>
  <si>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</si>
  <si>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</si>
  <si>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</si>
  <si>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</si>
  <si>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</si>
  <si>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</si>
  <si>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</si>
  <si>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</si>
  <si>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</si>
  <si>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</si>
  <si>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</si>
  <si>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</si>
  <si>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</si>
  <si>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</si>
  <si>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</si>
  <si>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</si>
  <si>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</si>
  <si>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</si>
  <si>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</si>
  <si>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</si>
  <si>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</si>
  <si>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</si>
  <si>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</si>
  <si>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</si>
  <si>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</si>
  <si>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</si>
  <si>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</si>
  <si>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</si>
  <si>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</si>
  <si>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</si>
  <si>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</si>
  <si>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</si>
  <si>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</si>
  <si>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</si>
  <si>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</si>
  <si>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</si>
  <si>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</si>
  <si>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</si>
  <si>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</si>
  <si>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</si>
  <si>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</si>
  <si>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</si>
  <si>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</si>
  <si>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</si>
  <si>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</si>
  <si>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</si>
  <si>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</si>
  <si>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</si>
  <si>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</si>
  <si>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</si>
  <si>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</si>
  <si>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</si>
  <si>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</si>
  <si>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</si>
  <si>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</si>
  <si>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</si>
  <si>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</si>
  <si>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</si>
  <si>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</si>
  <si>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</si>
  <si>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</si>
  <si>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</si>
  <si>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</si>
  <si>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</si>
  <si>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</si>
  <si>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</si>
  <si>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</si>
  <si>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</si>
  <si>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</si>
  <si>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</si>
  <si>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</si>
  <si>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</si>
  <si>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</si>
  <si>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</si>
  <si>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</si>
  <si>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</si>
  <si>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</si>
  <si>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</si>
  <si>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</si>
  <si>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</si>
  <si>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</si>
  <si>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</si>
  <si>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</si>
  <si>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</si>
  <si>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</si>
  <si>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</si>
  <si>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</si>
  <si>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</si>
  <si>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</si>
  <si>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</si>
  <si>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</si>
  <si>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</si>
  <si>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</si>
  <si>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</si>
  <si>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</si>
  <si>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</si>
  <si>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</si>
  <si>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</si>
  <si>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</si>
  <si>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</si>
  <si>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</si>
  <si>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</si>
  <si>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</si>
  <si>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</si>
  <si>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</si>
  <si>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</si>
  <si>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</si>
  <si>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</si>
  <si>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</si>
  <si>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</si>
  <si>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</si>
  <si>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</si>
  <si>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</si>
  <si>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</si>
  <si>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</si>
  <si>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</si>
  <si>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</si>
  <si>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</si>
  <si>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</si>
  <si>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</si>
  <si>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</si>
  <si>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</si>
  <si>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</si>
  <si>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</si>
  <si>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</si>
  <si>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</si>
  <si>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</si>
  <si>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</si>
  <si>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</si>
  <si>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</si>
  <si>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</si>
  <si>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</si>
  <si>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</si>
  <si>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</si>
  <si>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</si>
  <si>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</si>
  <si>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</si>
  <si>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</si>
  <si>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</si>
  <si>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</si>
  <si>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</si>
  <si>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</si>
  <si>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</si>
  <si>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</si>
  <si>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</si>
  <si>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</si>
  <si>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</si>
  <si>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</si>
  <si>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</si>
  <si>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</si>
  <si>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</si>
  <si>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</si>
  <si>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</si>
  <si>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</si>
  <si>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</si>
  <si>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</si>
  <si>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</si>
  <si>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</si>
  <si>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</si>
  <si>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</si>
  <si>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</si>
  <si>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</si>
  <si>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</si>
  <si>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</si>
  <si>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</si>
  <si>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</si>
  <si>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</si>
  <si>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</si>
  <si>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</si>
  <si>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</si>
  <si>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</si>
  <si>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</si>
  <si>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</si>
  <si>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</si>
  <si>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</si>
  <si>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</si>
  <si>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</si>
  <si>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</si>
  <si>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</si>
  <si>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</si>
  <si>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</si>
  <si>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</si>
  <si>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</si>
  <si>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</si>
  <si>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</si>
  <si>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</si>
  <si>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</si>
  <si>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</si>
  <si>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</si>
  <si>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</si>
  <si>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</si>
  <si>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</si>
  <si>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</si>
  <si>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</si>
  <si>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</si>
  <si>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</si>
  <si>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</si>
  <si>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</si>
  <si>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</si>
  <si>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</si>
  <si>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</si>
  <si>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</si>
  <si>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</si>
  <si>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</si>
  <si>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</si>
  <si>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</si>
  <si>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</si>
  <si>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</si>
  <si>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</si>
  <si>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</si>
  <si>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</si>
  <si>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</si>
  <si>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</si>
  <si>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</si>
  <si>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</si>
  <si>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</si>
  <si>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</si>
  <si>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</si>
  <si>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</si>
  <si>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</si>
  <si>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</si>
  <si>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</si>
  <si>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</si>
  <si>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</si>
  <si>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</si>
  <si>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</si>
  <si>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</si>
  <si>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</si>
  <si>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</si>
  <si>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</si>
  <si>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</si>
  <si>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</si>
  <si>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</si>
  <si>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</si>
  <si>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</si>
  <si>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</si>
  <si>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</si>
  <si>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</si>
  <si>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</si>
  <si>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</si>
  <si>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</si>
  <si>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</si>
  <si>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</si>
  <si>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</si>
  <si>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</si>
  <si>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</si>
  <si>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</si>
  <si>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</si>
  <si>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</si>
  <si>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</si>
  <si>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</si>
  <si>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</si>
  <si>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</si>
  <si>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</si>
  <si>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</si>
  <si>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</si>
  <si>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</si>
  <si>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</si>
  <si>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</si>
  <si>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</si>
  <si>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</si>
  <si>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</si>
  <si>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</si>
  <si>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</si>
  <si>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</si>
  <si>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</si>
  <si>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</si>
  <si>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</si>
  <si>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</si>
  <si>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</si>
  <si>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</si>
  <si>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</si>
  <si>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</si>
  <si>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</si>
  <si>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</si>
  <si>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</si>
  <si>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</si>
  <si>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</si>
  <si>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</si>
  <si>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</si>
  <si>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</si>
  <si>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</si>
  <si>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</si>
  <si>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</si>
  <si>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</si>
  <si>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</si>
  <si>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</si>
  <si>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</si>
  <si>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</si>
  <si>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</si>
  <si>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</si>
  <si>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</si>
  <si>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</si>
  <si>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</si>
  <si>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</si>
  <si>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</si>
  <si>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</si>
  <si>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</si>
  <si>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</si>
  <si>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</si>
  <si>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</si>
  <si>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</si>
  <si>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</si>
  <si>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</si>
  <si>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</si>
  <si>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</si>
  <si>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</si>
  <si>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</si>
  <si>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</si>
  <si>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</si>
  <si>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</si>
  <si>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</si>
  <si>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</si>
  <si>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</si>
  <si>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</si>
  <si>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</si>
  <si>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</si>
  <si>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</si>
  <si>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</si>
  <si>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</si>
  <si>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</si>
  <si>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</si>
  <si>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</si>
  <si>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</si>
  <si>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</si>
  <si>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</si>
  <si>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</si>
  <si>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</si>
  <si>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</si>
  <si>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</si>
  <si>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</si>
  <si>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</si>
  <si>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</si>
  <si>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</si>
  <si>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</si>
  <si>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</si>
  <si>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</si>
  <si>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</si>
  <si>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</si>
  <si>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</si>
  <si>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</si>
  <si>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</si>
  <si>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</si>
  <si>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</si>
  <si>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</si>
  <si>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</si>
  <si>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</si>
  <si>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</si>
  <si>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</si>
  <si>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</si>
  <si>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</si>
  <si>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</si>
  <si>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</si>
  <si>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</si>
  <si>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</si>
  <si>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</si>
  <si>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</si>
  <si>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</si>
  <si>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</si>
  <si>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</si>
  <si>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</si>
  <si>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</si>
  <si>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</si>
  <si>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</si>
  <si>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</si>
  <si>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</si>
  <si>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</si>
  <si>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</si>
  <si>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</si>
  <si>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</si>
  <si>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</si>
  <si>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</si>
  <si>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</si>
  <si>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</si>
  <si>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</si>
  <si>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</si>
  <si>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</si>
  <si>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</si>
  <si>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</si>
  <si>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</si>
  <si>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</si>
  <si>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</si>
  <si>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</si>
  <si>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</si>
  <si>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</si>
  <si>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</si>
  <si>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</si>
  <si>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</si>
  <si>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</si>
  <si>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</si>
  <si>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</si>
  <si>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</si>
  <si>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</si>
  <si>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</si>
  <si>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</si>
  <si>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</si>
  <si>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</si>
  <si>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</si>
  <si>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</si>
  <si>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</si>
  <si>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</si>
  <si>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</si>
  <si>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</si>
  <si>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</si>
  <si>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</si>
  <si>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</si>
  <si>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</si>
  <si>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</si>
  <si>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</si>
  <si>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</si>
  <si>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</si>
  <si>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</si>
  <si>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</si>
  <si>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</si>
  <si>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</si>
  <si>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</si>
  <si>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</si>
  <si>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</si>
  <si>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</si>
  <si>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</si>
  <si>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</si>
  <si>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</si>
  <si>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</si>
  <si>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</si>
  <si>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</si>
  <si>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</si>
  <si>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</si>
  <si>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</si>
  <si>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</si>
  <si>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</si>
  <si>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</si>
  <si>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</si>
  <si>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</si>
  <si>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</si>
  <si>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</si>
  <si>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</si>
  <si>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</si>
  <si>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</si>
  <si>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</si>
  <si>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</si>
  <si>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</si>
  <si>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</si>
  <si>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</si>
  <si>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</si>
  <si>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</si>
  <si>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</si>
  <si>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</si>
  <si>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</si>
  <si>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</si>
  <si>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</si>
  <si>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</si>
  <si>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</si>
  <si>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</si>
  <si>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</si>
  <si>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</si>
  <si>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</si>
  <si>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</si>
  <si>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</si>
  <si>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</si>
  <si>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</si>
  <si>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</si>
  <si>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</si>
  <si>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</si>
  <si>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</si>
  <si>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</si>
  <si>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</si>
  <si>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</si>
  <si>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</si>
  <si>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</si>
  <si>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</si>
  <si>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</si>
  <si>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</si>
  <si>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</si>
  <si>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</si>
  <si>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</si>
  <si>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</si>
  <si>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</si>
  <si>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</si>
  <si>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</si>
  <si>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</si>
  <si>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</si>
  <si>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</si>
  <si>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</si>
  <si>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</si>
  <si>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</si>
  <si>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</si>
  <si>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</si>
  <si>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</si>
  <si>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</si>
  <si>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</si>
  <si>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</si>
  <si>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</si>
  <si>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</si>
  <si>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</si>
  <si>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</si>
  <si>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</si>
  <si>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</si>
  <si>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</si>
  <si>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</si>
  <si>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</si>
  <si>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</si>
  <si>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</si>
  <si>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</si>
  <si>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</si>
  <si>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</si>
  <si>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</si>
  <si>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</si>
  <si>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</si>
  <si>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</si>
  <si>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</si>
  <si>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</si>
  <si>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</si>
  <si>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</si>
  <si>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</si>
  <si>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</si>
  <si>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</si>
  <si>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</si>
  <si>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</si>
  <si>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</si>
  <si>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</si>
  <si>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</si>
  <si>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</si>
  <si>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</si>
  <si>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</si>
  <si>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</si>
  <si>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</si>
  <si>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</si>
  <si>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</si>
  <si>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</si>
  <si>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</si>
  <si>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</si>
  <si>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</si>
  <si>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</si>
  <si>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</si>
  <si>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</si>
  <si>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</si>
  <si>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</si>
  <si>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</si>
  <si>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</si>
  <si>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</si>
  <si>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</si>
  <si>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</si>
  <si>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</si>
  <si>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</si>
  <si>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</si>
  <si>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</si>
  <si>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</si>
  <si>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</si>
  <si>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</si>
  <si>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</si>
  <si>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</si>
  <si>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</si>
  <si>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</si>
  <si>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</si>
  <si>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</si>
  <si>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</si>
  <si>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</si>
  <si>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</si>
  <si>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</si>
  <si>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</si>
  <si>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</si>
  <si>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</si>
  <si>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</si>
  <si>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</si>
  <si>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</si>
  <si>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</si>
  <si>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</si>
  <si>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</si>
  <si>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</si>
  <si>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</si>
  <si>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</si>
  <si>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</si>
  <si>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</si>
  <si>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</si>
  <si>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</si>
  <si>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</si>
  <si>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</si>
  <si>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</si>
  <si>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</si>
  <si>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</si>
  <si>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</si>
  <si>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</si>
  <si>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</si>
  <si>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</si>
  <si>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</si>
  <si>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</si>
  <si>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</si>
  <si>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</si>
  <si>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</si>
  <si>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</si>
  <si>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</si>
  <si>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</si>
  <si>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</si>
  <si>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</si>
  <si>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</si>
  <si>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</si>
  <si>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</si>
  <si>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</si>
  <si>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</si>
  <si>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</si>
  <si>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</si>
  <si>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</si>
  <si>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</si>
  <si>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</si>
  <si>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</si>
  <si>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</si>
  <si>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</si>
  <si>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</si>
  <si>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</si>
  <si>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</si>
  <si>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</si>
  <si>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</si>
  <si>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</si>
  <si>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</si>
  <si>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</si>
  <si>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</si>
  <si>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</si>
  <si>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</si>
  <si>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</si>
  <si>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</si>
  <si>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</si>
  <si>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</si>
  <si>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</si>
  <si>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</si>
  <si>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</si>
  <si>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</si>
  <si>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</si>
  <si>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</si>
  <si>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</si>
  <si>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</si>
  <si>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</si>
  <si>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</si>
  <si>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</si>
  <si>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</si>
  <si>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</si>
  <si>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</si>
  <si>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</si>
  <si>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</si>
  <si>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</si>
  <si>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</si>
  <si>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</si>
  <si>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</si>
  <si>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</si>
  <si>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</si>
  <si>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</si>
  <si>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</si>
  <si>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</si>
  <si>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</si>
  <si>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</si>
  <si>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</si>
  <si>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</si>
  <si>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</si>
  <si>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</si>
  <si>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</si>
  <si>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</si>
  <si>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</si>
  <si>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</si>
  <si>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</si>
  <si>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</si>
  <si>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</si>
  <si>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</si>
  <si>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</si>
  <si>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</si>
  <si>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</si>
  <si>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</si>
  <si>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</si>
  <si>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</si>
  <si>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</si>
  <si>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</si>
  <si>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</si>
  <si>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</si>
  <si>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</si>
  <si>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</si>
  <si>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</si>
  <si>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</si>
  <si>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</si>
  <si>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</si>
  <si>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</si>
  <si>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</si>
  <si>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</si>
  <si>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</si>
  <si>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</si>
  <si>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</si>
  <si>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</si>
  <si>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</si>
  <si>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</si>
  <si>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</si>
  <si>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</si>
  <si>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</si>
  <si>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</si>
  <si>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</si>
  <si>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</si>
  <si>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</si>
  <si>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</si>
  <si>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</si>
  <si>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</si>
  <si>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</si>
  <si>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</si>
  <si>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</si>
  <si>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</si>
  <si>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</si>
  <si>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</si>
  <si>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</si>
  <si>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</si>
  <si>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</si>
  <si>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</si>
  <si>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</si>
  <si>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</si>
  <si>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</si>
  <si>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</si>
  <si>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</si>
  <si>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</si>
  <si>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</si>
  <si>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</si>
  <si>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</si>
  <si>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</si>
  <si>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</si>
  <si>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</si>
  <si>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</si>
  <si>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</si>
  <si>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</si>
  <si>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</si>
  <si>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</si>
  <si>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</si>
  <si>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</si>
  <si>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</si>
  <si>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</si>
  <si>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</si>
  <si>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</si>
  <si>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</si>
  <si>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</si>
  <si>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</si>
  <si>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</si>
  <si>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</si>
  <si>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</si>
  <si>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</si>
  <si>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</si>
  <si>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</si>
  <si>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</si>
  <si>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</si>
  <si>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</si>
  <si>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</si>
  <si>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</si>
  <si>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</si>
  <si>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</si>
  <si>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</si>
  <si>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</si>
  <si>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</si>
  <si>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</si>
  <si>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</si>
  <si>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</si>
  <si>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</si>
  <si>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</si>
  <si>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</si>
  <si>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</si>
  <si>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</si>
  <si>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</si>
  <si>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</si>
  <si>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</si>
  <si>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</si>
  <si>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</si>
  <si>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</si>
  <si>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</si>
  <si>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</si>
  <si>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</si>
  <si>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</si>
  <si>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</si>
  <si>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</si>
  <si>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</si>
  <si>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</si>
  <si>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</si>
  <si>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</si>
  <si>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</si>
  <si>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</si>
  <si>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</si>
  <si>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</si>
  <si>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</si>
  <si>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</si>
  <si>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</si>
  <si>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</si>
  <si>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</si>
  <si>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</si>
  <si>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</si>
  <si>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</si>
  <si>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</si>
  <si>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</si>
  <si>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</si>
  <si>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</si>
  <si>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</si>
  <si>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</si>
  <si>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</si>
  <si>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</si>
  <si>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</si>
  <si>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</si>
  <si>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</si>
  <si>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</si>
  <si>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</si>
  <si>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</si>
  <si>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</si>
  <si>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</si>
  <si>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</si>
  <si>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</si>
  <si>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</si>
  <si>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</si>
  <si>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</si>
  <si>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</si>
  <si>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</si>
  <si>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</si>
  <si>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</si>
  <si>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</si>
  <si>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</si>
  <si>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</si>
  <si>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</si>
  <si>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</si>
  <si>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</si>
  <si>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</si>
  <si>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</si>
  <si>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</si>
  <si>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</si>
  <si>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</si>
  <si>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</si>
  <si>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</si>
  <si>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</si>
  <si>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</si>
  <si>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</si>
  <si>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</si>
  <si>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</si>
  <si>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</si>
  <si>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</si>
  <si>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</si>
  <si>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</si>
  <si>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</si>
  <si>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</si>
  <si>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</si>
  <si>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</si>
  <si>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</si>
  <si>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</si>
  <si>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</si>
  <si>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</si>
  <si>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</si>
  <si>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</si>
  <si>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</si>
  <si>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</si>
  <si>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</si>
  <si>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</si>
  <si>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</si>
  <si>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</si>
  <si>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</si>
  <si>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</si>
  <si>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</si>
  <si>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</si>
  <si>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</si>
  <si>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</si>
  <si>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</si>
  <si>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</si>
  <si>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</si>
  <si>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</si>
  <si>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</si>
  <si>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</si>
  <si>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</si>
  <si>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</si>
  <si>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</si>
  <si>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</si>
  <si>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</si>
  <si>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</si>
  <si>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</si>
  <si>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</si>
  <si>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</si>
  <si>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</si>
  <si>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</si>
  <si>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</si>
  <si>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</si>
  <si>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</si>
  <si>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</si>
  <si>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</si>
  <si>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</si>
  <si>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</si>
  <si>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</si>
  <si>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</si>
  <si>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</si>
  <si>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</si>
  <si>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</si>
  <si>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</si>
  <si>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</si>
  <si>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</si>
  <si>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</si>
  <si>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</si>
  <si>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</si>
  <si>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</si>
  <si>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</si>
  <si>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</si>
  <si>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</si>
  <si>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</si>
  <si>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</si>
  <si>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</si>
  <si>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</si>
  <si>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</si>
  <si>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</si>
  <si>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</si>
  <si>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</si>
  <si>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</si>
  <si>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</si>
  <si>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</si>
  <si>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</si>
  <si>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</si>
  <si>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</si>
  <si>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</si>
  <si>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</si>
  <si>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</si>
  <si>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</si>
  <si>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</si>
  <si>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</si>
  <si>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</si>
  <si>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</si>
  <si>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</si>
  <si>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</si>
  <si>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</si>
  <si>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</si>
  <si>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</si>
  <si>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</si>
  <si>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</si>
  <si>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</si>
  <si>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</si>
  <si>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</si>
  <si>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</si>
  <si>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</si>
  <si>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</si>
  <si>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</si>
  <si>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</si>
  <si>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</si>
  <si>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</si>
  <si>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</si>
  <si>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</si>
  <si>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</si>
  <si>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</si>
  <si>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</si>
  <si>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</si>
  <si>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</si>
  <si>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</si>
  <si>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</si>
  <si>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</si>
  <si>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</si>
  <si>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</si>
  <si>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</si>
  <si>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</si>
  <si>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</si>
  <si>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</si>
  <si>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</si>
  <si>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</si>
  <si>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</si>
  <si>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</si>
  <si>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</si>
  <si>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</si>
  <si>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</si>
  <si>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</si>
  <si>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</si>
  <si>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</si>
  <si>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</si>
  <si>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</si>
  <si>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</si>
  <si>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</si>
  <si>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</si>
  <si>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</si>
  <si>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</si>
  <si>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</si>
  <si>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</si>
  <si>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</si>
  <si>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</si>
  <si>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</si>
  <si>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</si>
  <si>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</si>
  <si>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</si>
  <si>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</si>
  <si>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</si>
  <si>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</si>
  <si>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</si>
  <si>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</si>
  <si>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</si>
  <si>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</si>
  <si>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</si>
  <si>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</si>
  <si>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</si>
  <si>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</si>
  <si>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</si>
  <si>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</si>
  <si>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</si>
  <si>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</si>
  <si>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</si>
  <si>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</si>
  <si>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</si>
  <si>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</si>
  <si>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</si>
  <si>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</si>
  <si>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</si>
  <si>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</si>
  <si>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</si>
  <si>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</si>
  <si>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</si>
  <si>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</si>
  <si>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</si>
  <si>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</si>
  <si>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</si>
  <si>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</si>
  <si>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</si>
  <si>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</si>
  <si>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</si>
  <si>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</si>
  <si>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</si>
  <si>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</si>
  <si>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</si>
  <si>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</si>
  <si>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</si>
  <si>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</si>
  <si>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</si>
  <si>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</si>
  <si>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</si>
  <si>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</si>
  <si>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</si>
  <si>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</si>
  <si>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</si>
  <si>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</si>
  <si>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</si>
  <si>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</si>
  <si>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</si>
  <si>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</si>
  <si>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</si>
  <si>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</si>
  <si>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</si>
  <si>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</si>
  <si>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</si>
  <si>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</si>
  <si>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</si>
  <si>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</si>
  <si>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</si>
  <si>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</si>
  <si>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</si>
  <si>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</si>
  <si>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</si>
  <si>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</si>
  <si>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</si>
  <si>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</si>
  <si>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</si>
  <si>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</si>
  <si>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</si>
  <si>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</si>
  <si>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</si>
  <si>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</si>
  <si>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</si>
  <si>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</si>
  <si>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</si>
  <si>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</si>
  <si>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</si>
  <si>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</si>
  <si>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</si>
  <si>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</si>
  <si>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</si>
  <si>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</si>
  <si>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</si>
  <si>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</si>
  <si>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</si>
  <si>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</si>
  <si>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</si>
  <si>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</si>
  <si>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</si>
  <si>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</si>
  <si>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</si>
  <si>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</si>
  <si>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</si>
  <si>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</si>
  <si>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</si>
  <si>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</si>
  <si>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</si>
  <si>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</si>
  <si>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</si>
  <si>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</si>
  <si>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</si>
  <si>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</si>
  <si>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</si>
  <si>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</si>
  <si>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</si>
  <si>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</si>
  <si>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</si>
  <si>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</si>
  <si>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</si>
  <si>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</si>
  <si>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</si>
  <si>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</si>
  <si>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</si>
  <si>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</si>
  <si>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</si>
  <si>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</si>
  <si>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</si>
  <si>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</si>
  <si>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</si>
  <si>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</si>
  <si>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</si>
  <si>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</si>
  <si>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</si>
  <si>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</si>
  <si>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</si>
  <si>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</si>
  <si>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</si>
  <si>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</si>
  <si>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</si>
  <si>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</si>
  <si>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</si>
  <si>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</si>
  <si>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</si>
  <si>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</si>
  <si>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</si>
  <si>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</si>
  <si>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</si>
  <si>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</si>
  <si>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</si>
  <si>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</si>
  <si>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</si>
  <si>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</si>
  <si>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</si>
  <si>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</si>
  <si>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</si>
  <si>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</si>
  <si>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</si>
  <si>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</si>
  <si>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</si>
  <si>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</si>
  <si>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</si>
  <si>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</si>
  <si>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</si>
  <si>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</si>
  <si>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</si>
  <si>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</si>
  <si>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</si>
  <si>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</si>
  <si>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</si>
  <si>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</si>
  <si>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</si>
  <si>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</si>
  <si>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</si>
  <si>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</si>
  <si>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</si>
  <si>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</si>
  <si>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</si>
  <si>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</si>
  <si>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</si>
  <si>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</si>
  <si>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</si>
  <si>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</si>
  <si>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</si>
  <si>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</si>
  <si>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</si>
  <si>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</si>
  <si>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</si>
  <si>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</si>
  <si>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</si>
  <si>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</si>
  <si>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</si>
  <si>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</si>
  <si>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</si>
  <si>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</si>
  <si>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</si>
  <si>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</si>
  <si>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</si>
  <si>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</si>
  <si>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</si>
  <si>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</si>
  <si>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</si>
  <si>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</si>
  <si>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</si>
  <si>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</si>
  <si>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</si>
  <si>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</si>
  <si>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</si>
  <si>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</si>
  <si>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</si>
  <si>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</si>
  <si>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</si>
  <si>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</si>
  <si>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</si>
  <si>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</si>
  <si>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</si>
  <si>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</si>
  <si>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</si>
  <si>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</si>
  <si>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</si>
  <si>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</si>
  <si>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</si>
  <si>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</si>
  <si>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</si>
  <si>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</si>
  <si>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</si>
  <si>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</si>
  <si>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</si>
  <si>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</si>
  <si>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</si>
  <si>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</si>
  <si>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</si>
  <si>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</si>
  <si>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</si>
  <si>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</si>
  <si>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</si>
  <si>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</si>
  <si>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</si>
  <si>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</si>
  <si>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</si>
  <si>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</si>
  <si>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</si>
  <si>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</si>
  <si>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</si>
  <si>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</si>
  <si>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</si>
  <si>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</si>
  <si>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</si>
  <si>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</si>
  <si>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</si>
  <si>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</si>
  <si>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</si>
  <si>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</si>
  <si>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</si>
  <si>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</si>
  <si>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</si>
  <si>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</si>
  <si>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</si>
  <si>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</si>
  <si>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</si>
  <si>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</si>
  <si>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</si>
  <si>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</si>
  <si>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</si>
  <si>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</si>
  <si>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</si>
  <si>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</si>
  <si>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</si>
  <si>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</si>
  <si>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</si>
  <si>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</si>
  <si>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</si>
  <si>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</si>
  <si>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</si>
  <si>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</si>
  <si>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</si>
  <si>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</si>
  <si>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</si>
  <si>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</si>
  <si>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</si>
  <si>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</si>
  <si>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</si>
  <si>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</si>
  <si>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</si>
  <si>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</si>
  <si>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</si>
  <si>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</si>
  <si>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</si>
  <si>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</si>
  <si>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</si>
  <si>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</si>
  <si>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</si>
  <si>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</si>
  <si>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</si>
  <si>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</si>
  <si>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</si>
  <si>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</si>
  <si>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</si>
  <si>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</si>
  <si>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</si>
  <si>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</si>
  <si>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</si>
  <si>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</si>
  <si>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</si>
  <si>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</si>
  <si>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</si>
  <si>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</si>
  <si>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</si>
  <si>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</si>
  <si>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</si>
  <si>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</si>
  <si>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</si>
  <si>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</si>
  <si>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</si>
  <si>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</si>
  <si>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</si>
  <si>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</si>
  <si>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</si>
  <si>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</si>
  <si>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</si>
  <si>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</si>
  <si>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</si>
  <si>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</si>
  <si>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</si>
  <si>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</si>
  <si>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</si>
  <si>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</si>
  <si>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</si>
  <si>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</si>
  <si>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</si>
  <si>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</si>
  <si>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</si>
  <si>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</si>
  <si>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</si>
  <si>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</si>
  <si>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</si>
  <si>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</si>
  <si>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</si>
  <si>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</si>
  <si>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</si>
  <si>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</si>
  <si>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</si>
  <si>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</si>
  <si>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</si>
  <si>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</si>
  <si>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</si>
  <si>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</si>
  <si>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</si>
  <si>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</si>
  <si>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</si>
  <si>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</si>
  <si>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</si>
  <si>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</si>
  <si>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</si>
  <si>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</si>
  <si>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</si>
  <si>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</si>
  <si>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</si>
  <si>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</si>
  <si>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</si>
  <si>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</si>
  <si>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</si>
  <si>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</si>
  <si>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</si>
  <si>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</si>
  <si>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</si>
  <si>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</si>
  <si>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</si>
  <si>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</si>
  <si>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</si>
  <si>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</si>
  <si>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</si>
  <si>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</si>
  <si>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</si>
  <si>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</si>
  <si>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</si>
  <si>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</si>
  <si>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</si>
  <si>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</si>
  <si>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</si>
  <si>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</si>
  <si>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</si>
  <si>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</si>
  <si>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</si>
  <si>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</si>
  <si>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</si>
  <si>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</si>
  <si>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</si>
  <si>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</si>
  <si>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</si>
  <si>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</si>
  <si>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</si>
  <si>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</si>
  <si>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</si>
  <si>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</si>
  <si>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</si>
  <si>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</si>
  <si>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</si>
  <si>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</si>
  <si>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</si>
  <si>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</si>
  <si>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</si>
  <si>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</si>
  <si>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</si>
  <si>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</si>
  <si>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</si>
  <si>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</si>
  <si>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</si>
  <si>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</si>
  <si>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</si>
  <si>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</si>
  <si>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</si>
  <si>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</si>
  <si>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</si>
  <si>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</si>
  <si>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</si>
  <si>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</si>
  <si>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</si>
  <si>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</si>
  <si>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</si>
  <si>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</si>
  <si>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</si>
  <si>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</si>
  <si>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</si>
  <si>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</si>
  <si>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</si>
  <si>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</si>
  <si>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</si>
  <si>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</si>
  <si>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</si>
  <si>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</si>
  <si>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</si>
  <si>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</si>
  <si>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</si>
  <si>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</si>
  <si>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</si>
  <si>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</si>
  <si>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</si>
  <si>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</si>
  <si>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</si>
  <si>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</si>
  <si>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</si>
  <si>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</si>
  <si>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</si>
  <si>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</si>
  <si>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</si>
  <si>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</si>
  <si>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</si>
  <si>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</si>
  <si>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</si>
  <si>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</si>
  <si>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</si>
  <si>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</si>
  <si>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</si>
  <si>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</si>
  <si>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</si>
  <si>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</si>
  <si>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</si>
  <si>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</si>
  <si>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</si>
  <si>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</si>
  <si>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</si>
  <si>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</si>
  <si>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</si>
  <si>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</si>
  <si>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</si>
  <si>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</si>
  <si>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</si>
  <si>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</si>
  <si>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</si>
  <si>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</si>
  <si>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</si>
  <si>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</si>
  <si>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</si>
  <si>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</si>
  <si>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</si>
  <si>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</si>
  <si>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</si>
  <si>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</si>
  <si>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</si>
  <si>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</si>
  <si>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</si>
  <si>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</si>
  <si>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</si>
  <si>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</si>
  <si>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</si>
  <si>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</si>
  <si>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</si>
  <si>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</si>
  <si>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</si>
  <si>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</si>
  <si>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</si>
  <si>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</si>
  <si>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</si>
  <si>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</si>
  <si>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</si>
  <si>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</si>
  <si>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</si>
  <si>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</si>
  <si>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</si>
  <si>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</si>
  <si>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</si>
  <si>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</si>
  <si>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</si>
  <si>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</si>
  <si>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</si>
  <si>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</si>
  <si>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</si>
  <si>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</si>
  <si>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</si>
  <si>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</si>
  <si>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</si>
  <si>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</si>
  <si>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</si>
  <si>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</si>
  <si>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</si>
  <si>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</si>
  <si>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</si>
  <si>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</si>
  <si>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</si>
  <si>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</si>
  <si>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</si>
  <si>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</si>
  <si>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</si>
  <si>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</si>
  <si>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</si>
  <si>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</si>
  <si>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</si>
  <si>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</si>
  <si>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</si>
  <si>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</si>
  <si>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</si>
  <si>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</si>
  <si>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</si>
  <si>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</si>
  <si>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</si>
  <si>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</si>
  <si>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</si>
  <si>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</si>
  <si>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</si>
  <si>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</si>
  <si>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</si>
  <si>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</si>
  <si>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</si>
  <si>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</si>
  <si>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</si>
  <si>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</si>
  <si>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</si>
  <si>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</si>
  <si>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</si>
  <si>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</si>
  <si>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</si>
  <si>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</si>
  <si>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</si>
  <si>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</si>
  <si>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</si>
  <si>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</si>
  <si>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</si>
  <si>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</si>
  <si>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</si>
  <si>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</si>
  <si>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</si>
  <si>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</si>
  <si>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</si>
  <si>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</si>
  <si>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</si>
  <si>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</si>
  <si>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</si>
  <si>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</si>
  <si>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</si>
  <si>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</si>
  <si>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</si>
  <si>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</si>
  <si>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</si>
  <si>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</si>
  <si>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</si>
  <si>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</si>
  <si>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</si>
  <si>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</si>
  <si>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</si>
  <si>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</si>
  <si>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</si>
  <si>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</si>
  <si>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</si>
  <si>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</si>
  <si>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</si>
  <si>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</si>
  <si>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</si>
  <si>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</si>
  <si>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</si>
  <si>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</si>
  <si>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</si>
  <si>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</si>
  <si>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</si>
  <si>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</si>
  <si>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</si>
  <si>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</si>
  <si>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</si>
  <si>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</si>
  <si>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</si>
  <si>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</si>
  <si>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</si>
  <si>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</si>
  <si>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</si>
  <si>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</si>
  <si>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</si>
  <si>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</si>
  <si>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</si>
  <si>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</si>
  <si>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</si>
  <si>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</si>
  <si>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</si>
  <si>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</si>
  <si>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</si>
  <si>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</si>
  <si>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</si>
  <si>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</si>
  <si>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</si>
  <si>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</si>
  <si>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</si>
  <si>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</si>
  <si>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</si>
  <si>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</si>
  <si>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</si>
  <si>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</si>
  <si>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</si>
  <si>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</si>
  <si>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</si>
  <si>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</si>
  <si>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</si>
  <si>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</si>
  <si>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</si>
  <si>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</si>
  <si>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</si>
  <si>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</si>
  <si>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</si>
  <si>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</si>
  <si>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</si>
  <si>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</si>
  <si>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</si>
  <si>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</si>
  <si>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</si>
  <si>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</si>
  <si>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</si>
  <si>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</si>
  <si>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</si>
  <si>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</si>
  <si>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</si>
  <si>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</si>
  <si>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</si>
  <si>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</si>
  <si>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</si>
  <si>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</si>
  <si>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</si>
  <si>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</si>
  <si>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</si>
  <si>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</si>
  <si>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</si>
  <si>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</si>
  <si>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</si>
  <si>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</si>
  <si>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</si>
  <si>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</si>
  <si>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</si>
  <si>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</si>
  <si>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</si>
  <si>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</si>
  <si>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</si>
  <si>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</si>
  <si>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</si>
  <si>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</si>
  <si>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</si>
  <si>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</si>
  <si>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</si>
  <si>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</si>
  <si>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</si>
  <si>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</si>
  <si>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</si>
  <si>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</si>
  <si>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</si>
  <si>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</si>
  <si>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</si>
  <si>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</si>
  <si>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</si>
  <si>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</si>
  <si>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</si>
  <si>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</si>
  <si>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</si>
  <si>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</si>
  <si>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</si>
  <si>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</si>
  <si>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</si>
  <si>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</si>
  <si>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</si>
  <si>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</si>
  <si>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</si>
  <si>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</si>
  <si>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</si>
  <si>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</si>
  <si>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</si>
  <si>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</si>
  <si>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</si>
  <si>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</si>
  <si>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</si>
  <si>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</si>
  <si>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</si>
  <si>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</si>
  <si>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</si>
  <si>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</si>
  <si>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</si>
  <si>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</si>
  <si>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</si>
  <si>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</si>
  <si>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</si>
  <si>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</si>
  <si>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</si>
  <si>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</si>
  <si>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</si>
  <si>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</si>
  <si>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</si>
  <si>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</si>
  <si>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</si>
  <si>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</si>
  <si>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</si>
  <si>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</si>
  <si>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</si>
  <si>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</si>
  <si>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</si>
  <si>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</si>
  <si>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</si>
  <si>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</si>
  <si>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</si>
  <si>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</si>
  <si>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</si>
  <si>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</si>
  <si>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</si>
  <si>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</si>
  <si>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</si>
  <si>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</si>
  <si>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</si>
  <si>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</si>
  <si>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</si>
  <si>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</si>
  <si>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</si>
  <si>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</si>
  <si>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</si>
  <si>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</si>
  <si>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</si>
  <si>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</si>
  <si>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</si>
  <si>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</si>
  <si>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</si>
  <si>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</si>
  <si>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</si>
  <si>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</si>
  <si>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</si>
  <si>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</si>
  <si>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</si>
  <si>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</si>
  <si>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</si>
  <si>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</si>
  <si>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</si>
  <si>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</si>
  <si>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</si>
  <si>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</si>
  <si>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</si>
  <si>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</si>
  <si>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</si>
  <si>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</si>
  <si>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</si>
  <si>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</si>
  <si>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</si>
  <si>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</si>
  <si>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</si>
  <si>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</si>
  <si>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</si>
  <si>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</si>
  <si>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</si>
  <si>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</si>
  <si>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</si>
  <si>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</si>
  <si>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</si>
  <si>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</si>
  <si>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</si>
  <si>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</si>
  <si>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</si>
  <si>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</si>
  <si>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</si>
  <si>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</si>
  <si>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</si>
  <si>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</si>
  <si>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</si>
  <si>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</si>
  <si>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</si>
  <si>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</si>
  <si>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</si>
  <si>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</si>
  <si>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</si>
  <si>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</si>
  <si>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</si>
  <si>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</si>
  <si>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</si>
  <si>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</si>
  <si>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</si>
  <si>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</si>
  <si>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</si>
  <si>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</si>
  <si>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</si>
  <si>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</si>
  <si>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</si>
  <si>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</si>
  <si>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</si>
  <si>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</si>
  <si>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</si>
  <si>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</si>
  <si>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</si>
  <si>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</si>
  <si>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</si>
  <si>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</si>
  <si>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</si>
  <si>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</si>
  <si>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</si>
  <si>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</si>
  <si>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</si>
  <si>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</si>
  <si>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</si>
  <si>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</si>
  <si>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</si>
  <si>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</si>
  <si>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</si>
  <si>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</si>
  <si>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</si>
  <si>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</si>
  <si>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</si>
  <si>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</si>
  <si>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</si>
  <si>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</si>
  <si>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</si>
  <si>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</si>
  <si>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</si>
  <si>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</si>
  <si>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</si>
  <si>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</si>
  <si>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</si>
  <si>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</si>
  <si>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</si>
  <si>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</si>
  <si>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</si>
  <si>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</si>
  <si>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</si>
  <si>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</si>
  <si>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</si>
  <si>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</si>
  <si>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</si>
  <si>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</si>
  <si>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</si>
  <si>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</si>
  <si>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</si>
  <si>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</si>
  <si>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</si>
  <si>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</si>
  <si>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</si>
  <si>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</si>
  <si>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</si>
  <si>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</si>
  <si>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</si>
  <si>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</si>
  <si>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</si>
  <si>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</si>
  <si>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</si>
  <si>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</si>
  <si>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</si>
  <si>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</si>
  <si>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</si>
  <si>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</si>
  <si>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</si>
  <si>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</si>
  <si>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</si>
  <si>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</si>
  <si>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</si>
  <si>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</si>
  <si>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</si>
  <si>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</si>
  <si>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</si>
  <si>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</si>
  <si>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</si>
  <si>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</si>
  <si>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</si>
  <si>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</si>
  <si>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</si>
  <si>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</si>
  <si>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</si>
  <si>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</si>
  <si>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</si>
  <si>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</si>
  <si>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</si>
  <si>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</si>
  <si>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</si>
  <si>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</si>
  <si>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</si>
  <si>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</si>
  <si>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</si>
  <si>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</si>
  <si>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</si>
  <si>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</si>
  <si>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</si>
  <si>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</si>
  <si>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</si>
  <si>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</si>
  <si>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</si>
  <si>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</si>
  <si>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</si>
  <si>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</si>
  <si>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</si>
  <si>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</si>
  <si>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</si>
  <si>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</si>
  <si>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</si>
  <si>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</si>
  <si>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</si>
  <si>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</si>
  <si>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</si>
  <si>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</si>
  <si>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</si>
  <si>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</si>
  <si>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</si>
  <si>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</si>
  <si>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</si>
  <si>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</si>
  <si>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</si>
  <si>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</si>
  <si>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</si>
  <si>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</si>
  <si>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</si>
  <si>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</si>
  <si>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</si>
  <si>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</si>
  <si>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</si>
  <si>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</si>
  <si>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</si>
  <si>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</si>
  <si>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</si>
  <si>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</si>
  <si>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</si>
  <si>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</si>
  <si>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</si>
  <si>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</si>
  <si>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</si>
  <si>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</si>
  <si>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</si>
  <si>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</si>
  <si>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</si>
  <si>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</si>
  <si>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</si>
  <si>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</si>
  <si>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</si>
  <si>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</si>
  <si>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</si>
  <si>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</si>
  <si>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</si>
  <si>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</si>
  <si>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</si>
  <si>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</si>
  <si>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</si>
  <si>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</si>
  <si>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</si>
  <si>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</si>
  <si>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</si>
  <si>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</si>
  <si>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</si>
  <si>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</si>
  <si>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</si>
  <si>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</si>
  <si>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</si>
  <si>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</si>
  <si>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</si>
  <si>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</si>
  <si>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</si>
  <si>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</si>
  <si>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</si>
  <si>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</si>
  <si>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</si>
  <si>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</si>
  <si>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</si>
  <si>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</si>
  <si>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</si>
  <si>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</si>
  <si>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</si>
  <si>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</si>
  <si>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</si>
  <si>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</si>
  <si>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</si>
  <si>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</si>
  <si>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</si>
  <si>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</si>
  <si>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</si>
  <si>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</si>
  <si>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</si>
  <si>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</si>
  <si>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</si>
  <si>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</si>
  <si>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</si>
  <si>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</si>
  <si>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</si>
  <si>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</si>
  <si>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</si>
  <si>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</si>
  <si>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</si>
  <si>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</si>
  <si>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</si>
  <si>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</si>
  <si>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</si>
  <si>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</si>
  <si>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</si>
  <si>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</si>
  <si>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</si>
  <si>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</si>
  <si>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</si>
  <si>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</si>
  <si>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</si>
  <si>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</si>
  <si>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</si>
  <si>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</si>
  <si>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</si>
  <si>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</si>
  <si>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</si>
  <si>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</si>
  <si>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</si>
  <si>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</si>
  <si>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</si>
  <si>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</si>
  <si>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</si>
  <si>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</si>
  <si>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</si>
  <si>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</si>
  <si>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</si>
  <si>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</si>
  <si>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</si>
  <si>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</si>
  <si>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</si>
  <si>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</si>
  <si>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</si>
  <si>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</si>
  <si>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</si>
  <si>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</si>
  <si>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</si>
  <si>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</si>
  <si>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</si>
  <si>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</si>
  <si>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</si>
  <si>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</si>
  <si>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</si>
  <si>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</si>
  <si>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</si>
  <si>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</si>
  <si>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</si>
  <si>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</si>
  <si>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</si>
  <si>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</si>
  <si>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</si>
  <si>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</si>
  <si>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</si>
  <si>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</si>
  <si>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</si>
  <si>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</si>
  <si>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</si>
  <si>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</si>
  <si>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</si>
  <si>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</si>
  <si>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</si>
  <si>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</si>
  <si>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</si>
  <si>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</si>
  <si>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</si>
  <si>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</si>
  <si>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</si>
  <si>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</si>
  <si>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</si>
  <si>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</si>
  <si>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</si>
  <si>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</si>
  <si>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</si>
  <si>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</si>
  <si>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</si>
  <si>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</si>
  <si>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</si>
  <si>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</si>
  <si>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</si>
  <si>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</si>
  <si>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</si>
  <si>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</si>
  <si>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</si>
  <si>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</si>
  <si>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</si>
  <si>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</si>
  <si>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</si>
  <si>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</si>
  <si>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</si>
  <si>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</si>
  <si>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</si>
  <si>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</si>
  <si>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</si>
  <si>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</si>
  <si>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</si>
  <si>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</si>
  <si>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</si>
  <si>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</si>
  <si>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</si>
  <si>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</si>
  <si>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</si>
  <si>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</si>
  <si>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</si>
  <si>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</si>
  <si>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</si>
  <si>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</si>
  <si>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</si>
  <si>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</si>
  <si>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</si>
  <si>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</si>
  <si>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</si>
  <si>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</si>
  <si>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</si>
  <si>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</si>
  <si>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</si>
  <si>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</si>
  <si>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</si>
  <si>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</si>
  <si>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</si>
  <si>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</si>
  <si>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</si>
  <si>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</si>
  <si>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</si>
  <si>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</si>
  <si>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</si>
  <si>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</si>
  <si>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</si>
  <si>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</si>
  <si>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</si>
  <si>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</si>
  <si>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</si>
  <si>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</si>
  <si>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</si>
  <si>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</si>
  <si>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</si>
  <si>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</si>
  <si>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</si>
  <si>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</si>
  <si>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</si>
  <si>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</si>
  <si>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</si>
  <si>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</si>
  <si>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</si>
  <si>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</si>
  <si>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</si>
  <si>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</si>
  <si>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</si>
  <si>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</si>
  <si>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</si>
  <si>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</si>
  <si>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</si>
  <si>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</si>
  <si>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</si>
  <si>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</si>
  <si>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</si>
  <si>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</si>
  <si>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</si>
  <si>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</si>
  <si>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</si>
  <si>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</si>
  <si>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</si>
  <si>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</si>
  <si>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</si>
  <si>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</si>
  <si>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</si>
  <si>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</si>
  <si>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</si>
  <si>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</si>
  <si>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</si>
  <si>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</si>
  <si>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</si>
  <si>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</si>
  <si>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</si>
  <si>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</si>
  <si>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</si>
  <si>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</si>
  <si>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</si>
  <si>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</si>
  <si>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</si>
  <si>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</si>
  <si>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</si>
  <si>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</si>
  <si>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</si>
  <si>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</si>
  <si>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</si>
  <si>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</si>
  <si>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</si>
  <si>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</si>
  <si>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</si>
  <si>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</si>
  <si>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</si>
  <si>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</si>
  <si>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</si>
  <si>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</si>
  <si>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</si>
  <si>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</si>
  <si>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</si>
  <si>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</si>
  <si>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</si>
  <si>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</si>
  <si>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</si>
  <si>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</si>
  <si>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</si>
  <si>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</si>
  <si>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</si>
  <si>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</si>
  <si>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</si>
  <si>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</si>
  <si>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</si>
  <si>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</si>
  <si>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</si>
  <si>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</si>
  <si>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</si>
  <si>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</si>
  <si>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</si>
  <si>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</si>
  <si>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</si>
  <si>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</si>
  <si>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</si>
  <si>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</si>
  <si>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</si>
  <si>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</si>
  <si>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</si>
  <si>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</si>
  <si>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</si>
  <si>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</si>
  <si>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</si>
  <si>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</si>
  <si>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</si>
  <si>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</si>
  <si>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</si>
  <si>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</si>
  <si>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</si>
  <si>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</si>
  <si>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</si>
  <si>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</si>
  <si>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</si>
  <si>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</si>
  <si>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</si>
  <si>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</si>
  <si>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</si>
  <si>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</si>
  <si>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</si>
  <si>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</si>
  <si>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</si>
  <si>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</si>
  <si>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</si>
  <si>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</si>
  <si>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</si>
  <si>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</si>
  <si>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</si>
  <si>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</si>
  <si>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</si>
  <si>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</si>
  <si>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</si>
  <si>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</si>
  <si>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</si>
  <si>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</si>
  <si>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</si>
  <si>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</si>
  <si>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</si>
  <si>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</si>
  <si>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</si>
  <si>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</si>
  <si>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</si>
  <si>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</si>
  <si>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</si>
  <si>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</si>
  <si>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</si>
  <si>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</si>
  <si>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</si>
  <si>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</si>
  <si>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</si>
  <si>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</si>
  <si>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</si>
  <si>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</si>
  <si>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</si>
  <si>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</si>
  <si>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</si>
  <si>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</si>
  <si>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</si>
  <si>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</si>
  <si>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</si>
  <si>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</si>
  <si>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</si>
  <si>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</si>
  <si>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</si>
  <si>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</si>
  <si>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</si>
  <si>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</si>
  <si>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</si>
  <si>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</si>
  <si>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</si>
  <si>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</si>
  <si>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</si>
  <si>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</si>
  <si>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</si>
  <si>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</si>
  <si>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</si>
  <si>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</si>
  <si>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</si>
  <si>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</si>
  <si>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</si>
  <si>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</si>
  <si>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</si>
  <si>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</si>
  <si>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</si>
  <si>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</si>
  <si>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</si>
  <si>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</si>
  <si>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</si>
  <si>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</si>
  <si>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</si>
  <si>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</si>
  <si>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</si>
  <si>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</si>
  <si>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</si>
  <si>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</si>
  <si>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</si>
  <si>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</si>
  <si>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</si>
  <si>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</si>
  <si>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</si>
  <si>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</si>
  <si>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</si>
  <si>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</si>
  <si>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</si>
  <si>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</si>
  <si>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</si>
  <si>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</si>
  <si>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</si>
  <si>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</si>
  <si>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</si>
  <si>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</si>
  <si>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</si>
  <si>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</si>
  <si>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</si>
  <si>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</si>
  <si>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</si>
  <si>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</si>
  <si>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</si>
  <si>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</si>
  <si>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</si>
  <si>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</si>
  <si>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</si>
  <si>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</si>
  <si>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</si>
  <si>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</si>
  <si>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</si>
  <si>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</si>
  <si>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</si>
  <si>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</si>
  <si>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</si>
  <si>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</si>
  <si>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</si>
  <si>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</si>
  <si>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</si>
  <si>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</si>
  <si>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</si>
  <si>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</si>
  <si>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</si>
  <si>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</si>
  <si>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</si>
  <si>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</si>
  <si>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</si>
  <si>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</si>
  <si>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</si>
  <si>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</si>
  <si>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</si>
  <si>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</si>
  <si>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</si>
  <si>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</si>
  <si>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</si>
  <si>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</si>
  <si>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</si>
  <si>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</si>
  <si>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</si>
  <si>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</si>
  <si>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</si>
  <si>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</si>
  <si>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</si>
  <si>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</si>
  <si>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</si>
  <si>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</si>
  <si>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</si>
  <si>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</si>
  <si>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</si>
  <si>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</si>
  <si>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</si>
  <si>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</si>
  <si>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</si>
  <si>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</si>
  <si>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</si>
  <si>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</si>
  <si>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</si>
  <si>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</si>
  <si>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</si>
  <si>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</si>
  <si>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</si>
  <si>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</si>
  <si>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</si>
  <si>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</si>
  <si>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</si>
  <si>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</si>
  <si>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</si>
  <si>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</si>
  <si>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</si>
  <si>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</si>
  <si>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</si>
  <si>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</si>
  <si>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</si>
  <si>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</si>
  <si>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</si>
  <si>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</si>
  <si>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</si>
  <si>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</si>
  <si>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</si>
  <si>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</si>
  <si>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</si>
  <si>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</si>
  <si>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</si>
  <si>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</si>
  <si>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</si>
  <si>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</si>
  <si>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</si>
  <si>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</si>
  <si>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</si>
  <si>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</si>
  <si>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</si>
  <si>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</si>
  <si>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</si>
  <si>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</si>
  <si>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</si>
  <si>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</si>
  <si>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</si>
  <si>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</si>
  <si>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</si>
  <si>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</si>
  <si>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</si>
  <si>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</si>
  <si>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</si>
  <si>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</si>
  <si>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</si>
  <si>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</si>
  <si>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</si>
  <si>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</si>
  <si>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</si>
  <si>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</si>
  <si>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</si>
  <si>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</si>
  <si>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</si>
  <si>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</si>
  <si>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</si>
  <si>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</si>
  <si>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</si>
  <si>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</si>
  <si>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</si>
  <si>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</si>
  <si>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</si>
  <si>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</si>
  <si>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</si>
  <si>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</si>
  <si>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</si>
  <si>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</si>
  <si>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</si>
  <si>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</si>
  <si>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</si>
  <si>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</si>
  <si>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</si>
  <si>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</si>
  <si>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</si>
  <si>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</si>
  <si>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</si>
  <si>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</si>
  <si>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</si>
  <si>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</si>
  <si>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</si>
  <si>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</si>
  <si>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</si>
  <si>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</si>
  <si>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</si>
  <si>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</si>
  <si>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</si>
  <si>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</si>
  <si>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</si>
  <si>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</si>
  <si>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</si>
  <si>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</si>
  <si>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</si>
  <si>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</si>
  <si>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</si>
  <si>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</si>
  <si>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</si>
  <si>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</si>
  <si>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</si>
  <si>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</si>
  <si>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</si>
  <si>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</si>
  <si>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</si>
  <si>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</si>
  <si>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</si>
  <si>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</si>
  <si>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</si>
  <si>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</si>
  <si>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</si>
  <si>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</si>
  <si>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</si>
  <si>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</si>
  <si>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</si>
  <si>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</si>
  <si>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</si>
  <si>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</si>
  <si>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</si>
  <si>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</si>
  <si>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</si>
  <si>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</si>
  <si>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</si>
  <si>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</si>
  <si>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</si>
  <si>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</si>
  <si>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</si>
  <si>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</si>
  <si>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</si>
  <si>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</si>
  <si>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</si>
  <si>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</si>
  <si>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</si>
  <si>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</si>
  <si>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</si>
  <si>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</si>
  <si>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</si>
  <si>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</si>
  <si>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</si>
  <si>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</si>
  <si>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</si>
  <si>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</si>
  <si>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</si>
  <si>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</si>
  <si>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</si>
  <si>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</si>
  <si>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</si>
  <si>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</si>
  <si>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</si>
  <si>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</si>
  <si>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</si>
  <si>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</si>
  <si>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</si>
  <si>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</si>
  <si>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</si>
  <si>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</si>
  <si>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</si>
  <si>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</si>
  <si>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</si>
  <si>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</si>
  <si>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</si>
  <si>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</si>
  <si>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</si>
  <si>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</si>
  <si>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</si>
  <si>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</si>
  <si>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</si>
  <si>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</si>
  <si>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</si>
  <si>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</si>
  <si>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</si>
  <si>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</si>
  <si>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</si>
  <si>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</si>
  <si>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</si>
  <si>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</si>
  <si>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</si>
  <si>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</si>
  <si>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</si>
  <si>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</si>
  <si>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</si>
  <si>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</si>
  <si>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</si>
  <si>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</si>
  <si>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</si>
  <si>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</si>
  <si>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</si>
  <si>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</si>
  <si>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</si>
  <si>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</si>
  <si>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</si>
  <si>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</si>
  <si>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</si>
  <si>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</si>
  <si>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</si>
  <si>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</si>
  <si>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</si>
  <si>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</si>
  <si>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</si>
  <si>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</si>
  <si>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</si>
  <si>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</si>
  <si>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</si>
  <si>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</si>
  <si>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</si>
  <si>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</si>
  <si>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</si>
  <si>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</si>
  <si>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</si>
  <si>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</si>
  <si>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</si>
  <si>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</si>
  <si>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</si>
  <si>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</si>
  <si>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</si>
  <si>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</si>
  <si>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</si>
  <si>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</si>
  <si>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</si>
  <si>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</si>
  <si>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</si>
  <si>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</si>
  <si>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</si>
  <si>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</si>
  <si>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</si>
  <si>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</si>
  <si>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</si>
  <si>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</si>
  <si>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</si>
  <si>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</si>
  <si>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</si>
  <si>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</si>
  <si>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</si>
  <si>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</si>
  <si>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</si>
  <si>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</si>
  <si>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</si>
  <si>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</si>
  <si>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</si>
  <si>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</si>
  <si>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</si>
  <si>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</si>
  <si>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</si>
  <si>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</si>
  <si>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</si>
  <si>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</si>
  <si>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</si>
  <si>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</si>
  <si>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</si>
  <si>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</si>
  <si>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</si>
  <si>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</si>
  <si>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</si>
  <si>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</si>
  <si>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</si>
  <si>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</si>
  <si>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</si>
  <si>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</si>
  <si>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</si>
  <si>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</si>
  <si>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</si>
  <si>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</si>
  <si>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</si>
  <si>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</si>
  <si>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</si>
  <si>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</si>
  <si>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</si>
  <si>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</si>
  <si>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</si>
  <si>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</si>
  <si>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</si>
  <si>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</si>
  <si>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</si>
  <si>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</si>
  <si>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</si>
  <si>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</si>
  <si>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</si>
  <si>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</si>
  <si>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</si>
  <si>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</si>
  <si>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</si>
  <si>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</si>
  <si>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</si>
  <si>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</si>
  <si>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</si>
  <si>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</si>
  <si>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</si>
  <si>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</si>
  <si>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</si>
  <si>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</si>
  <si>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</si>
  <si>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</si>
  <si>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</si>
  <si>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</si>
  <si>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</si>
  <si>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</si>
  <si>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</si>
  <si>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</si>
  <si>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</si>
  <si>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</si>
  <si>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</si>
  <si>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</si>
  <si>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</si>
  <si>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</si>
  <si>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</si>
  <si>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</si>
  <si>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</si>
  <si>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</si>
  <si>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</si>
  <si>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</si>
  <si>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</si>
  <si>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</si>
  <si>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</si>
  <si>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</si>
  <si>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</si>
  <si>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</si>
  <si>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</si>
  <si>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</si>
  <si>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</si>
  <si>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</si>
  <si>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</si>
  <si>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</si>
  <si>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</si>
  <si>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</si>
  <si>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</si>
  <si>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</si>
  <si>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</si>
  <si>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</si>
  <si>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</si>
  <si>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</si>
  <si>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</si>
  <si>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</si>
  <si>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</si>
  <si>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</si>
  <si>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</si>
  <si>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</si>
  <si>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</si>
  <si>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</si>
  <si>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</si>
  <si>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</si>
  <si>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</si>
  <si>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</si>
  <si>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</si>
  <si>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</si>
  <si>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</si>
  <si>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</si>
  <si>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</si>
  <si>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</si>
  <si>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</si>
  <si>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</si>
  <si>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</si>
  <si>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</si>
  <si>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</si>
  <si>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</si>
  <si>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</si>
  <si>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</si>
  <si>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</si>
  <si>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</si>
  <si>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</si>
  <si>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</si>
  <si>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</si>
  <si>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</si>
  <si>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</si>
  <si>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</si>
  <si>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</si>
  <si>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</si>
  <si>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</si>
  <si>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</si>
  <si>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</si>
  <si>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</si>
  <si>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</si>
  <si>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</si>
  <si>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</si>
  <si>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</si>
  <si>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</si>
  <si>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</si>
  <si>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</si>
  <si>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</si>
  <si>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</si>
  <si>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</si>
  <si>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</si>
  <si>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</si>
  <si>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</si>
  <si>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</si>
  <si>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</si>
  <si>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</si>
  <si>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</si>
  <si>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</si>
  <si>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</si>
  <si>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</si>
  <si>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</si>
  <si>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</si>
  <si>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</si>
  <si>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</si>
  <si>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</si>
  <si>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</si>
  <si>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</si>
  <si>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</si>
  <si>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</si>
  <si>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</si>
  <si>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</si>
  <si>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</si>
  <si>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</si>
  <si>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</si>
  <si>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</si>
  <si>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</si>
  <si>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</si>
  <si>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</si>
  <si>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</si>
  <si>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</si>
  <si>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</si>
  <si>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</si>
  <si>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</si>
  <si>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</si>
  <si>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</si>
  <si>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</si>
  <si>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</si>
  <si>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</si>
  <si>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</si>
  <si>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</si>
  <si>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</si>
  <si>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</si>
  <si>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</si>
  <si>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</si>
  <si>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</si>
  <si>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</si>
  <si>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</si>
  <si>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</si>
  <si>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</si>
  <si>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</si>
  <si>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</si>
  <si>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</si>
  <si>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</si>
  <si>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</si>
  <si>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</si>
  <si>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</si>
  <si>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</si>
  <si>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</si>
  <si>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</si>
  <si>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</si>
  <si>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</si>
  <si>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</si>
  <si>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</si>
  <si>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</si>
  <si>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</si>
  <si>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</si>
  <si>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</si>
  <si>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</si>
  <si>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</si>
  <si>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</si>
  <si>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</si>
  <si>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</si>
  <si>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</si>
  <si>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</si>
  <si>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</si>
  <si>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</si>
  <si>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</si>
  <si>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</si>
  <si>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</si>
  <si>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</si>
  <si>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</si>
  <si>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</si>
  <si>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</si>
  <si>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</si>
  <si>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</si>
  <si>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</si>
  <si>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</si>
  <si>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</si>
  <si>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</si>
  <si>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</si>
  <si>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</si>
  <si>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</si>
  <si>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</si>
  <si>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</si>
  <si>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</si>
  <si>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</si>
  <si>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</si>
  <si>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</si>
  <si>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</si>
  <si>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</si>
  <si>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</si>
  <si>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</si>
  <si>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</si>
  <si>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</si>
  <si>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</si>
  <si>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</si>
  <si>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</si>
  <si>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</si>
  <si>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</si>
  <si>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</si>
  <si>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</si>
  <si>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</si>
  <si>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</si>
  <si>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</si>
  <si>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</si>
  <si>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</si>
  <si>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</si>
  <si>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</si>
  <si>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</si>
  <si>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</si>
  <si>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</si>
  <si>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</si>
  <si>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</si>
  <si>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</si>
  <si>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</si>
  <si>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</si>
  <si>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</si>
  <si>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</si>
  <si>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</si>
  <si>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</si>
  <si>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</si>
  <si>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</si>
  <si>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</si>
  <si>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</si>
  <si>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</si>
  <si>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</si>
  <si>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</si>
  <si>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</si>
  <si>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</si>
  <si>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</si>
  <si>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</si>
  <si>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</si>
  <si>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</si>
  <si>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</si>
  <si>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</si>
  <si>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</si>
  <si>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</si>
  <si>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</si>
  <si>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</si>
  <si>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</si>
  <si>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</si>
  <si>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</si>
  <si>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</si>
  <si>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</si>
  <si>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</si>
  <si>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</si>
  <si>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</si>
  <si>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</si>
  <si>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</si>
  <si>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</si>
  <si>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</si>
  <si>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</si>
  <si>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</si>
  <si>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</si>
  <si>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</si>
  <si>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</si>
  <si>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</si>
  <si>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</si>
  <si>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</si>
  <si>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</si>
  <si>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</si>
  <si>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</si>
  <si>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</si>
  <si>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</si>
  <si>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</si>
  <si>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</si>
  <si>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</si>
  <si>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</si>
  <si>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</si>
  <si>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</si>
  <si>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</si>
  <si>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</si>
  <si>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</si>
  <si>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</si>
  <si>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</si>
  <si>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</si>
  <si>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</si>
  <si>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</si>
  <si>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</si>
  <si>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</si>
  <si>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</si>
  <si>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</si>
  <si>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</si>
  <si>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</si>
  <si>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</si>
  <si>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</si>
  <si>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</si>
  <si>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</si>
  <si>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</si>
  <si>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</si>
  <si>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</si>
  <si>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</si>
  <si>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</si>
  <si>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</si>
  <si>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</si>
  <si>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</si>
  <si>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</si>
  <si>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</si>
  <si>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</si>
  <si>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</si>
  <si>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</si>
  <si>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</si>
  <si>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</si>
  <si>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</si>
  <si>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</si>
  <si>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</si>
  <si>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</si>
  <si>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</si>
  <si>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</si>
  <si>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</si>
  <si>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</si>
  <si>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</si>
  <si>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</si>
  <si>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</si>
  <si>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</si>
  <si>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</si>
  <si>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</si>
  <si>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</si>
  <si>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</si>
  <si>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</si>
  <si>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</si>
  <si>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</si>
  <si>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</si>
  <si>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</si>
  <si>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</si>
  <si>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</si>
  <si>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</si>
  <si>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</si>
  <si>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</si>
  <si>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</si>
  <si>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</si>
  <si>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</si>
  <si>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</si>
  <si>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</si>
  <si>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</si>
  <si>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</si>
  <si>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</si>
  <si>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</si>
  <si>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</si>
  <si>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</si>
  <si>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</si>
  <si>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</si>
  <si>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</si>
  <si>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</si>
  <si>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</si>
  <si>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</si>
  <si>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</si>
  <si>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</si>
  <si>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</si>
  <si>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</si>
  <si>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</si>
  <si>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</si>
  <si>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</si>
  <si>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</si>
  <si>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</si>
  <si>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</si>
  <si>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</si>
  <si>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</si>
  <si>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</si>
  <si>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</si>
  <si>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</si>
  <si>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</si>
  <si>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</si>
  <si>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</si>
  <si>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</si>
  <si>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</si>
  <si>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</si>
  <si>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</si>
  <si>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</si>
  <si>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</si>
  <si>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</si>
  <si>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</si>
  <si>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</si>
  <si>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</si>
  <si>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</si>
  <si>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</si>
  <si>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</si>
  <si>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</si>
  <si>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</si>
  <si>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</si>
  <si>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</si>
  <si>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</si>
  <si>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</si>
  <si>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</si>
  <si>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</si>
  <si>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</si>
  <si>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</si>
  <si>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</si>
  <si>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</si>
  <si>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</si>
  <si>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</si>
  <si>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</si>
  <si>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</si>
  <si>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</si>
  <si>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</si>
  <si>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</si>
  <si>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</si>
  <si>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</si>
  <si>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</si>
  <si>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</si>
  <si>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</si>
  <si>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</si>
  <si>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</si>
  <si>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</si>
  <si>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</si>
  <si>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</si>
  <si>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</si>
  <si>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</si>
  <si>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</si>
  <si>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</si>
  <si>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</si>
  <si>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</si>
  <si>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</si>
  <si>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</si>
  <si>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</si>
  <si>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</si>
  <si>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</si>
  <si>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</si>
  <si>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</si>
  <si>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</si>
  <si>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</si>
  <si>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</si>
  <si>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</si>
  <si>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</si>
  <si>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</si>
  <si>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</si>
  <si>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</si>
  <si>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</si>
  <si>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</si>
  <si>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</si>
  <si>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</si>
  <si>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</si>
  <si>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</si>
  <si>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</si>
  <si>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</si>
  <si>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</si>
  <si>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</si>
  <si>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</si>
  <si>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</si>
  <si>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</si>
  <si>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</si>
  <si>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</si>
  <si>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</si>
  <si>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</si>
  <si>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</si>
  <si>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</si>
  <si>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</si>
  <si>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</si>
  <si>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</si>
  <si>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</si>
  <si>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</si>
  <si>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</si>
  <si>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</si>
  <si>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</si>
  <si>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</si>
  <si>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</si>
  <si>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</si>
  <si>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</si>
  <si>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</si>
  <si>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</si>
  <si>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</si>
  <si>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</si>
  <si>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</si>
  <si>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</si>
  <si>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</si>
  <si>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</si>
  <si>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</si>
  <si>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</si>
  <si>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</si>
  <si>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</si>
  <si>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</si>
  <si>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</si>
  <si>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</si>
  <si>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</si>
  <si>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</si>
  <si>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</si>
  <si>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</si>
  <si>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</si>
  <si>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</si>
  <si>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</si>
  <si>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</si>
  <si>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</si>
  <si>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</si>
  <si>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</si>
  <si>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</si>
  <si>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</si>
  <si>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</si>
  <si>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</si>
  <si>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</si>
  <si>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</si>
  <si>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</si>
  <si>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</si>
  <si>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</si>
  <si>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</si>
  <si>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</si>
  <si>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</si>
  <si>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</si>
  <si>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</si>
  <si>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</si>
  <si>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</si>
  <si>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</si>
  <si>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</si>
  <si>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</si>
  <si>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</si>
  <si>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</si>
  <si>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</si>
  <si>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</si>
  <si>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</si>
  <si>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</si>
  <si>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</si>
  <si>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</si>
  <si>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</si>
  <si>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</si>
  <si>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</si>
  <si>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</si>
  <si>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</si>
  <si>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</si>
  <si>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</si>
  <si>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</si>
  <si>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</si>
  <si>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</si>
  <si>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</si>
  <si>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</si>
  <si>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</si>
  <si>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</si>
  <si>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</si>
  <si>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</si>
  <si>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</si>
  <si>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</si>
  <si>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</si>
  <si>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</si>
  <si>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</si>
  <si>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</si>
  <si>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</si>
  <si>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</si>
  <si>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</si>
  <si>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</si>
  <si>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</si>
  <si>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</si>
  <si>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</si>
  <si>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</si>
  <si>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</si>
  <si>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</si>
  <si>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</si>
  <si>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</si>
  <si>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</si>
  <si>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</si>
  <si>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</si>
  <si>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</si>
  <si>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</si>
  <si>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</si>
  <si>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</si>
  <si>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</si>
  <si>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</si>
  <si>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</si>
  <si>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</si>
  <si>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</si>
  <si>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</si>
  <si>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</si>
  <si>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</si>
  <si>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</si>
  <si>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</si>
  <si>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</si>
  <si>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</si>
  <si>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</si>
  <si>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</si>
  <si>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</si>
  <si>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</si>
  <si>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</si>
  <si>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</si>
  <si>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</si>
  <si>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</si>
  <si>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</si>
  <si>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</si>
  <si>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</si>
  <si>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</si>
  <si>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</si>
  <si>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</si>
  <si>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</si>
  <si>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</si>
  <si>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</si>
  <si>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</si>
  <si>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</si>
  <si>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</si>
  <si>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</si>
  <si>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</si>
  <si>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</si>
  <si>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</si>
  <si>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</si>
  <si>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</si>
  <si>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</si>
  <si>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</si>
  <si>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</si>
  <si>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</si>
  <si>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</si>
  <si>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</si>
  <si>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</si>
  <si>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</si>
  <si>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</si>
  <si>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</si>
  <si>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</si>
  <si>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</si>
  <si>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</si>
  <si>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</si>
  <si>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</si>
  <si>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</si>
  <si>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</si>
  <si>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</si>
  <si>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</si>
  <si>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</si>
  <si>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</si>
  <si>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</si>
  <si>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</si>
  <si>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</si>
  <si>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</si>
  <si>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</si>
  <si>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</si>
  <si>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</si>
  <si>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</si>
  <si>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</si>
  <si>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</si>
  <si>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</si>
  <si>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</si>
  <si>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</si>
  <si>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</si>
  <si>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</si>
  <si>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</si>
  <si>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</si>
  <si>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</si>
  <si>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</si>
  <si>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</si>
  <si>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</si>
  <si>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</si>
  <si>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</si>
  <si>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</si>
  <si>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</si>
  <si>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</si>
  <si>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</si>
  <si>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</si>
  <si>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</si>
  <si>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</si>
  <si>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</si>
  <si>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</si>
  <si>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</si>
  <si>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</si>
  <si>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</si>
  <si>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</si>
  <si>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</si>
  <si>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</si>
  <si>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</si>
  <si>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</si>
  <si>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</si>
  <si>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</si>
  <si>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</si>
  <si>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</si>
  <si>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</si>
  <si>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</si>
  <si>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</si>
  <si>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</si>
  <si>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</si>
  <si>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</si>
  <si>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</si>
  <si>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</si>
  <si>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</si>
  <si>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</si>
  <si>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</si>
  <si>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</si>
  <si>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</si>
  <si>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</si>
  <si>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</si>
  <si>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</si>
  <si>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</si>
  <si>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</si>
  <si>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</si>
  <si>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</si>
  <si>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</si>
  <si>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</si>
  <si>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</si>
  <si>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</si>
  <si>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</si>
  <si>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</si>
  <si>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</si>
  <si>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</si>
  <si>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</si>
  <si>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</si>
  <si>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</si>
  <si>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</si>
  <si>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</si>
  <si>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</si>
  <si>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</si>
  <si>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</si>
  <si>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</si>
  <si>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</si>
  <si>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</si>
  <si>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</si>
  <si>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</si>
  <si>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</si>
  <si>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</si>
  <si>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</si>
  <si>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</si>
  <si>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</si>
  <si>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</si>
  <si>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</si>
  <si>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</si>
  <si>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</si>
  <si>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</si>
  <si>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</si>
  <si>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</si>
  <si>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</si>
  <si>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</si>
  <si>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</si>
  <si>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</si>
  <si>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</si>
  <si>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</si>
  <si>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</si>
  <si>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</si>
  <si>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</si>
  <si>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</si>
  <si>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</si>
  <si>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</si>
  <si>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</si>
  <si>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</si>
  <si>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</si>
  <si>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</si>
  <si>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</si>
  <si>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</si>
  <si>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</si>
  <si>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</si>
  <si>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</si>
  <si>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</si>
  <si>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</si>
  <si>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</si>
  <si>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</si>
  <si>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</si>
  <si>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</si>
  <si>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</si>
  <si>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</si>
  <si>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</si>
  <si>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</si>
  <si>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</si>
  <si>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</si>
  <si>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</si>
  <si>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</si>
  <si>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</si>
  <si>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</si>
  <si>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</si>
  <si>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</si>
  <si>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</si>
  <si>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</si>
  <si>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</si>
  <si>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</si>
  <si>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</si>
  <si>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</si>
  <si>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</si>
  <si>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</si>
  <si>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</si>
  <si>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</si>
  <si>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</si>
  <si>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</si>
  <si>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</si>
  <si>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</si>
  <si>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</si>
  <si>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</si>
  <si>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</si>
  <si>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</si>
  <si>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</si>
  <si>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</si>
  <si>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</si>
  <si>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</si>
  <si>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</si>
  <si>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</si>
  <si>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</si>
  <si>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</si>
  <si>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</si>
  <si>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</si>
  <si>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</si>
  <si>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</si>
  <si>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</si>
  <si>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</si>
  <si>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</si>
  <si>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</si>
  <si>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</si>
  <si>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</si>
  <si>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</si>
  <si>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</si>
  <si>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</si>
  <si>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</si>
  <si>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</si>
  <si>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</si>
  <si>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</si>
  <si>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</si>
  <si>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</si>
  <si>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</si>
  <si>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</si>
  <si>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</si>
  <si>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</si>
  <si>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</si>
  <si>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</si>
  <si>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</si>
  <si>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</si>
  <si>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</si>
  <si>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</si>
  <si>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</si>
  <si>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</si>
  <si>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</si>
  <si>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</si>
  <si>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</si>
  <si>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</si>
  <si>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</si>
  <si>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</si>
  <si>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</si>
  <si>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</si>
  <si>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</si>
  <si>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</si>
  <si>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</si>
  <si>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</si>
  <si>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</si>
  <si>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</si>
  <si>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</si>
  <si>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</si>
  <si>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</si>
  <si>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</si>
  <si>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</si>
  <si>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</si>
  <si>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</si>
  <si>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</si>
  <si>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</si>
  <si>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</si>
  <si>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</si>
  <si>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</si>
  <si>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</si>
  <si>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</si>
  <si>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</si>
  <si>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</si>
  <si>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</si>
  <si>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</si>
  <si>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</si>
  <si>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</si>
  <si>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</si>
  <si>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</si>
  <si>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</si>
  <si>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</si>
  <si>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</si>
  <si>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</si>
  <si>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</si>
  <si>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</si>
  <si>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</si>
  <si>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</si>
  <si>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</si>
  <si>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</si>
  <si>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</si>
  <si>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</si>
  <si>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</si>
  <si>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</si>
  <si>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</si>
  <si>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</si>
  <si>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</si>
  <si>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</si>
  <si>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</si>
  <si>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</si>
  <si>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</si>
  <si>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</si>
  <si>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</si>
  <si>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</si>
  <si>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</si>
  <si>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</si>
  <si>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</si>
  <si>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</si>
  <si>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</si>
  <si>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</si>
  <si>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</si>
  <si>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</si>
  <si>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</si>
  <si>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</si>
  <si>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</si>
  <si>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</si>
  <si>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</si>
  <si>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</si>
  <si>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</si>
  <si>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</si>
  <si>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</si>
  <si>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</si>
  <si>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</si>
  <si>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</si>
  <si>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</si>
  <si>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</si>
  <si>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</si>
  <si>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</si>
  <si>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</si>
  <si>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</si>
  <si>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</si>
  <si>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</si>
  <si>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</si>
  <si>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</si>
  <si>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</si>
  <si>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</si>
  <si>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</si>
  <si>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</si>
  <si>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</si>
  <si>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</si>
  <si>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</si>
  <si>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</si>
  <si>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</si>
  <si>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</si>
  <si>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</si>
  <si>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</si>
  <si>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</si>
  <si>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</si>
  <si>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</si>
  <si>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</si>
  <si>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</si>
  <si>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</si>
  <si>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</si>
  <si>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</si>
  <si>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</si>
  <si>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</si>
  <si>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</si>
  <si>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</si>
  <si>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</si>
  <si>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</si>
  <si>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</si>
  <si>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</si>
  <si>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</si>
  <si>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</si>
  <si>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</si>
  <si>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</si>
  <si>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</si>
  <si>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</si>
  <si>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</si>
  <si>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</si>
  <si>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</si>
  <si>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</si>
  <si>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</si>
  <si>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</si>
  <si>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</si>
  <si>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</si>
  <si>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</si>
  <si>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</si>
  <si>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</si>
  <si>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</si>
  <si>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</si>
  <si>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</si>
  <si>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</si>
  <si>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</si>
  <si>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</si>
  <si>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</si>
  <si>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</si>
  <si>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</si>
  <si>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</si>
  <si>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</si>
  <si>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</si>
  <si>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</si>
  <si>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</si>
  <si>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</si>
  <si>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</si>
  <si>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</si>
  <si>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</si>
  <si>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</si>
  <si>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</si>
  <si>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</si>
  <si>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</si>
  <si>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</si>
  <si>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</si>
  <si>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</si>
  <si>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</si>
  <si>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</si>
  <si>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</si>
  <si>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</si>
  <si>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</si>
  <si>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</si>
  <si>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</si>
  <si>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</si>
  <si>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</si>
  <si>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</si>
  <si>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</si>
  <si>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</si>
  <si>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</si>
  <si>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</si>
  <si>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</si>
  <si>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</si>
  <si>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</si>
  <si>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</si>
  <si>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</si>
  <si>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</si>
  <si>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</si>
  <si>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</si>
  <si>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</si>
  <si>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</si>
  <si>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</si>
  <si>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</si>
  <si>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</si>
  <si>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</si>
  <si>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</si>
  <si>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</si>
  <si>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</si>
  <si>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</si>
  <si>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</si>
  <si>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</si>
  <si>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</si>
  <si>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</si>
  <si>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</si>
  <si>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</si>
  <si>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</si>
  <si>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</si>
  <si>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</si>
  <si>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</si>
  <si>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</si>
  <si>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</si>
  <si>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</si>
  <si>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</si>
  <si>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</si>
  <si>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</si>
  <si>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</si>
  <si>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</si>
  <si>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</si>
  <si>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</si>
  <si>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</si>
  <si>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</si>
  <si>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</si>
  <si>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</si>
  <si>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</si>
  <si>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</si>
  <si>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</si>
  <si>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</si>
  <si>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</si>
  <si>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</si>
  <si>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</si>
  <si>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</si>
  <si>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</si>
  <si>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</si>
  <si>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</si>
  <si>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</si>
  <si>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</si>
  <si>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</si>
  <si>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</si>
  <si>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</si>
  <si>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</si>
  <si>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</si>
  <si>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</si>
  <si>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</si>
  <si>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</si>
  <si>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</si>
  <si>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</si>
  <si>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</si>
  <si>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</si>
  <si>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</si>
  <si>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</si>
  <si>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</si>
  <si>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</si>
  <si>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</si>
  <si>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</si>
  <si>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</si>
  <si>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</si>
  <si>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</si>
  <si>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</si>
  <si>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</si>
  <si>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</si>
  <si>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</si>
  <si>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</si>
  <si>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</si>
  <si>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</si>
  <si>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</si>
  <si>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</si>
  <si>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</si>
  <si>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</si>
  <si>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</si>
  <si>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</si>
  <si>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</si>
  <si>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</si>
  <si>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</si>
  <si>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</si>
  <si>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</si>
  <si>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</si>
  <si>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</si>
  <si>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</si>
  <si>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</si>
  <si>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</si>
  <si>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</si>
  <si>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</si>
  <si>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</si>
  <si>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</si>
  <si>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</si>
  <si>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</si>
  <si>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</si>
  <si>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</si>
  <si>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</si>
  <si>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</si>
  <si>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</si>
  <si>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</si>
  <si>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</si>
  <si>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</si>
  <si>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</si>
  <si>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</si>
  <si>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</si>
  <si>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</si>
  <si>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</si>
  <si>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</si>
  <si>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</si>
  <si>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</si>
  <si>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</si>
  <si>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</si>
  <si>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</si>
  <si>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</si>
  <si>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</si>
  <si>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</si>
  <si>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</si>
  <si>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</si>
  <si>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</si>
  <si>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</si>
  <si>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</si>
  <si>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</si>
  <si>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</si>
  <si>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</si>
  <si>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</si>
  <si>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</si>
  <si>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</si>
  <si>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</si>
  <si>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</si>
  <si>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</si>
  <si>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</si>
  <si>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</si>
  <si>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</si>
  <si>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</si>
  <si>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</si>
  <si>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</si>
  <si>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</si>
  <si>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</si>
  <si>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</si>
  <si>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</si>
  <si>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</si>
  <si>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</si>
  <si>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</si>
  <si>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</si>
  <si>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</si>
  <si>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</si>
  <si>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</si>
  <si>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</si>
  <si>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</si>
  <si>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</si>
  <si>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</si>
  <si>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</si>
  <si>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</si>
  <si>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</si>
  <si>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</si>
  <si>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</si>
  <si>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</si>
  <si>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</si>
  <si>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</si>
  <si>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</si>
  <si>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</si>
  <si>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</si>
  <si>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</si>
  <si>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</si>
  <si>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</si>
  <si>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</si>
  <si>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</si>
  <si>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</si>
  <si>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</si>
  <si>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</si>
  <si>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</si>
  <si>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</si>
  <si>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</si>
  <si>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</si>
  <si>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</si>
  <si>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</si>
  <si>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</si>
  <si>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</si>
  <si>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</si>
  <si>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</si>
  <si>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</si>
  <si>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</si>
  <si>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</si>
  <si>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</si>
  <si>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</si>
  <si>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</si>
  <si>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</si>
  <si>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</si>
  <si>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</si>
  <si>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</si>
  <si>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</si>
  <si>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</si>
  <si>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</si>
  <si>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</si>
  <si>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</si>
  <si>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</si>
  <si>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</si>
  <si>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</si>
  <si>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</si>
  <si>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</si>
  <si>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</si>
  <si>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</si>
  <si>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</si>
  <si>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</si>
  <si>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</si>
  <si>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</si>
  <si>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</si>
  <si>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</si>
  <si>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</si>
  <si>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</si>
  <si>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</si>
  <si>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</si>
  <si>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</si>
  <si>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</si>
  <si>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</si>
  <si>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</si>
  <si>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</si>
  <si>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</si>
  <si>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</si>
  <si>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</si>
  <si>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</si>
  <si>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</si>
  <si>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</si>
  <si>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</si>
  <si>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</si>
  <si>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</si>
  <si>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</si>
  <si>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</si>
  <si>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</si>
  <si>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</si>
  <si>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</si>
  <si>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</si>
  <si>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</si>
  <si>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</si>
  <si>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</si>
  <si>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</si>
  <si>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</si>
  <si>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</si>
  <si>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</si>
  <si>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</si>
  <si>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</si>
  <si>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</si>
  <si>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</si>
  <si>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</si>
  <si>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</si>
  <si>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</si>
  <si>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</si>
  <si>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</si>
  <si>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</si>
  <si>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</si>
  <si>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</si>
  <si>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</si>
  <si>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</si>
  <si>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</si>
  <si>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</si>
  <si>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</si>
  <si>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</si>
  <si>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</si>
  <si>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</si>
  <si>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</si>
  <si>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</si>
  <si>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</si>
  <si>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</si>
  <si>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</si>
  <si>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</si>
  <si>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</si>
  <si>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</si>
  <si>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</si>
  <si>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</si>
  <si>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</si>
  <si>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</si>
  <si>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</si>
  <si>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</si>
  <si>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</si>
  <si>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</si>
  <si>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</si>
  <si>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</si>
  <si>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</si>
  <si>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</si>
  <si>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</si>
  <si>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</si>
  <si>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</si>
  <si>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</si>
  <si>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</si>
  <si>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</si>
  <si>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</si>
  <si>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</si>
  <si>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</si>
  <si>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</si>
  <si>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</si>
  <si>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</si>
  <si>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</si>
  <si>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</si>
  <si>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</si>
  <si>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</si>
  <si>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</si>
  <si>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</si>
  <si>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</si>
  <si>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</si>
  <si>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</si>
  <si>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</si>
  <si>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</si>
  <si>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</si>
  <si>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</si>
  <si>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</si>
  <si>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</si>
  <si>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</si>
  <si>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</si>
  <si>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</si>
  <si>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</si>
  <si>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</si>
  <si>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</si>
  <si>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</si>
  <si>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</si>
  <si>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</si>
  <si>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</si>
  <si>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</si>
  <si>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</si>
  <si>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</si>
  <si>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</si>
  <si>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</si>
  <si>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</si>
  <si>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</si>
  <si>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</si>
  <si>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</si>
  <si>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</si>
  <si>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</si>
  <si>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</si>
  <si>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</si>
  <si>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</si>
  <si>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</si>
  <si>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</si>
  <si>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</si>
  <si>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</si>
  <si>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</si>
  <si>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</si>
  <si>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</si>
  <si>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</si>
  <si>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</si>
  <si>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</si>
  <si>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</si>
  <si>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</si>
  <si>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</si>
  <si>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</si>
  <si>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</si>
  <si>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</si>
  <si>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</si>
  <si>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</si>
  <si>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</si>
  <si>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</si>
  <si>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</si>
  <si>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</si>
  <si>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</si>
  <si>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</si>
  <si>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</si>
  <si>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</si>
  <si>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</si>
  <si>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</si>
  <si>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</si>
  <si>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</si>
  <si>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</si>
  <si>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</si>
  <si>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</si>
  <si>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</si>
  <si>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</si>
  <si>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</si>
  <si>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</si>
  <si>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</si>
  <si>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</si>
  <si>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</si>
  <si>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</si>
  <si>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</si>
  <si>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</si>
  <si>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</si>
  <si>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</si>
  <si>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</si>
  <si>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</si>
  <si>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</si>
  <si>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</si>
  <si>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</si>
  <si>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</si>
  <si>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</si>
  <si>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</si>
  <si>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</si>
  <si>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</si>
  <si>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</si>
  <si>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</si>
  <si>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</si>
  <si>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</si>
  <si>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</si>
  <si>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</si>
  <si>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</si>
  <si>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</si>
  <si>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</si>
  <si>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</si>
  <si>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</si>
  <si>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</si>
  <si>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</si>
  <si>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</si>
  <si>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</si>
  <si>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</si>
  <si>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</si>
  <si>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</si>
  <si>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</si>
  <si>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</si>
  <si>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</si>
  <si>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</si>
  <si>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</si>
  <si>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</si>
  <si>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</si>
  <si>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</si>
  <si>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</si>
  <si>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</si>
  <si>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</si>
  <si>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</si>
  <si>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</si>
  <si>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</si>
  <si>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</si>
  <si>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</si>
  <si>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</si>
  <si>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</si>
  <si>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</si>
  <si>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</si>
  <si>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</si>
  <si>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</si>
  <si>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</si>
  <si>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</si>
  <si>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</si>
  <si>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</si>
  <si>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</si>
  <si>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</si>
  <si>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</si>
  <si>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</si>
  <si>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</si>
  <si>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</si>
  <si>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</si>
  <si>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</si>
  <si>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</si>
  <si>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</si>
  <si>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</si>
  <si>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</si>
  <si>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</si>
  <si>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</si>
  <si>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</si>
  <si>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</si>
  <si>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</si>
  <si>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</si>
  <si>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</si>
  <si>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</si>
  <si>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</si>
  <si>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</si>
  <si>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</si>
  <si>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</si>
  <si>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</si>
  <si>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</si>
  <si>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</si>
  <si>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</si>
  <si>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</si>
  <si>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</si>
  <si>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</si>
  <si>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</si>
  <si>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</si>
  <si>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</si>
  <si>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</si>
  <si>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</si>
  <si>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</si>
  <si>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</si>
  <si>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</si>
  <si>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</si>
  <si>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</si>
  <si>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</si>
  <si>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</si>
  <si>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</si>
  <si>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</si>
  <si>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</si>
  <si>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</si>
  <si>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</si>
  <si>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</si>
  <si>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</si>
  <si>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</si>
  <si>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</si>
  <si>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</si>
  <si>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</si>
  <si>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</si>
  <si>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</si>
  <si>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</si>
  <si>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</si>
  <si>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</si>
  <si>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</si>
  <si>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</si>
  <si>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</si>
  <si>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</si>
  <si>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</si>
  <si>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</si>
  <si>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</si>
  <si>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</si>
  <si>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</si>
  <si>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</si>
  <si>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</si>
  <si>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</si>
  <si>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</si>
  <si>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</si>
  <si>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</si>
  <si>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</si>
  <si>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</si>
  <si>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</si>
  <si>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</si>
  <si>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</si>
  <si>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</si>
  <si>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</si>
  <si>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</si>
  <si>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</si>
  <si>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</si>
  <si>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</si>
  <si>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</si>
  <si>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</si>
  <si>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</si>
  <si>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</si>
  <si>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</si>
  <si>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</si>
  <si>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</si>
  <si>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</si>
  <si>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</si>
  <si>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</si>
  <si>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</si>
  <si>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</si>
  <si>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</si>
  <si>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</si>
  <si>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</si>
  <si>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</si>
  <si>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</si>
  <si>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</si>
  <si>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</si>
  <si>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</si>
  <si>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</si>
  <si>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</si>
  <si>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</si>
  <si>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</si>
  <si>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</si>
  <si>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</si>
  <si>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</si>
  <si>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</si>
  <si>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</si>
  <si>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</si>
  <si>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</si>
  <si>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</si>
  <si>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</si>
  <si>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</si>
  <si>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</si>
  <si>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</si>
  <si>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</si>
  <si>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</si>
  <si>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</si>
  <si>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</si>
  <si>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</si>
  <si>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</si>
  <si>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</si>
  <si>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</si>
  <si>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</si>
  <si>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</si>
  <si>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</si>
  <si>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</si>
  <si>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</si>
  <si>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</si>
  <si>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</si>
  <si>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</si>
  <si>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</si>
  <si>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</si>
  <si>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</si>
  <si>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</si>
  <si>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</si>
  <si>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</si>
  <si>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</si>
  <si>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</si>
  <si>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</si>
  <si>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</si>
  <si>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</si>
  <si>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</si>
  <si>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</si>
  <si>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</si>
  <si>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</si>
  <si>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</si>
  <si>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</si>
  <si>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</si>
  <si>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</si>
  <si>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</si>
  <si>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</si>
  <si>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</si>
  <si>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</si>
  <si>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</si>
  <si>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</si>
  <si>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</si>
  <si>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</si>
  <si>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</si>
  <si>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</si>
  <si>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</si>
  <si>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</si>
  <si>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</si>
  <si>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</si>
  <si>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</si>
  <si>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</si>
  <si>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</si>
  <si>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</si>
  <si>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</si>
  <si>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</si>
  <si>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</si>
  <si>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</si>
  <si>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</si>
  <si>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</si>
  <si>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</si>
  <si>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</si>
  <si>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</si>
  <si>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</si>
  <si>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</si>
  <si>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</si>
  <si>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</si>
  <si>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</si>
  <si>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</si>
  <si>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</si>
  <si>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</si>
  <si>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</si>
  <si>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</si>
  <si>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</si>
  <si>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</si>
  <si>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</si>
  <si>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</si>
  <si>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</si>
  <si>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</si>
  <si>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</si>
  <si>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</si>
  <si>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</si>
  <si>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</si>
  <si>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</si>
  <si>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</si>
  <si>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</si>
  <si>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</si>
  <si>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</si>
  <si>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</si>
  <si>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</si>
  <si>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</si>
  <si>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</si>
  <si>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</si>
  <si>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</si>
  <si>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</si>
  <si>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</si>
  <si>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</si>
  <si>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</si>
  <si>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</si>
  <si>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</si>
  <si>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</si>
  <si>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</si>
  <si>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</si>
  <si>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</si>
  <si>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</si>
  <si>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</si>
  <si>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</si>
  <si>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</si>
  <si>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</si>
  <si>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</si>
  <si>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</si>
  <si>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</si>
  <si>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</si>
  <si>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</si>
  <si>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</si>
  <si>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</si>
  <si>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</si>
  <si>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</si>
  <si>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</si>
  <si>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</si>
  <si>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</si>
  <si>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</si>
  <si>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</si>
  <si>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</si>
  <si>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</si>
  <si>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</si>
  <si>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</si>
  <si>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</si>
  <si>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</si>
  <si>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</si>
  <si>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</si>
  <si>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</si>
  <si>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</si>
  <si>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</si>
  <si>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</si>
  <si>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</si>
  <si>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</si>
  <si>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</si>
  <si>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</si>
  <si>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</si>
  <si>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</si>
  <si>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</si>
  <si>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</si>
  <si>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</si>
  <si>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</si>
  <si>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</si>
  <si>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</si>
  <si>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</si>
  <si>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</si>
  <si>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</si>
  <si>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</si>
  <si>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</si>
  <si>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</si>
  <si>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</si>
  <si>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</si>
  <si>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</si>
  <si>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</si>
  <si>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</si>
  <si>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</si>
  <si>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</si>
  <si>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</si>
  <si>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</si>
  <si>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</si>
  <si>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</si>
  <si>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</si>
  <si>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</si>
  <si>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</si>
  <si>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</si>
  <si>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</si>
  <si>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</si>
  <si>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</si>
  <si>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</si>
  <si>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</si>
  <si>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</si>
  <si>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</si>
  <si>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</si>
  <si>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</si>
  <si>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</si>
  <si>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</si>
  <si>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</si>
  <si>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</si>
  <si>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</si>
  <si>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</si>
  <si>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</si>
  <si>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</si>
  <si>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</si>
  <si>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</si>
  <si>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</si>
  <si>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</si>
  <si>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</si>
  <si>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</si>
  <si>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</si>
  <si>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</si>
  <si>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</si>
  <si>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</si>
  <si>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</si>
  <si>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</si>
  <si>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</si>
  <si>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</si>
  <si>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</si>
  <si>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</si>
  <si>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</si>
  <si>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</si>
  <si>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</si>
  <si>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</si>
  <si>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</si>
  <si>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</si>
  <si>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</si>
  <si>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</si>
  <si>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</si>
  <si>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</si>
  <si>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</si>
  <si>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</si>
  <si>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</si>
  <si>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</si>
  <si>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</si>
  <si>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</si>
  <si>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</si>
  <si>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</si>
  <si>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</si>
  <si>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</si>
  <si>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</si>
  <si>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</si>
  <si>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</si>
  <si>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</si>
  <si>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</si>
  <si>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</si>
  <si>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</si>
  <si>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</si>
  <si>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</si>
  <si>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</si>
  <si>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</si>
  <si>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</si>
  <si>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</si>
  <si>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</si>
  <si>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</si>
  <si>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</si>
  <si>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</si>
  <si>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</si>
  <si>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</si>
  <si>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</si>
  <si>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</si>
  <si>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</si>
  <si>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</si>
  <si>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</si>
  <si>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</si>
  <si>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</si>
  <si>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</si>
  <si>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</si>
  <si>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</si>
  <si>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</si>
  <si>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</si>
  <si>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</si>
  <si>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</si>
  <si>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</si>
  <si>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</si>
  <si>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</si>
  <si>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</si>
  <si>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</si>
  <si>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</si>
  <si>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</si>
  <si>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</si>
  <si>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</si>
  <si>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</si>
  <si>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</si>
  <si>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</si>
  <si>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</si>
  <si>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</si>
  <si>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</si>
  <si>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</si>
  <si>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</si>
  <si>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</si>
  <si>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</si>
  <si>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</si>
  <si>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</si>
  <si>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</si>
  <si>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</si>
  <si>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</si>
  <si>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</si>
  <si>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</si>
  <si>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</si>
  <si>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</si>
  <si>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</si>
  <si>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</si>
  <si>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</si>
  <si>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</si>
  <si>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</si>
  <si>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</si>
  <si>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</si>
  <si>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</si>
  <si>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</si>
  <si>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</si>
  <si>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</si>
  <si>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</si>
  <si>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</si>
  <si>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</si>
  <si>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</si>
  <si>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</si>
  <si>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</si>
  <si>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</si>
  <si>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</si>
  <si>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</si>
  <si>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</si>
  <si>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</si>
  <si>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</si>
  <si>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</si>
  <si>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</si>
  <si>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</si>
  <si>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</si>
  <si>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</si>
  <si>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</si>
  <si>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</si>
  <si>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</si>
  <si>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</si>
  <si>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</si>
  <si>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</si>
  <si>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</si>
  <si>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</si>
  <si>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</si>
  <si>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</si>
  <si>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</si>
  <si>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</si>
  <si>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</si>
  <si>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</si>
  <si>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</si>
  <si>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</si>
  <si>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</si>
  <si>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</si>
  <si>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</si>
  <si>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</si>
  <si>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</si>
  <si>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</si>
  <si>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</si>
  <si>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</si>
  <si>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</si>
  <si>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</si>
  <si>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</si>
  <si>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</si>
  <si>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</si>
  <si>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</si>
  <si>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</si>
  <si>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</si>
  <si>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</si>
  <si>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</si>
  <si>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</si>
  <si>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</si>
  <si>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</si>
  <si>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</si>
  <si>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</si>
  <si>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</si>
  <si>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</si>
  <si>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</si>
  <si>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</si>
  <si>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</si>
  <si>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</si>
  <si>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</si>
  <si>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</si>
  <si>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</si>
  <si>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</si>
  <si>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</si>
  <si>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</si>
  <si>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</si>
  <si>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</si>
  <si>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</si>
  <si>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</si>
  <si>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</si>
  <si>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</si>
  <si>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</si>
  <si>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</si>
  <si>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</si>
  <si>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</si>
  <si>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</si>
  <si>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</si>
  <si>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</si>
  <si>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</si>
  <si>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</si>
  <si>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</si>
  <si>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</si>
  <si>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</si>
  <si>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</si>
  <si>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</si>
  <si>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</si>
  <si>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</si>
  <si>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</si>
  <si>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</si>
  <si>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</si>
  <si>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</si>
  <si>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</si>
  <si>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</si>
  <si>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</si>
  <si>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</si>
  <si>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</si>
  <si>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</si>
  <si>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</si>
  <si>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</si>
  <si>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</si>
  <si>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</si>
  <si>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</si>
  <si>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</si>
  <si>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</si>
  <si>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</si>
  <si>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</si>
  <si>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</si>
  <si>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</si>
  <si>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</si>
  <si>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</si>
  <si>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</si>
  <si>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</si>
  <si>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</si>
  <si>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</si>
  <si>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</si>
  <si>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</si>
  <si>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</si>
  <si>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</si>
  <si>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</si>
  <si>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</si>
  <si>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</si>
  <si>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</si>
  <si>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</si>
  <si>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</si>
  <si>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</si>
  <si>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</si>
  <si>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</si>
  <si>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</si>
  <si>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</si>
  <si>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</si>
  <si>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</si>
  <si>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</si>
  <si>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</si>
  <si>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</si>
  <si>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</si>
  <si>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</si>
  <si>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</si>
  <si>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</si>
  <si>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</si>
  <si>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</si>
  <si>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</si>
  <si>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</si>
  <si>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</si>
  <si>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</si>
  <si>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</si>
  <si>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</si>
  <si>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</si>
  <si>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</si>
  <si>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</si>
  <si>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</si>
  <si>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</si>
  <si>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</si>
  <si>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</si>
  <si>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</si>
  <si>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</si>
  <si>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</si>
  <si>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</si>
  <si>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</si>
  <si>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</si>
  <si>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</si>
  <si>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</si>
  <si>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</si>
  <si>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</si>
  <si>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</si>
  <si>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</si>
  <si>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</si>
  <si>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</si>
  <si>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</si>
  <si>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</si>
  <si>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</si>
  <si>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</si>
  <si>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</si>
  <si>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</si>
  <si>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</si>
  <si>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</si>
  <si>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</si>
  <si>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</si>
  <si>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</si>
  <si>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</si>
  <si>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</si>
  <si>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</si>
  <si>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</si>
  <si>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</si>
  <si>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</si>
  <si>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</si>
  <si>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</si>
  <si>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</si>
  <si>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</si>
  <si>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</si>
  <si>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</si>
  <si>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</si>
  <si>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</si>
  <si>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</si>
  <si>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</si>
  <si>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</si>
  <si>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</si>
  <si>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</si>
  <si>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</si>
  <si>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</si>
  <si>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</si>
  <si>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</si>
  <si>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</si>
  <si>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</si>
  <si>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</si>
  <si>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</si>
  <si>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</si>
  <si>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</si>
  <si>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</si>
  <si>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</si>
  <si>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</si>
  <si>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</si>
  <si>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</si>
  <si>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</si>
  <si>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</si>
  <si>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</si>
  <si>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</si>
  <si>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</si>
  <si>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</si>
  <si>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</si>
  <si>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</si>
  <si>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</si>
  <si>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</si>
  <si>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</si>
  <si>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</si>
  <si>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</si>
  <si>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</si>
  <si>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</si>
  <si>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</si>
  <si>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</si>
  <si>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</si>
  <si>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</si>
  <si>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</si>
  <si>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</si>
  <si>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</si>
  <si>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</si>
  <si>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</si>
  <si>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</si>
  <si>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</si>
  <si>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</si>
  <si>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</si>
  <si>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</si>
  <si>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</si>
  <si>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</si>
  <si>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</si>
  <si>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</si>
  <si>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</si>
  <si>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</si>
  <si>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</si>
  <si>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</si>
  <si>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</si>
  <si>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</si>
  <si>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</si>
  <si>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</si>
  <si>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</si>
  <si>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</si>
  <si>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</si>
  <si>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</si>
  <si>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</si>
  <si>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</si>
  <si>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</si>
  <si>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</si>
  <si>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</si>
  <si>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</si>
  <si>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</si>
  <si>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</si>
  <si>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</si>
  <si>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</si>
  <si>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</si>
  <si>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</si>
  <si>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</si>
  <si>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</si>
  <si>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</si>
  <si>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</si>
  <si>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</si>
  <si>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</si>
  <si>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</si>
  <si>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</si>
  <si>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</si>
  <si>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</si>
  <si>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</si>
  <si>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</si>
  <si>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</si>
  <si>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</si>
  <si>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</si>
  <si>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</si>
  <si>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</si>
  <si>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</si>
  <si>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</si>
  <si>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</si>
  <si>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</si>
  <si>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</si>
  <si>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</si>
  <si>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</si>
  <si>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</si>
  <si>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</si>
  <si>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</si>
  <si>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</si>
  <si>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</si>
  <si>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</si>
  <si>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</si>
  <si>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</si>
  <si>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</si>
  <si>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</si>
  <si>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</si>
  <si>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</si>
  <si>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</si>
  <si>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</si>
  <si>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</si>
  <si>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</si>
  <si>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</si>
  <si>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</si>
  <si>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</si>
  <si>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</si>
  <si>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</si>
  <si>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</si>
  <si>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</si>
  <si>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</si>
  <si>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</si>
  <si>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</si>
  <si>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</si>
  <si>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</si>
  <si>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</si>
  <si>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</si>
  <si>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</si>
  <si>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</si>
  <si>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</si>
  <si>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</si>
  <si>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</si>
  <si>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</si>
  <si>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</si>
  <si>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</si>
  <si>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</si>
  <si>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</si>
  <si>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</si>
  <si>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</si>
  <si>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</si>
  <si>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</si>
  <si>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</si>
  <si>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</si>
  <si>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</si>
  <si>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</si>
  <si>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</si>
  <si>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</si>
  <si>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</si>
  <si>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</si>
  <si>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</si>
  <si>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</si>
  <si>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</si>
  <si>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</si>
  <si>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</si>
  <si>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</si>
  <si>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</si>
  <si>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</si>
  <si>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</si>
  <si>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</si>
  <si>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</si>
  <si>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</si>
  <si>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</si>
  <si>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</si>
  <si>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</si>
  <si>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</si>
  <si>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</si>
  <si>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</si>
  <si>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</si>
  <si>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</si>
  <si>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</si>
  <si>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</si>
  <si>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</si>
  <si>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</si>
  <si>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</si>
  <si>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</si>
  <si>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</si>
  <si>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</si>
  <si>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</si>
  <si>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</si>
  <si>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</si>
  <si>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</si>
  <si>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</si>
  <si>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</si>
  <si>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</si>
  <si>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</si>
  <si>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</si>
  <si>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</si>
  <si>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</si>
  <si>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</si>
  <si>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</si>
  <si>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</si>
  <si>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</si>
  <si>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</si>
  <si>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</si>
  <si>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</si>
  <si>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</si>
  <si>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</si>
  <si>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</si>
  <si>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</si>
  <si>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</si>
  <si>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</si>
  <si>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</si>
  <si>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</si>
  <si>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</si>
  <si>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</si>
  <si>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</si>
  <si>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</si>
  <si>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</si>
  <si>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</si>
  <si>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</si>
  <si>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</si>
  <si>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</si>
  <si>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</si>
  <si>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</si>
  <si>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</si>
  <si>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</si>
  <si>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</si>
  <si>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</si>
  <si>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</si>
  <si>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</si>
  <si>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</si>
  <si>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</si>
  <si>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</si>
  <si>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</si>
  <si>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</si>
  <si>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</si>
  <si>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</si>
  <si>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</si>
  <si>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</si>
  <si>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</si>
  <si>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</si>
  <si>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</si>
  <si>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</si>
  <si>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</si>
  <si>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</si>
  <si>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</si>
  <si>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</si>
  <si>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</si>
  <si>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</si>
  <si>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</si>
  <si>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</si>
  <si>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</si>
  <si>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</si>
  <si>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</si>
  <si>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</si>
  <si>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</si>
  <si>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</si>
  <si>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</si>
  <si>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</si>
  <si>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</si>
  <si>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</si>
  <si>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</si>
  <si>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</si>
  <si>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</si>
  <si>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 Backers</t>
  </si>
  <si>
    <t>Count of Outcomes</t>
  </si>
  <si>
    <t xml:space="preserve">Number Successful </t>
  </si>
  <si>
    <t>Number Failed</t>
  </si>
  <si>
    <t>Number Canceled</t>
  </si>
  <si>
    <t>Totals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</si>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</sst>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FF7C80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0210C4"/>
      <color rgb="FFFFFF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[Kickstarter_Challenge-MU.xlsx]Theater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C-4A20-B48D-9DAEE71B4F1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C-4A20-B48D-9DAEE71B4F1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C-4A20-B48D-9DAEE71B4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7566312"/>
        <c:axId val="847574840"/>
      </c:lineChart>
      <c:catAx>
        <c:axId val="847566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74840"/>
        <c:crosses val="autoZero"/>
        <c:auto val="1"/>
        <c:lblAlgn val="ctr"/>
        <c:lblOffset val="100"/>
        <c:noMultiLvlLbl val="0"/>
      </c:catAx>
      <c:valAx>
        <c:axId val="84757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756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25-4042-89A7-456D114593DE}"/>
            </c:ext>
          </c:extLst>
        </c:ser>
        <c:ser>
          <c:idx val="1"/>
          <c:order val="1"/>
          <c:tx>
            <c:strRef>
              <c:f>'Outcomes Based on Goals'!$H$1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25-4042-89A7-456D114593DE}"/>
            </c:ext>
          </c:extLst>
        </c:ser>
        <c:ser>
          <c:idx val="2"/>
          <c:order val="2"/>
          <c:tx>
            <c:strRef>
              <c:f>'Outcomes Based on Goals'!$I$1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Goals'!$I$2:$I$13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25-4042-89A7-456D11459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7897288"/>
        <c:axId val="877894336"/>
      </c:lineChart>
      <c:catAx>
        <c:axId val="877897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94336"/>
        <c:crosses val="autoZero"/>
        <c:auto val="1"/>
        <c:lblAlgn val="ctr"/>
        <c:lblOffset val="100"/>
        <c:noMultiLvlLbl val="0"/>
      </c:catAx>
      <c:valAx>
        <c:axId val="87789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897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[Kickstarter_Challenge-MU.xlsx]Category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1F-4BAF-8521-26CD2E328EE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1F-4BAF-8521-26CD2E328EE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1F-4BAF-8521-26CD2E328EE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1F-4BAF-8521-26CD2E328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6964104"/>
        <c:axId val="486958200"/>
      </c:barChart>
      <c:catAx>
        <c:axId val="48696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58200"/>
        <c:crosses val="autoZero"/>
        <c:auto val="1"/>
        <c:lblAlgn val="ctr"/>
        <c:lblOffset val="100"/>
        <c:noMultiLvlLbl val="0"/>
      </c:catAx>
      <c:valAx>
        <c:axId val="48695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96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[Kickstarter_Challenge-MU.xlsx]Subcategory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B-4CB6-BFA9-B4560334C27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B-4CB6-BFA9-B4560334C27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B-4CB6-BFA9-B4560334C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9293096"/>
        <c:axId val="799292768"/>
      </c:barChart>
      <c:catAx>
        <c:axId val="799293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292768"/>
        <c:crosses val="autoZero"/>
        <c:auto val="1"/>
        <c:lblAlgn val="ctr"/>
        <c:lblOffset val="100"/>
        <c:noMultiLvlLbl val="0"/>
      </c:catAx>
      <c:valAx>
        <c:axId val="7992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293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[Kickstarter_Challenge-MU.xlsx]Outcomes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B4-4FD4-B1E1-390129657D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B4-4FD4-B1E1-390129657D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B4-4FD4-B1E1-390129657D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B4-4FD4-B1E1-390129657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8759792"/>
        <c:axId val="648757824"/>
      </c:lineChart>
      <c:catAx>
        <c:axId val="64875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57824"/>
        <c:crosses val="autoZero"/>
        <c:auto val="1"/>
        <c:lblAlgn val="ctr"/>
        <c:lblOffset val="100"/>
        <c:noMultiLvlLbl val="0"/>
      </c:catAx>
      <c:valAx>
        <c:axId val="6487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75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2</xdr:row>
      <xdr:rowOff>161925</xdr:rowOff>
    </xdr:from>
    <xdr:to>
      <xdr:col>13</xdr:col>
      <xdr:colOff>38100</xdr:colOff>
      <xdr:row>18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E62E7-457D-4FC0-B8D2-DDF52ABD71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180974</xdr:rowOff>
    </xdr:from>
    <xdr:to>
      <xdr:col>8</xdr:col>
      <xdr:colOff>1485900</xdr:colOff>
      <xdr:row>37</xdr:row>
      <xdr:rowOff>85724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773F8E9-BABD-4499-8C9A-5DEA685BE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464343</xdr:colOff>
      <xdr:row>1</xdr:row>
      <xdr:rowOff>73817</xdr:rowOff>
    </xdr:from>
    <xdr:to>
      <xdr:col>13</xdr:col>
      <xdr:colOff>502443</xdr:colOff>
      <xdr:row>16</xdr:row>
      <xdr:rowOff>102392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5F62CD-5AC9-4752-AD3E-3027301989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240506</xdr:colOff>
      <xdr:row>15</xdr:row>
      <xdr:rowOff>11906</xdr:rowOff>
    </xdr:from>
    <xdr:to>
      <xdr:col>14</xdr:col>
      <xdr:colOff>278606</xdr:colOff>
      <xdr:row>30</xdr:row>
      <xdr:rowOff>40481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B67633-DA0E-46A3-881A-13F787F59F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</xdr:colOff>
      <xdr:row>3</xdr:row>
      <xdr:rowOff>92868</xdr:rowOff>
    </xdr:from>
    <xdr:to>
      <xdr:col>14</xdr:col>
      <xdr:colOff>159543</xdr:colOff>
      <xdr:row>18</xdr:row>
      <xdr:rowOff>121443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6C360C-AFE4-466E-9EBA-723739288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Uhlir" refreshedDate="44549.798082060188" createdVersion="7" refreshedVersion="7" minRefreshableVersion="3" recordCount="4114" xr:uid="{DF4FAF34-FEEB-4353-80E6-99C55C55535E}">
  <cacheSource type="worksheet">
    <worksheetSource ref="B1:S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Parent Category2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Uhlir" refreshedDate="44549.832337615742" createdVersion="7" refreshedVersion="7" minRefreshableVersion="3" recordCount="4114" xr:uid="{4DA7F7F5-78C4-4740-A073-F7EAE02934EF}">
  <cacheSource type="worksheet">
    <worksheetSource ref="B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y Uhlir" refreshedDate="44558.742399421295" createdVersion="7" refreshedVersion="7" minRefreshableVersion="3" recordCount="4114" xr:uid="{B6F7C9FD-374F-43EA-B624-D8D7A557690D}">
  <cacheSource type="worksheet">
    <worksheetSource ref="B1:V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n v="39756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86"/>
        <n v="12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39.53"/>
        <n v="1000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59.36"/>
        <n v="64.62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85.44"/>
        <n v="196.3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162.27000000000001"/>
        <n v="66.1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0.33"/>
        <n v="89.93"/>
        <n v="188.13"/>
        <n v="34.01"/>
        <n v="859.86"/>
        <n v="127.81"/>
        <n v="46.88"/>
        <n v="93.76"/>
        <n v="98.36"/>
        <n v="41.38"/>
        <n v="600"/>
        <n v="72.290000000000006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37.479999999999997"/>
        <n v="68.86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102.08"/>
        <n v="94.91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43.55"/>
        <n v="80.400000000000006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231.75"/>
        <n v="125.27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136.91"/>
        <n v="74.069999999999993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68.75"/>
        <n v="176.09"/>
        <n v="56.98"/>
        <n v="85.96"/>
        <n v="98.54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88.25"/>
        <n v="106.97"/>
        <n v="76.650000000000006"/>
        <n v="103.35"/>
        <n v="87.7"/>
        <n v="100.17"/>
        <n v="291.79000000000002"/>
        <n v="175"/>
        <n v="62.5"/>
        <n v="42.67"/>
        <n v="55.33"/>
        <n v="63.36"/>
        <n v="46.89"/>
        <n v="29.62"/>
        <n v="115.53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94.03"/>
        <n v="49.06"/>
        <n v="99.5"/>
        <n v="41.73"/>
        <n v="59.16"/>
        <n v="44.32"/>
        <n v="99"/>
        <n v="44.25"/>
        <n v="61.1"/>
        <n v="40.4"/>
        <n v="68.37"/>
        <n v="145.65"/>
        <n v="119.64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53.41"/>
        <n v="85.74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44.44"/>
        <n v="640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50.9"/>
        <n v="70.569999999999993"/>
        <n v="88.57"/>
        <n v="129.16999999999999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160.79"/>
        <n v="33.94"/>
        <n v="203.2"/>
        <n v="53.44"/>
        <n v="49.11"/>
        <n v="105"/>
        <n v="179.12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34.18"/>
        <n v="72.97"/>
        <n v="450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77.349999999999994"/>
        <n v="97.41"/>
        <n v="48.7"/>
        <n v="40.94"/>
        <n v="68.84"/>
        <n v="104.6"/>
        <n v="37.270000000000003"/>
        <n v="66.87"/>
        <n v="49.21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60.95"/>
        <n v="47.41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50"/>
        <n v="113.64"/>
        <n v="48.08"/>
        <n v="73.53"/>
        <n v="227.27"/>
        <n v="104.17"/>
        <n v="1250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79.31"/>
        <n v="383.33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63.49"/>
        <n v="51.67"/>
        <n v="110.75"/>
        <n v="147.33000000000001"/>
        <n v="110.5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43.02"/>
        <n v="50.37"/>
        <n v="44.85"/>
        <n v="68.67"/>
        <n v="57.22"/>
        <n v="89.42"/>
        <n v="70.86"/>
        <n v="45.62"/>
        <n v="39.479999999999997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45.57"/>
        <n v="501.25"/>
        <n v="66.83"/>
        <n v="117.88"/>
        <n v="38.5"/>
        <n v="83.38"/>
        <n v="57.17"/>
        <n v="105.26"/>
        <n v="133.33000000000001"/>
        <n v="86.96"/>
        <n v="285.70999999999998"/>
        <n v="42.55"/>
        <n v="250"/>
        <n v="36.36"/>
        <n v="95.24"/>
        <n v="64.52"/>
        <n v="68.97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23.17"/>
        <n v="98.79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6.24"/>
        <n v="35.520000000000003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94.28"/>
        <n v="188.56"/>
        <n v="44.5"/>
        <n v="40.24"/>
        <n v="35.130000000000003"/>
        <n v="29.07"/>
        <n v="34.409999999999997"/>
        <n v="52.41"/>
        <n v="38.86"/>
        <n v="45.11"/>
        <n v="47.66"/>
        <n v="43.71"/>
        <n v="83.05"/>
        <n v="92.22"/>
        <n v="31.85"/>
        <n v="31.83"/>
        <n v="45.97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76.86"/>
        <n v="43.62"/>
        <n v="64.44"/>
        <n v="57.5"/>
        <n v="200.63"/>
        <n v="80.25"/>
        <n v="39.049999999999997"/>
        <n v="23.1"/>
        <n v="40.78"/>
        <n v="131.66999999999999"/>
        <n v="49.28"/>
        <n v="58.37"/>
        <n v="56.25"/>
        <n v="225"/>
        <n v="35.799999999999997"/>
        <n v="87.31"/>
        <n v="224.43"/>
        <n v="60.38"/>
        <n v="54.14"/>
        <n v="86.94"/>
        <n v="55.89"/>
        <n v="24.42"/>
        <n v="53.83"/>
        <n v="91.76"/>
        <n v="34.6"/>
        <n v="77.75"/>
        <n v="25.49"/>
        <n v="62.12"/>
        <n v="775"/>
        <n v="64.459999999999994"/>
        <n v="110.29"/>
        <n v="48.06"/>
        <n v="69.77"/>
        <n v="59.04"/>
        <n v="109.57"/>
        <n v="63.88"/>
        <n v="41.41"/>
        <n v="84.94"/>
        <n v="152.5"/>
        <n v="76.05"/>
        <n v="56.33"/>
        <n v="50.67"/>
        <n v="79.89"/>
        <n v="38.85"/>
        <n v="215.86"/>
        <n v="48.71"/>
        <n v="35.950000000000003"/>
        <n v="71.709999999999994"/>
        <n v="30.12"/>
        <n v="38.590000000000003"/>
        <n v="44.21"/>
        <n v="46.95"/>
        <n v="107.21"/>
        <n v="31.91"/>
        <n v="33.33"/>
        <n v="55.56"/>
        <n v="17.989999999999998"/>
        <n v="47.94"/>
        <n v="53.04"/>
        <n v="61.29"/>
        <n v="34.9"/>
        <n v="77.11"/>
        <n v="47.26"/>
        <n v="292.2"/>
        <n v="38.42"/>
        <n v="40.42"/>
        <n v="90.94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38.6"/>
        <n v="46.59"/>
        <n v="51.96"/>
        <n v="79.180000000000007"/>
        <n v="84.06"/>
        <n v="28.55"/>
        <n v="31.81"/>
        <n v="222.5"/>
        <n v="133.30000000000001"/>
        <n v="30.27"/>
        <n v="44.33"/>
        <n v="25.58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52.17"/>
        <n v="42.86"/>
        <n v="28.57"/>
        <n v="31.58"/>
        <n v="31.5"/>
        <n v="26.02"/>
        <n v="27.56"/>
        <n v="237"/>
        <n v="79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18.77"/>
        <n v="286.25"/>
        <n v="42.3"/>
        <n v="42.22"/>
        <n v="29.89"/>
        <n v="102.73"/>
        <n v="66.47"/>
        <n v="33.24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38.89"/>
        <n v="525"/>
        <n v="42"/>
        <n v="31.76"/>
        <n v="32.72"/>
        <n v="45.48"/>
        <n v="45.35"/>
        <n v="28.92"/>
        <n v="38.520000000000003"/>
        <n v="346.67"/>
        <n v="61.18"/>
        <n v="28"/>
        <n v="32.340000000000003"/>
        <n v="38.33"/>
        <n v="43.13"/>
        <n v="36.96"/>
        <n v="28.66"/>
        <n v="73.569999999999993"/>
        <n v="64.38"/>
        <n v="114"/>
        <n v="44.61"/>
        <n v="342"/>
        <n v="37.96"/>
        <n v="205"/>
        <n v="48.62"/>
        <n v="340"/>
        <n v="51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37.07"/>
        <n v="52.68"/>
        <n v="40.04"/>
        <n v="91"/>
        <n v="71.430000000000007"/>
        <n v="52.63"/>
        <n v="35.71"/>
        <n v="41.67"/>
        <n v="58.82"/>
        <n v="142.86000000000001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44.1"/>
        <n v="66.14"/>
        <n v="44"/>
        <n v="34.07"/>
        <n v="24.21"/>
        <n v="53.88"/>
        <n v="27.61"/>
        <n v="60.73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35.4"/>
        <n v="80.45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57.14"/>
        <n v="160"/>
        <n v="88.89"/>
        <n v="200"/>
        <n v="29.63"/>
        <n v="800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27.78"/>
        <n v="83.33"/>
        <n v="93.25"/>
        <n v="37.25"/>
        <n v="34.880000000000003"/>
        <n v="40.61"/>
        <n v="34.76"/>
        <n v="36.5"/>
        <n v="91.25"/>
        <n v="80.67"/>
        <n v="55.77"/>
        <n v="180.5"/>
        <n v="120.17"/>
        <n v="26.67"/>
        <n v="55.23"/>
        <n v="44.69"/>
        <n v="27.5"/>
        <n v="59.58"/>
        <n v="51"/>
        <n v="25.46"/>
        <n v="19.239999999999998"/>
        <n v="29.58"/>
        <n v="33.57"/>
        <n v="46.73"/>
        <n v="57.92"/>
        <n v="45.6"/>
        <n v="27.3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21.37"/>
        <n v="40.06"/>
        <n v="33.74"/>
        <n v="45.79"/>
        <n v="91.43"/>
        <n v="64"/>
        <n v="29.05"/>
        <n v="24.5"/>
        <n v="37.409999999999997"/>
        <n v="90.86"/>
        <n v="70.67"/>
        <n v="57.73"/>
        <n v="33.32"/>
        <n v="22.61"/>
        <n v="28.73"/>
        <n v="17.53"/>
        <n v="78.88"/>
        <n v="62.8"/>
        <n v="52.08"/>
        <n v="36.590000000000003"/>
        <n v="88.71"/>
        <n v="38.75"/>
        <n v="56.36"/>
        <n v="62"/>
        <n v="29.43"/>
        <n v="203.67"/>
        <n v="27.73"/>
        <n v="43.57"/>
        <n v="67.78"/>
        <n v="203.33"/>
        <n v="25.29"/>
        <n v="37.94"/>
        <n v="24.2"/>
        <n v="43.21"/>
        <n v="201.67"/>
        <n v="46.23"/>
        <n v="50.08"/>
        <n v="27.27"/>
        <n v="35.119999999999997"/>
        <n v="33.06"/>
        <n v="28.19"/>
        <n v="73.88"/>
        <n v="45.39"/>
        <n v="25.52"/>
        <n v="24.46"/>
        <n v="17.239999999999998"/>
        <n v="44.31"/>
        <n v="71.25"/>
        <n v="43.85"/>
        <n v="40.71"/>
        <n v="27.14"/>
        <n v="57"/>
        <n v="80.709999999999994"/>
        <n v="19.47"/>
        <n v="12.53"/>
        <n v="62.22"/>
        <n v="50.91"/>
        <n v="43"/>
        <n v="18"/>
        <n v="50.45"/>
        <n v="55.3"/>
        <n v="69.13"/>
        <n v="42.38"/>
        <n v="39.29"/>
        <n v="183.33"/>
        <n v="55"/>
        <n v="45.83"/>
        <n v="28.68"/>
        <n v="19.46"/>
        <n v="60.11"/>
        <n v="58.9"/>
        <n v="48.18"/>
        <n v="75.709999999999994"/>
        <n v="21.1"/>
        <n v="15"/>
        <n v="29.17"/>
        <n v="57.89"/>
        <n v="32.5"/>
        <n v="47.27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35.619999999999997"/>
        <n v="57.88"/>
        <n v="30.67"/>
        <n v="35.380000000000003"/>
        <n v="50.56"/>
        <n v="32.36"/>
        <n v="30.13"/>
        <n v="41"/>
        <n v="30"/>
        <n v="40.450000000000003"/>
        <n v="24.44"/>
        <n v="48.56"/>
        <n v="31.07"/>
        <n v="108.25"/>
        <n v="35.83"/>
        <n v="47.78"/>
        <n v="30.71"/>
        <n v="33.08"/>
        <n v="47.33"/>
        <n v="53.13"/>
        <n v="17.71"/>
        <n v="60.71"/>
        <n v="15.04"/>
        <n v="104.75"/>
        <n v="29.79"/>
        <n v="18.91"/>
        <n v="59"/>
        <n v="51.38"/>
        <n v="51.25"/>
        <n v="410"/>
        <n v="15.15"/>
        <n v="45.33"/>
        <n v="101.25"/>
        <n v="80.599999999999994"/>
        <n v="13"/>
        <n v="30.85"/>
        <n v="25.02"/>
        <n v="30.77"/>
        <n v="80"/>
        <n v="56.57"/>
        <n v="30.08"/>
        <n v="31.75"/>
        <n v="25.4"/>
        <n v="54.29"/>
        <n v="47.5"/>
        <n v="41.89"/>
        <n v="53.71"/>
        <n v="53.57"/>
        <n v="93.75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67"/>
        <n v="55.83"/>
        <n v="20.88"/>
        <n v="21.8"/>
        <n v="81.58"/>
        <n v="27.08"/>
        <n v="24.62"/>
        <n v="29.09"/>
        <n v="22.64"/>
        <n v="26.33"/>
        <n v="23.92"/>
        <n v="28.18"/>
        <n v="103.33"/>
        <n v="34.44"/>
        <n v="18.239999999999998"/>
        <n v="76.25"/>
        <n v="21.57"/>
        <n v="50.17"/>
        <n v="37.630000000000003"/>
        <n v="23.15"/>
        <n v="75.2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1.67"/>
        <n v="26"/>
        <n v="17.329999999999998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24.78"/>
        <n v="74.33"/>
        <n v="26.75"/>
        <n v="30.29"/>
        <n v="53"/>
        <n v="16.309999999999999"/>
        <n v="35.17"/>
        <n v="26.38"/>
        <n v="52.5"/>
        <n v="15.77"/>
        <n v="68.33"/>
        <n v="29.29"/>
        <n v="20.5"/>
        <n v="25.5"/>
        <n v="16.829999999999998"/>
        <n v="202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21.86"/>
        <n v="38.25"/>
        <n v="25.17"/>
        <n v="50.33"/>
        <n v="37.75"/>
        <n v="11.62"/>
        <n v="37.5"/>
        <n v="13.55"/>
        <n v="72.5"/>
        <n v="20.71"/>
        <n v="142"/>
        <n v="28.2"/>
        <n v="20.14"/>
        <n v="23.33"/>
        <n v="22.83"/>
        <n v="22.67"/>
        <n v="27"/>
        <n v="16.63"/>
        <n v="16.38"/>
        <n v="18.71"/>
        <n v="14.44"/>
        <n v="10.67"/>
        <n v="12.8"/>
        <n v="25.2"/>
        <n v="41.33"/>
        <n v="8.86"/>
        <n v="24.6"/>
        <n v="8.57"/>
        <n v="13.11"/>
        <n v="58"/>
        <n v="16.43"/>
        <n v="23"/>
        <n v="12.67"/>
        <n v="14.13"/>
        <n v="15.71"/>
        <n v="18.329999999999998"/>
        <n v="15.43"/>
        <n v="26.5"/>
        <n v="35.33"/>
        <n v="21.2"/>
        <n v="17.67000000000000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9.5"/>
        <n v="23.7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20.329999999999998"/>
        <n v="30.5"/>
        <n v="10.17"/>
        <n v="29.5"/>
        <n v="14"/>
        <n v="18.670000000000002"/>
        <n v="13.25"/>
        <n v="3.71"/>
        <n v="12.5"/>
        <n v="16"/>
        <n v="11.92"/>
        <n v="6.71"/>
        <n v="9.4"/>
        <n v="9"/>
        <n v="11.25"/>
        <n v="10.5"/>
        <n v="6.83"/>
        <n v="10.25"/>
        <n v="13.33"/>
        <n v="1.54"/>
        <n v="9.75"/>
        <n v="18.5"/>
        <n v="8.75"/>
        <n v="34.950000000000003"/>
        <n v="11.33"/>
        <n v="8"/>
        <n v="10.33"/>
        <n v="15.5"/>
        <n v="7.5"/>
        <n v="5.8"/>
        <n v="7.25"/>
        <n v="6.75"/>
        <n v="13.01"/>
        <n v="6.25"/>
        <n v="8.33"/>
        <n v="4.8"/>
        <n v="2.67"/>
        <n v="5.75"/>
        <n v="22"/>
        <n v="7.33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s v="N/A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6"/>
        <n v="2014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s v="N/A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s v="N/A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s v="N/A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s v="N/A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s v="N/A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s v="N/A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s v="N/A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s v="N/A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s v="N/A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s v="N/A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s v="N/A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s v="N/A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s v="N/A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s v="N/A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s v="N/A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s v="N/A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s v="N/A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s v="N/A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s v="N/A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s v="N/A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s v="N/A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s v="N/A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s v="N/A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s v="N/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s v="N/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s v="N/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s v="N/A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s v="N/A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s v="N/A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s v="N/A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s v="N/A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s v="N/A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s v="N/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s v="N/A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s v="N/A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s v="N/A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s v="N/A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s v="N/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s v="N/A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s v="N/A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s v="N/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s v="N/A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s v="N/A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s v="N/A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s v="N/A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s v="N/A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s v="N/A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s v="N/A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s v="N/A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s v="N/A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s v="N/A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s v="N/A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s v="N/A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s v="N/A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s v="N/A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s v="N/A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s v="N/A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s v="N/A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s v="N/A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s v="N/A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s v="N/A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s v="N/A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s v="N/A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s v="N/A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s v="N/A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s v="N/A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s v="N/A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s v="N/A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s v="N/A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s v="N/A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s v="N/A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s v="N/A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s v="N/A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s v="N/A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s v="N/A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s v="N/A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s v="N/A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s v="N/A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s v="N/A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s v="N/A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s v="N/A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s v="N/A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s v="N/A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s v="N/A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s v="N/A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s v="N/A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s v="N/A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s v="N/A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s v="N/A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s v="N/A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s v="N/A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s v="N/A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s v="N/A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s v="N/A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s v="N/A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s v="N/A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s v="N/A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s v="N/A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s v="N/A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s v="N/A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s v="N/A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s v="N/A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s v="N/A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s v="N/A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s v="N/A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s v="N/A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s v="N/A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s v="N/A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s v="N/A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s v="N/A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s v="N/A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s v="N/A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s v="N/A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s v="N/A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s v="N/A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s v="N/A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s v="N/A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s v="N/A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s v="N/A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s v="N/A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s v="N/A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s v="N/A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s v="N/A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s v="N/A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s v="N/A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s v="N/A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s v="N/A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s v="N/A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s v="N/A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s v="N/A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s v="N/A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s v="N/A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s v="N/A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s v="N/A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s v="N/A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s v="N/A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s v="N/A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s v="N/A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s v="N/A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s v="N/A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s v="N/A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s v="N/A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s v="N/A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s v="N/A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s v="N/A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s v="N/A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s v="N/A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s v="N/A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s v="N/A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s v="N/A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s v="N/A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s v="N/A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s v="N/A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s v="N/A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s v="N/A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s v="N/A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s v="N/A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s v="N/A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s v="N/A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s v="N/A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s v="N/A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s v="N/A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s v="N/A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s v="N/A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s v="N/A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s v="N/A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s v="N/A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s v="N/A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s v="N/A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s v="N/A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s v="N/A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s v="N/A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s v="N/A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s v="N/A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s v="N/A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s v="N/A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s v="N/A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s v="N/A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s v="N/A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s v="N/A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s v="N/A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s v="N/A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s v="N/A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s v="N/A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s v="N/A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s v="N/A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s v="N/A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s v="N/A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s v="N/A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s v="N/A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s v="N/A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s v="N/A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s v="N/A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s v="N/A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s v="N/A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s v="N/A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s v="N/A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s v="N/A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s v="N/A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s v="N/A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s v="N/A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s v="N/A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s v="N/A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s v="N/A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s v="N/A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s v="N/A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s v="N/A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s v="N/A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s v="N/A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s v="N/A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s v="N/A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s v="N/A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s v="N/A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s v="N/A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s v="N/A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s v="N/A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s v="N/A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s v="N/A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s v="N/A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s v="N/A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s v="N/A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s v="N/A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s v="N/A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s v="N/A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s v="N/A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s v="N/A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s v="N/A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s v="N/A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s v="N/A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s v="N/A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s v="N/A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s v="N/A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s v="N/A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s v="N/A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s v="N/A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s v="N/A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s v="N/A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s v="N/A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s v="N/A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s v="N/A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s v="N/A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s v="N/A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s v="N/A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s v="N/A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s v="N/A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s v="N/A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s v="N/A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s v="N/A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s v="N/A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s v="N/A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s v="N/A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s v="N/A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s v="N/A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s v="N/A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s v="N/A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s v="N/A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s v="N/A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s v="N/A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s v="N/A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s v="N/A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s v="N/A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s v="N/A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s v="N/A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s v="N/A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s v="N/A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s v="N/A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s v="N/A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s v="N/A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s v="N/A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s v="N/A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s v="N/A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s v="N/A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s v="N/A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s v="N/A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s v="N/A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s v="N/A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s v="N/A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s v="N/A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s v="N/A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s v="N/A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s v="N/A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s v="N/A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s v="N/A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s v="N/A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s v="N/A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s v="N/A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s v="N/A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s v="N/A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s v="N/A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s v="N/A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s v="N/A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s v="N/A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s v="N/A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s v="N/A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s v="N/A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s v="N/A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s v="N/A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s v="N/A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s v="N/A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s v="N/A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s v="N/A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s v="N/A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s v="N/A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s v="N/A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s v="N/A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N/A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N/A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N/A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N/A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N/A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N/A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N/A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N/A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s v="N/A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s v="N/A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s v="N/A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s v="N/A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s v="N/A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s v="N/A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s v="N/A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s v="N/A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s v="N/A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s v="N/A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s v="N/A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s v="N/A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s v="N/A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s v="N/A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s v="N/A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s v="N/A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s v="N/A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s v="N/A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s v="N/A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s v="N/A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s v="N/A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s v="N/A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s v="N/A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s v="N/A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s v="N/A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s v="N/A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s v="N/A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s v="N/A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s v="N/A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s v="N/A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s v="N/A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s v="N/A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s v="N/A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s v="N/A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s v="N/A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s v="N/A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s v="N/A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s v="N/A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s v="N/A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s v="N/A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s v="N/A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s v="N/A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s v="N/A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s v="N/A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s v="N/A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s v="N/A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s v="N/A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s v="N/A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s v="N/A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s v="N/A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s v="N/A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s v="N/A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s v="N/A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s v="N/A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s v="N/A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s v="N/A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s v="N/A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s v="N/A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s v="N/A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s v="N/A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s v="N/A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s v="N/A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s v="N/A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s v="N/A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s v="N/A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s v="N/A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s v="N/A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s v="N/A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s v="N/A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s v="N/A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s v="N/A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s v="N/A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s v="N/A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s v="N/A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s v="N/A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s v="N/A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s v="N/A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s v="N/A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s v="N/A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s v="N/A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s v="N/A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s v="N/A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s v="N/A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s v="N/A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s v="N/A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s v="N/A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s v="N/A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s v="N/A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s v="N/A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s v="N/A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s v="N/A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s v="N/A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s v="N/A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s v="N/A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s v="N/A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s v="N/A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s v="N/A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3-03-25T04:08:5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7-01-24T10:34: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3-11-15T04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4-07-23T21:08:0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6-06-06T17:02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7-08T23:03:3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14T20:55:1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8-06T07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3-05-31T1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6T05:04:5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6-01-11T2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06-28T15:45:2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6-03-12T05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5-07-12T06:02: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6-12-21T07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4-05-15T06:58:5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4-05-01T14:01:3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7-01-02T22:5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5-05-07T06:58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5-08-19T15:37:5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02-28T14:00:5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6-12-03T01:07:5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6-04-22T06:32:5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5-11-19T04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6-12T20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4-08-14T12:58:1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7-02-10T06:28:5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5-04-03T03:59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5-12-19T07:59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4-09-21T19:00: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9-22T17:00: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4-08-26T22:00:4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7-01-10T21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6-04-03T12:01:0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2-20T02:00:5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5-04-18T21:10:0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6-08-11T06:28: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6-12-01T04:59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4-11-11T16:10:3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7-03-14T22:57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3-07-25T16:21:2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2-05-23T19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6-11T10:05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5-06-11T04:25:4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5-12-24T15:41:2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08-04T14:00:0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5-10-30T14:59:4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7-02-22T04:43:4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6-12-03T15:05: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4-05-09T21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2-03-22T0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3-11-27T03:02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6-12-15T23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3-05-23T15:38: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6-06-11T13:39: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12-03T13:00:4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3-07T22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5-03-30T18:31:5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4-07-10T14:31:0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4-05-30T14:10:3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6-08-05T19:01:0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2-08T04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6-03-24T08:11: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5-10-28T08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2-10-06T0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2-09-13T10:07:0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06-17T12:59: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3-11-22T16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2-07-15T05:42:3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11-07T11:05:3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5-08-20T14:50:4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4-02-21T18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6-04-22T13:55: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4-03-08T22:11:3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5-04-17T0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5-22T17:03:2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3-03-23T22:42:4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4-05-05T06:38:31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5-04-08T17:42:4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6-02-25T07:25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1-04-22T04:21:13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6-08-18T23:54:5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5-10-11T01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3-03-26T08:23:59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4-08-09T02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3-03-09T21:08:1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5-07-08T14:00:2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2-01-07T18:35:0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6-07-09T23:49:5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4-12-17T20:43:4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4-12-21T08:42: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5-08-15T06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11-30T20:15:1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3-12-25T08:00:2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3-03-21T18:03:3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6-05-07T13:57:1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5-11-01T04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5-03-16T19:00:3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3-04-17T18:15:4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1-10-29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2-21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6-12-15T05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3-08-19T08:01:0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2-11-29T23:54:5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05-01T15:55:29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4-01-15T19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6-12-19T07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4-12-04T10:58:5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3-10-16T14:33:3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6-11-21T04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3-11-01T0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8-13T08:46:4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7-03-29T02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6-05-02T03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09-02T22:49:0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6-01-02T23:19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4-11-12T07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11-19T20:00:1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4-10-17T19:55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5-05-26T21:54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5-01-09T01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3-12-02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3-07-26T17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7-03-01T17:5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5-06-05T21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1-06-18T01:14:2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5-11-21T17:12:1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6-12-10T00:00:0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04-20T03:38:2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10-02T06:41:2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4-11-26T07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6-04-29T18:44:2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5-12-19T20:01:1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4-12-04T00:3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04-10T05:32:5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6-03-26T17:11:3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7-01-01T15:55:2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5-11-14T13:2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4-07-10T10:09: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5-03-20T15:54:11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12-20T04:30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1-08-07T20:12:5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2-06-26T04:03:1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6-15T15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4-06-16T04:25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5-03-02T04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6-08-19T03:59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5-05-31T2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10-04T0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4-08-29T01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6-04-07T14:16: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1-07T16:41:4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5-06-27T06:55:5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4-07-16T03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5-08-07T16:14:2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4-07-23T15:25:5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2-10-02T18:40:0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3-02-15T14:21:49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5-08-13T13:40:4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5-05-31T01:42:5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5-10-23T18:24:5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4-09-11T09:04:1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6-07-21T16:45:2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4-09-11T14:01:0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2-03-25T18:14:4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3-04-22T12:59:3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0-02-22T22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4-11-15T22:08:4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7-03-07T05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4-04-26T01:58:3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5-11-14T12:53:2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7-03-08T21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4-07T22:09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01-31T21:59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6-07-06T15:00:5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6-17T13:57:1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6-10-30T15:25: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5-09-09T07:31:09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6-07-10T05:28:5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2-01-21T17:43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7-03-22T15:33:5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4-12-21T16:45:0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5-12-16T20:18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4-12-01T08:03:1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2-10-12T00:58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4-08-15T15:00:2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5-11-06T01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5-02-27T16:37:59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5-04-08T11:42:5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4-10-05T07:00: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2-07-09T02:07: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7-02-20T19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6-06-07T04:01:3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6-05-14T03:59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2T12:30: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1-09-10T01:00:2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5-09-17T14:59:5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4-05-09T20:45:1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05-30T22:09:1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0-16T06:59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5-12-18T19:38:5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4-11-12T21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4-11-23T01:01:4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2-08-30T16:33:4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2-05-20T19:01:58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5-09-15T19:3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6-06-13T05:59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05-19T15:02: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3-10-16T03:59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4-02-05T23:04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6-11-08T11:43:0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12-25T00:00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2-02-12T22:03:5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4-30T19:23:4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2-21T04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7-03-11T04:50:0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5-09-29T03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5-11-19T05:03:2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5-09-10T03:59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6-03-23T06:59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3-10-16T13:01:4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7-01-18T15:16:37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5-06-01T02:2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4-04-11T14:15:4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2-03-02T03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6-12-14T12:01:08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3-07-01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5-10-31T22:45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3-03-10T18:07:3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04-21T03:59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5-04-09T22:58:5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2-04-08T18:19: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4-11-18T04:35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12-28T05:05: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4-05-25T22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5-08-12T02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6-08-22T06:59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5-07-08T22:58:3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3-09-19T18:08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6-04-29T04:39:48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6-02-21T09:33:48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3-08-16T1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3-06-06T13:34:5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03-26T19:10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4-01-02T08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9-04T16:11:0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18T04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2-03-24T04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5-01-19T08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4-07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4-05-31T19:40:5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6-08-23T20:54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6-03-23T14:18:0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7-01-10T05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7-01-06T19:05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4-09-03T18:48: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6-02-26T11:52:12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22T05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3-06-25T05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12-30T14:23:5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3-12-11T16:14: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5-03-19T15:00:2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7-26T18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5-05-26T03:53:0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3-12-30T06:02:3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5-08-27T19:15: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4-12-06T22:57:2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4-11-26T14:40: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2-09-07T11:24:4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1-11T12:10:5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2-09-27T22:54:5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11-13T15:18:3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6-20T18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6-25T19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7-03-12T01:58:3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9-11T03:59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6-05-13T03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6-01-25T16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4-12-20T04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4-11-05T05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2-11-01T20:22:4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3-05-27T06:59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5-10-17T0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5-04-22T22:00:3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6-01-19T06:37:2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6-10-13T00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4-08-15T02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7-01-03T22:03: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3-05-04T13:26:4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6-07-14T19:25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6-05-13T13:40:48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7-02-27T02:01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5-09-27T14:20:4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2-06T15:04:3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4-11-21T15:01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4-07-17T14:59:0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5-05-31T15:24:3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2-11-02T04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4-04-20T16:01:5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6-06-19T08:1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6-10-20T20:11:5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6-12-18T18:30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2-05-24T18:46:0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2-07-30T05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5-04-24T05:19:5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6-10-20T11:05:1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5-05-09T0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4-29T04:02:2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7-03-14T14:02: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4-02-22T01:08:2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3-08-31T14:40: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06-11T13:44: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5-06-14T18:45: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1-04-24T23:02:1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4-11-05T18:48:4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1-14T05:12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2-08-22T18:32:1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3-08-30T12:53:4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4-12-13T00:25:1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6-08-24T06:41:2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4-07-19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7-03-03T13:51:1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5-12-29T11:46:4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6-08-06T07:52:1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3-02-07T22:40:0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6-10-01T03:59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3-08-07T20:49:4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6-10-29T19:00:0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12-06T06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2-15T15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4-09-16T10:18:5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07-25T0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6-01-31T13:56: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6-03-24T13:27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1-07T00:15:5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2-08-13T0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4-08-20T20:24:0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4-12-23T00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7-02-06T14:23: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07-13T21:29:4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6-10-25T17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6-10-13T21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5-07-23T06:46:3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5-01-06T18:45:4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3-07-24T14:02:38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4-11-16T04:57:1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3-25T22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11-24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11-10T05:15:0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6-07-05T04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6-09-07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6-05-01T17:55:5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5-06-12T02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5-05-21T17:56:2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6-04-09T17:37:3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3-12-29T07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1-03-01T20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2-11-10T01:46:0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7-02-14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6-08-06T18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4-11-20T07:59:5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2-06-07T14:55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2-09-03T18:02: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6-06-23T16:06:2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6-12-14T12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5-08-21T17:55: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2-04T23:22:29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4-10-24T23:26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6-12-23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5-09-04T15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04-29T01:13:4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2-01-01T07:5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4-12-01T19:59:0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2-12-15T15:36:1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5-06-27T15:22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1-06-01T04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2-18T17:00:2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4-06-27T14:44:4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3-11-13T20:22: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6-04-16T00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5-10-02T23:03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6-09-08T03:45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3-02-24T04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6-02-12T17:45:4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4-09-26T15:03:0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05-01T03:59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1-12-18T00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6-12-28T22:00:3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12-13T15:01:5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4-05-09T22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5-09-14T21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5-03-22T22:35:4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5-03-28T23:31: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4-12-28T15:20:2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3-15T00:26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3-02-04T20:29:3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6-11-18T15:43:3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7-02-05T16:25:39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6-02-12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9-17T12:02: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5-01-19T04:11:05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4-05-13T18:43: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6-06-04T15:41:1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5-03-19T14:05:2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5-12-23T20:17:5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10-16T20:3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6-12-08T19:18:5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1-09-08T03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05-03T2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12-19T0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3-12-09T04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6-10-06T14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4-08-08T18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5-27T03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5-12-09T06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3-03-16T18:27:4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4-06-10T08:33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7-03-15T00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0-11-17T06:24: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5-05-20T22:39:5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0-08-11T15:59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4-02-27T2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4-11-26T01:15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6-10-01T14:58:3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6-11-12T05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5-04-25T00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5-05-04T04:01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4-08-04T15:59: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05-03T16:31: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03-31T1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3-07-0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2-12-15T18:52: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6-11-10T13:37:0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6-01-12T05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2-09-10T03:55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7-03-12T19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4-12-11T04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5-10-14T12:00: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6-09-13T07:05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2-11-18T01:17: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4-12-31T21:08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5-05-31T14:45:2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1-03-01T18:10:5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6-03-22T20:0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6-09-03T01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5-04-16T02:5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11-12T02:31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3-03-25T18:35: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7-03-16T18:49:0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5-06-13T16:25: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1-04-03T01:03:1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6-03-21T16:59:2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4-07-19T09:14:3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3-05-05T17:00: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7-07T13:33:2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12-02T07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5-09-25T21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2-09-04T13:29:0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6-06-19T23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7-03-13T03:40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5-12-01T20:01:0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7-01-19T15:57:5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4-10-02T21:37:0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3-11-02T10:57:1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03-15T21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5-11-01T23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06-21T20:04:0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14-10-01T00:00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5-11-18T15:00:0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2-04-07T04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09-12-09T18:24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6-03-26T16:3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4-02-28T14:33:1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2-10-12T20:37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08-25T15:05:1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5-10-08T00:32:5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6-03-24T16:01:0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5-11-01T03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06T13:00:0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3-03-19T16:42: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4-09-18T02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11-14T17:49:3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7-02-24T13:48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3-05-24T00:30:37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5-04-25T19:59:2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5-08-10T06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0-12-18T09:43:2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6-08-15T20:09:4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10-28T03:11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4-02-24T16:25:0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4-10-21T00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4-06-29T21:31:2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7-03-12T21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5-13T19:04:2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2-01-21T08:13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4-09-10T04:52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6-02-01T14:48:4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7-03-02T14:24:4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5-10-15T02:30:5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2-06-14T19:24: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06-15T18:05:2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2-01T01:08:5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6-03-11T18:34:4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4-12-05T18:30:2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3-05-28T00:00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3-03-26T23:55:5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5-08-10T22:17:1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9-24T01:41:37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7-02-09T07:16:4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4-03-24T01:22:5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7-13T21:35: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4-10-14T18:43: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1-14T07:01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3-09-03T04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1-15T15:13:0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5-10-13T23:13: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09-05T03:59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5-12-07T16:47:1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6-04-22T19:49:0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20T09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4-01-06T12:55:4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2-07-19T21:03:3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5-12-04T05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1-01-01T04:59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6-12-14T15:00:2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5-10-15T09:59:5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5-06-08T04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3-26T01:03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6-02-02T17:26:3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2-01-12T01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5-06-13T12:09:11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03-15T13:32:0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4-06-25T10:51:3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0-09-01T03:44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10-15T21:11:0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3-12-10T02:00:5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10-01T04:59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5-06-11T03:59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5-02-14T14:09:5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5-07-16T00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6-06-28T09:41: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4-10-06T16:11:4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09-19T18:08:1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1-03-10T16:40: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7-01-29T20:34:1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4-12-22T04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2-10-29T07:21:2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5-02-01T02:54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6-03-03T17:01: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3-05-26T23:54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1-02-20T23:52:3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6-01-22T16:59:3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4-07-03T03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6-05-13T00:10:0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2-10-06T23:51: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1-05T23:55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4-12-31T0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23T20:50:4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6-09-21T03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5-07-23T03:11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6-10-31T04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4-04-29T17:06:2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5-04-04T20:19:17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5-12-16T23:08:04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6-09-24T05:26:2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4-06-16T05:3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7-02-24T11:58:2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7-16T15:17:4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24T04:14:0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4-08-08T00:0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09-13T09:37:2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2-02-27T16:17: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4-12-28T15:22:29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6-07-02T14:25:1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1-02T05:56:2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5-01-14T04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1-24T23:08: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3-12T21:58:3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4-08-08T13:54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5-02-05T19:44:0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5-08-16T06:40:3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7-03-06T20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4-11-13T08:02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10-08T04:01:0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2-09-11T16:47: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5-07-23T03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7-17T16:50:4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2-11T16:20:3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0-08-24T04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4-08-18T00:08:1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7-03-05T21:48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5-05-31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5-03-09T21:49:2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2-03-25T19:34:0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6-07-21T14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06-03T13:31:2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5-05-01T18:39:0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4-08-16T08:17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6-10-27T21:1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2-11-09T19:0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5-09-16T17:43: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4-10-07T00:06:1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3-11-21T04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6-20T2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6-05-07T22:50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0-08-22T17:4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4-04-20T02:36:0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4-05-17T03:3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3-22T16:07: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6-04-01T04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5-04-04T21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5-06-05T11:47:5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5-09-12T03:59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1-10-02T06:59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6-05-27T23:15:1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3-03-10T22:38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5-03-05T04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4-10-29T22:45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3-09-06T19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6-10-14T16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5-07-06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2-04-27T21:32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6-05-23T03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11-30T04:25: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7-01T06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12-16T18:20:1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4-04-30T05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4-04-25T21:08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6-11-12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6-04-17T18:18:39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5-09T05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0-07-17T09:59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2-03-02T06:59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5-09-23T14:21:2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7-01-28T22:35:3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0-07-22T06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4-07-10T09:07:49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5-10-17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5-11-07T04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3-04-08T04:33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6-12-30T22:50:3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6-05-31T22:08:5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2-02-23T17:33:4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3-12-26T00:32:1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2-11-22T2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4-08-07T12:21:47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7-02-27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4-09-27T03:08:2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6-10-11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3-05-01T04:5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5-08-21T14:05: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4-09-26T21:04:5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11-19T08:27:5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4-11-19T18:52:5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3-19T17:45:2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4-07-03T04:00:4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6-08-01T16:22:0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5-05-26T03:59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5-12-16T0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3-11-01T19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3-01-13T22:48:3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0-09-04T01:03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5-09-13T00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4-09-13T04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3-09-15T21:1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6-08-11T03:59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15T19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5-03-04T18:59:2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5-12-25T17:07:0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5-05-07T14:01:0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8-27T22:53:2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7-02-17T16:05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6-08-18T06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04-19T20:05:0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4-06-25T0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1-05-01T04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6-10-13T18:00:27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2-02-24T20:33:58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12-03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7-04-03T01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4-08-28T22:53:3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4-07-16T11:49:3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5-02-23T11:55:0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6-06-20T23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5-02-02T21:39:1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3-02-17T19:25: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4-08-01T13:43:2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2-01-16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6-01-07T13:47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6-04-23T19:40:2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4-04-23T15:59:3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4-10-14T06:59:0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2-03-10T15:07:2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1-06-12T00:20:4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6-06-29T23:29:5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1-11T21:02:2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5-10-02T23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4-06-17T03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4-08-11T12:03:4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4-11-27T00:54:2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5-05-21T22:47:58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6-10-10T14:32:5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11-13T15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2-12-20T11:58:4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7-01-30T06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5-04-03T20:02:3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5-04-29T19:02:0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4-05-07T00:06:2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6-12-03T17:03:2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4-06-20T21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7-03-13T0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0-06-01T03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5-10-20T17:55: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3-02-24T09:09:15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01-20T20:50:4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4-07-10T23:01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1-12-13T02:13: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12-14T15:59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5-12-31T03:00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5-05-17T18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6-07-05T01:07:4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0-05-02T19:22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8-27T00:31:2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5-11-18T16:09:0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3-04-14T21:03:52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4-09-13T13:56: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6-04-29T12:11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6-09-03T16:41:4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6-04-01T06:59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7-02-09T05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2-05-03T23:00:2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12-15T23:09:3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6-01-01T04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1-12-06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5-05-08T2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7-03-17T18:34: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4-09-23T03:59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4-07-18T13:09:1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1-04-24T20:01:3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6-12-07T08:26: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01-31T19:58:3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5-09-26T04:33:4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8-01T15:01:4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12-29T20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4-12-14T18:09:5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5-06-03T02:31: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6-08T16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7-01-03T04:17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1-03-16T11:38:0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5-05-20T06:04:1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4-08-01T01:00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5-04-04T06:22:0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4-06-14T01:44:1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5-11-22T06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7-02-01T00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5T17:06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6-08-15T06:20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1-09-07T16:35:3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06T19:12:1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6-07-28T15:58:3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4-12-31T21:22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5-17T12:08:1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1-07-04T19:52:2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5-12-14T00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03-01T18:01:0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6-02-25T16:08:3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4-08-07T15:56:4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3-12-13T04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4-08-28T01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5-10-09T00:00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4-07-08T22:34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1-12-31T05:45:3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1-11-28T04:35:3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6-09-23T16:44:3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5-10-02T18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5-06-08T15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3-26T23:24:1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3-02-16T15:52:3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4-02-16T18:18:12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1-09-09T21:02:4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5-06-16T11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5-03-31T04:16:54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6-04-23T00:00:0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2-12-31T18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6-01-17T2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3-12-01T21:21:0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5-07-23T04:59:0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20T16:56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1-03-24T01:40:3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3-07-07T05:28:2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5-03-12T11:07:4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4-01-01T23:08:5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7-03-02T19:51:4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3-04-09T06:3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1-03-03T07:49:2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3-06-29T20:13:0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2-06-28T20:16:1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6-12-08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4-11-27T03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5-06-01T22:42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5-04-25T15:49:54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6-12-22T0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12-18T14:2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1-08-21T20:05:57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5-05-11T19:32: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2-04-01T20:00:5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2-09-01T02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7-02T04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4-08-19T16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1-09-16T21:20:3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6-06-05T23:33:3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5-10-01T15:00:2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7-02-14T17:23:4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6-07-21T17:3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11-13T05:59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1-10-01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3-08-09T12:00:1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3-07-28T17:50:3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4-10-23T00:49:0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4-06-21T03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6-03-16T18:16:3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7-03-04T10:12:3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0-12-23T03:08:5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4-11-07T20:30:0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3-11-13T17:24:1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4-12-21T04:3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6-05-06T14:35:5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2-12-26T20:04:1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2-09-21T19:38:1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4-06-21T17:12:5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5-30T16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7-03-19T06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3-01-29T04:44: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4-08-11T05:59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2-12-13T22:17:3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3-16T16:35:5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6-12-14T21:01:1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7-02-20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5-05-07T18:12:2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3-11-15T23:15:0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4-08-13T23:31:5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3-06-06T19:32:3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2-07-15T20:03:0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11-06T03:26:4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1-06-30T15:19:2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5-01-08T21:17:4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6-01-14T04:00: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4-09-23T20:46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3-13T20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5-08-15T07:50:5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1-20T17:21:2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13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4-06-09T17:26:5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3-06-27T01:49: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3-07-0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5-01-22T18:46:1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5-04-21T05:59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15T13:14:2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2-05-11T15:47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4-10-29T18:54:0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2-01-31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1-12-13T03:39:5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1-08-06T15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4-12-17T07:59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5-07-11T03:59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12-11T04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5-01-15T10:54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6-03-31T08:46:5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6-08-15T07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4-09-04T0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3-06-02T18:03:1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3-11-04T01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7-01-15T01:35:1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09-12T11:35:4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5-05-24T08:18:5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12-15T13:39:4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6-10-17T16:14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0-10-16T03:39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6-04-16T05:59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5-02-19T21:19: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5-09-30T18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3-06-21T03:31:3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6-04-18T14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6-05-27T00:54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16-12-21T07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7-01-31T18:08:2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8-28T03:00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09-08-10T19:26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4-01T01:27: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4-06-23T07:04: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2-04-04T17:33: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6-19T14:30: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10-08T03:59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4-04-19T16:19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6-04-17T23:44:5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03-08T13:31: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5-08-20T20:00:3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4-03-04T2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10-06T22:17:0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6-08-05T03:59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5-04-20T04:5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04-29T18:14: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2-13T23:58:0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3-03-09T23:42:1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5-12-27T14:20:4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5-05-14T12:55:2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4-04-24T19:11:0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6-07-27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1-03-12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7-02-25T20:18:2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4-07-18T16:04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6-07-28T01:49:4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6-10-05T19:50:5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5-05-02T15:11:4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1-22T06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5-06-29T20:57:1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6-08-23T08:10:1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2-03-25T00:56: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2-04-05T06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2-09-24T19:46:5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4-02-20T20:4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3-07-05T00:56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5-02-05T06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7-02-20T12:01:3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5-10-25T23:59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4-25T04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1-12-25T05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4-11-13T23:37:28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6-07-15T14:34:0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6-10-02T09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5-01-11T01:02:5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4-02-14T20:00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7-23T15:54:4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6-09-30T04:27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1-09-25T19:32:47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4-04-19T21:04:3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4-01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3-11-05T18:39:5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2-09-17T04:05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1-10-07T16:58:5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3-12-01T21:17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15-08-02T22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2-05-28T0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4-07-13T13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09-09-26T0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1-0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1-08-01T07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1-12-16T05:48:4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6-04-21T22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5-09-21T03:11: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5-04-16T11:27:3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5-02-10T07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8-22T0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08-27T03:59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2-03-08T02:43:5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6-09-05T03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6-12-23T17:58:5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5-07-26T18:19:1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3-05-01T00:01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5-11-21T0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6-04-27T14:58:2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3-03-29T22:54:5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5-03-27T15:24:5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4-07-19T20:38:5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4-12-18T12:08:5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7-03-02T19:19:1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6-05-15T17:35:0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2-05-11T14:53:1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3-04-02T15:52:4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2-04-28T00:57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5-02-28T07:32:1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4-06-13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4-06-28T19:21:5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23T16:00:2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6-07-09T01:59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5-08-12T0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6-06-17T16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2-09-22T18:19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4-11-01T04:59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5-07-18T06:59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06-20T17:55: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6-02-17T12:04:3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4-08-01T06:59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5-11-14T01:04: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3-07-22T20:09:1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3-09T03:44:5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4-10-01T12:43:1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4-09-01T15:59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5-02-11T17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6-30T18:57:1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5-04-06T04:0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1-23T17:16:3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6-08-29T04:01:0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1-07-29T01:17:1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6-06-25T03:59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4-05-24T21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0-02-02T07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6-08-03T01:3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2-01-24T19:26:1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7-02-28T05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6-01T22:52:2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6-23T20:27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6-10-16T11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2-03-25T23:55:3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6-08-12T00:37:5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1-11-07T04:39:3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4-11T06:00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0-05-10T20:16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3-09-18T14:49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5-06-15T04:34:5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5-08-11T18:31:4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6-03-02T19:21:2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4-30T03:59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6-11-29T06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7-03-12T12:10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6-06-09T19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5-07-27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6-01-19T22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7-23T03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3-26T04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1-02-17T21:17:0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7-30T03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06-03T04:3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5-11-30T17:08:3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5-03-22T08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5-11-14T17:16:4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3-01-14T21:2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2-12-15T22:11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4-04-02T18:36:4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5-11-26T06:03:3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4-11-18T17:23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02-21T13:48:0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6-01-03T22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5-05-31T07:59:47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6-11-15T02:08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4-06-23T16:01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6-12-31T18:20:5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2-14T01:43:0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1-07-03T11:57:4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4-12-19T20:40:0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04-20T21:09:2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6-07-01T23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5-07-30T12:30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5-11-08T16:51:4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5-11-13T17:04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4-07-03T16:03:0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6-12-29T05:08:4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1-01T17:18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3-09-10T03:5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5-03-25T18:53:4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10-04T14:17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4-28T18:49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2-08-10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2T03:44: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0-06-15T04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6-05-23T22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4-08-21T16:28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7-02-01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5-19T21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5-06-17T01:40: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1-08-10T07:08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4-07-11T16:15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6-04-17T18:38:0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6-04-01T03:59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7-04-16T15:22:4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5-06-14T12:36:4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2-06-09T09:49:3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0-12-09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6-08-05T21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2-17T19:20:0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6-11-01T04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2-09-19T04:27:4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5-10-06T16:44:4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6-11-22T05:59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6-11-04T13:06:2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4-01T04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5-12-26T00:18:5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4-04-13T02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7-01-30T17:16: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7-01-15T00:59: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2-08-16T01:16: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6-02-16T05:59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4-07-28T14:31:17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5-06-03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5-09-23T13:25:5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3-10-25T23:00:1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4-08-03T17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8-23T03:07: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2-12-13T22:58: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12-10T16:51:0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6-02-11T16:29:0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09-26T01:35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5-05-26T15:32:27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07-09T07:55:3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4-11-18T00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4-07-07T02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4-11-21T04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5-11-11T23:58:2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5-07-31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5-01-06T06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11-10T21:07:4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1-07T08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4-07-23T11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7-24T18:23: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3-08-04T23:06:2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5-11-25T15:49: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4-05-05T12:36:2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4-08-08T19:05:5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3-10-07T01:21:5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2-08-16T20:22:4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7-08T12:29:2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4-11-05T23:28:0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6T21:32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2-04-02T18:38:2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08-03T23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4-06-27T05:14: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6-10-29T08:57:4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4-10-20T08:00:3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2-04-27T16:00:46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0-10-11T00:16:1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2-11-04T19:04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0-07-19T16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6-04-22T14:52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04-01T17:00:2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2-31T13:39:4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5-02-11T15:23:4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5-12-05T22:28:2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10-23T10:17:5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4-09-08T21:11:2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6-10-13T15:12:3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06-03T03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5-03-20T20:27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04-10T06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4-11-21T10:47: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4-01-05T15:38:0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4-10-16T0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6-07-05T20:58:5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3-10-24T23:42:4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6-04-27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1-02-02T07:59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3-16T02:34:2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3-05-06T16:51: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4-23T18:3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5-06-20T22:04:2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5-08-01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5-02-10T16:52: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3-05-09T16:33: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6-12-23T01:47:5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4-11-30T22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11-20T19:48:2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1-06-12T04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5-06-03T06:59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4-03-23T00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3-03-03T19:11:1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7-02-02T16:36:4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1-12-12T05:06: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5-04-17T17:33:0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6-11-24T18:26:2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7-01T23:50:3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4-11-30T19:04:2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5-03-27T00:00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4-08-13T04:59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11-27T06:41:5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8-30T04:48:13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7-31T11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3-02-24T21:04:3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4-06-11T19:33:1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9-25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3-11-24T12:49:5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6-08-18T16:52: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0-06-09T1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4-12-08T04:59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5-08-15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2-04-30T15:30:08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5-08-22T20:18:55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4-12-22T04:59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9-03T20:57:0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6T20:26:5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2-04-14T17:36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6-04-19T23:27:3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4-11-21T17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5-12-03T17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5-08-26T02:35:5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6-05-04T23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5-06T07:17: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6-08-18T02:38:4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2-05-16T19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6-07-29T05:35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4-10-20T20:59: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4-08-23T18:31: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5-04-07T07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8-15T13:22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5-07-05T17:38:4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3-04-10T15:54:3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2-04-23T04:00:0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2-09-28T16:1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3-11T06:59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05-04T21:29: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5-03-02T20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4-06-12T17:28: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5-10-21T23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9-14T19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5-08-20T11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4-11-01T22:01:4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6-04-13T21:02:4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3-05-06T07:00:5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7-05T17:00: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7-02-25T01:22: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5-08-02T16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5-07-20T22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4-05-05T21:18: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2-03-05T0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6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7-03-01T02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6-07-24T10:32:4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5-06-04T0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1-02-22T03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1-09-15T22:00:0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4-06-16T06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12-16T22:32:0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0-11-30T15:43:3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0-06-01T04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1-19T20:00:3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4-07-06T18:31:0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6-12-06T23:22:3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4-08-31T17:31:3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4-12-0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7-04-04T05:15:0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2-06-02T01:42:2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6-05-05T13:01:4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07-26T01:30:3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6-04-03T16:25:4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3-11T03:26: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3-10-18T03:59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5-04-29T17:51:0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5-07-31T20:32:2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11-05T17:34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4-08-16T16:00:5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6-08-01T18:13:3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6-03T06:59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1-09-24T08:10:5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5-01-30T16:53:3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4-08-21T07:01:5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6-06-01T18:57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12-21T17:11:3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6-10-23T08:20:0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3-04-23T05:01:1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4-07-19T05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4-06-17T17:41:2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4-05-23T20:01: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5-05-09T20:47:2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1-12-14T04:59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3-03-28T05:04:3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4-09-30T14:09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6-08-10T04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7-02-01T23:31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2-05-16T04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5-01-11T20:53:3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6-08-01T06:59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05-17T21:27:5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1-10-09T19:41:0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5-10-26T00:13:1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12-17T06:59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5-06-14T00:20:5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4-07-04T11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6-09-02T16:36:2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0-03-16T07:06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4-08T10:55:5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3-05-03T13:44:0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5-07-02T03:4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1-09-22T18:28:4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4-06-20T22:01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3-12-31T07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7-01-14T21:48:0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3-10-05T05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6-08-14T14:30:5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5-02-27T00:3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05-09T04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5-08-03T18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4-08-25T04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6-10-20T02:48:1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0T06:59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7-03-14T13:24:4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3-03-01T19:59:4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05-23T16:25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6-06-01T17:12:4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5-04-23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4-12-01T20:25: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4-06-13T06:59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0-03-15T21:55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5-08-01T17:53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2-03-21T20:48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2-06-01T03:59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6-06-06T0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4-02-26T20:13: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3-09-26T10:46:58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2-03-10T04:02:0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4-10-01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6-09-11T20:19:2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5-10-28T17:33:3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6-08-17T03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4-07-22T16:09:28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3-05-31T14:42:5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4-10-21T21:11:2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01T03:59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10-24T2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06-24T0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5-06-15T16:14:4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1-04T04:20:0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11-29T23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2-06-29T04:27:2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6-04-08T18:52:0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04-17T16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4-06-22T15:48:5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1-05-17T09:39:2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5-10-11T05:00:0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5-03-31T12:52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2-10-05T22:44: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6-12-14T17:49:2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6-04-22T05:06:1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1-08-04T15:07:5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7-02-05T18:00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5-06-21T22:25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3-07-27T01:27: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1-01-25T04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29T17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7-21T03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5-04-02T0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6-08-01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09-10T20:09:3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1-05-25T04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4-06-11T04:00: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4-12-14T18:18:0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6-04-15T21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3-01-24T18:38:3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2-04-27T15:31:3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1-07-22T01:39: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5-10-14T22:01:0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5-05-27T02:45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6-04-08T15:00:3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6-03-25T20:36:4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0-09-11T03:59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13T07:35:4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2-04-2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5-03-10T02:39:4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5-07-02T23:50:0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7-04-05T18:14:3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3-20T23:58:45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1-15T19:33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2-03-17T19:17:1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6-08-17T12:05:5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4-07-03T00:42:2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12-24T01:29:4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4-01-04T04:09:0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3-23T02:14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4-08-09T05:37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2-12-07T23:3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4-08T08:53:2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1-08-13T2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6-04-30T1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5-08-20T20:02:5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4-08-05T07:43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4-12-25T20:16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1-02-20T01:56:4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6-04-29T06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6-10-05T10:53:54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2-07-10T23:48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2-03-03T07:39:2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3-09-13T17:28:1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4-28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5-08-05T11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4-11-03T08:52:5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1-25T23:52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1-06-25T13:42:0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6-22T03:55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6-06-12T17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12-03T21:3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6-04-10T04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2-07-19T04:28:1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5-07-16T19:47: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5-12-28T06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1-05T20:26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2-09-23T03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4-12-08T16:31:55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7-16T17:24:3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4-06-04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2-09-13T03:59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5-06-08T03:5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1-10-09T17:07:1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6-09-30T21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4-04-04T22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08-24T02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4-08-08T18:53:2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6-07-10T22:59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5-12-14T00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6-18T10:41: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4-09-16T21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5-25T18:06:3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5-02-21T11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6-06-06T07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6-04-18T09:13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4-05-04T06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4-04-18T2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3-12-15T01:58:0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2-04-29T04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11-27T01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5-06-26T23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5-06-11T18:01:2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5-06-21T03:31:2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31T06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7-03-16T16:01:0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6-12-28T16:49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1-07-05T00:31:0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4-08-31T15:47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1-11-16T16:11:4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5-08-28T04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10-28T17:17:0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3-05T19:26:2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4-11-21T04:55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5-06-02T00:47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7-01-14T03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6-04-28T15:24:0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4-11-30T19:58:0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2-07-25T17:49:38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5-06-08T03:51:1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6-30T10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6-02-09T20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1-07-1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6-08-23T18:34:5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15-07-01T12:14:5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6-10-09T18:25:1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4-11-29T23:52:58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09-09-01T0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7-04-10T20:15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6-10-14T06:04:4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5-10-24T21:2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5-03-19T21:47:4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4-06-13T22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6-12-01T07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2-01-13T06:34:4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6-08-19T16:00:5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5-12-04T19:01:2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2-13T14:48:3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7-18T23:16:5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4-11-08T10:00:4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5-03-13T06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5-05-31T18:32:5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7-02T15:39:3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11-30T1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7-02-21T00:07: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03-19T14:39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2-03-16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1-01T00:03:3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5-10-29T04:01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5-04-27T17:12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5-08-06T15:31:4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6-01-29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4-09-26T22:43: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5-01T23:57:4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4-08-23T17:37:2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9-28T02:49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4-03-06T02:02:1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5-03-14T02:05:08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5-03-12T04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6-03-01T05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6-01-21T05:05:1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4-08-25T20:45:0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5-10-01T05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8-19T17:03:4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3-20T15:07:1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2-05-09T02:00:0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5-04-21T05:40:3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5-08-23T14:14:5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7-02-16T23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1-05-09T05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4-06-25T01:37:5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6-08-02T10:03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3-12-20T10:04:5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3-08-02T01:49:54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3-30T22:48:0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5-03-06T22:49:3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1-08T02:08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6-04-11T11:13:0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7-01-16T01:49:2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9-12T18:26:5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1-12-01T15:02:1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5-12T03:59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5-18T14:39:3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4-09-27T23:01:0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4-07-26T07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07-26T04:59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5-07-13T20:06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1-12-23T18:17: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4-11-26T20:29:3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4-02-23T12:00:5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4-06-11T09:50:2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5-06-04T05:26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5-12-17T05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5-08-07T17:22:2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07-09T13:39:4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6-03-20T13:29:2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4-06-21T16:00:0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4-12-05T21:06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0-11-02T00:26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6-04-06T21:3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3-03-20T19:0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4-06-23T18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5-10-11T02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2-01-17T21:33:0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5-08-14T01:24:5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4-05-14T23:04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1-03-20T15:54:4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29T21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6-09-07T11:20: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5-06-26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6-04-05T02:18:0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4-11-23T22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4-09-27T04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4-10-01T0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6-15T18:14:5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6-04-07T01:34:1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6-03-25T02:53:0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6-03-03T03:43:0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4-12-19T19:38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1-05-29T01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5-11-05T13:56:57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3-10-09T10:27:1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3-07-03T04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4-07-01T22:3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10-30T21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5-02-12T05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5-08-20T17:0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6-05-31T21:14:3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4-05-04T17:11:4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4-10-10T21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3-05-11T01:22:2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6-04-10T20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2-05T09:23:4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10-17T07:00: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2-01-29T15:34:5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2-10-06T09:59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5-05-01T00:16:5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5-12-14T05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5-04-16T18:10: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3-08-23T19:04:2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4-11-16T08:05:4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7-02-25T23:03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4-06-21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1-05-05T02:13:5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4-06-01T03:59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3-10-16T09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7-03-25T04:33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5-07-08T18:3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3-06T21:04:5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6-07-24T11:28:4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4-06-09T05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5-01-18T18:33:3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5-05-22T13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5-12-10T14:14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4-06-09T19:20: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6-06-02T10:25:1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4-12-22T14:47:5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5-07-20T0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5-07-12T10:25: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06-09T20:10: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4-07-05T0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3-05-07T15:33: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5-10-21T12:45:3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6-10T03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6-05-02T21:26:38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0-07-10T2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6-04-03T17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0-06-03T01:4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7-31T19:45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3-10-14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4-09-06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6-06-28T16:43:0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4-06-09T03:59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05-02T21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1-04-16T03:59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5-03-18T17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5-12-13T02:26:3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2-08-02T21:37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6-08-25T10:51: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4-05-13T04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1-10-29T16:12:0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5-30T20:21: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0-05-15T08:1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4-07-16T14:31:1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5-01-28T22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6-06-04T22:57:3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8-17T10:05:4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2-05-05T17:25:4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5-11-13T20:1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6-03-03T05:59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6-03-30T14:3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8-05T18:36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5-11-05T21:44:4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5-03-07T15:18:4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6-24T22:34:1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0-10-08T20:04:2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6-01-10T00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4-23T05:40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5-07-29T17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5-02-11T04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3-11-22T12:35:13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4-11-03T05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3-04-12T01:01:2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4-12-19T14:19:0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6-05-01T11:00:0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7-04-09T23:47:2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8-15T18:12:2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9T13:01: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5-02-14T19:39:4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5-06-19T01:00:1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4-10-15T14:26:5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4-11T02:3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3-03-01T05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6-07-11T20:51:0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5-03-02T05:59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06-06T06:01:0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5-09-04T19:00:1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4-11-10T01:41:3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6-11-11T22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1-01-21T22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6-12-01T02:23:3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1-10-02T17:36:1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3-05-09T02:27:3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11-28T18:00:2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4-09-0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5-03-07T19:57:3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5-04-09T19:00:5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5-07-18T03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4-07-29T00:29:4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6-07-11T15:09:2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7-02-18T2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6-04-08T18:31: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4-10-19T05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6-09-09T06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2-08-29T00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6-12-04T0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0-08-01T0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7-03-11T12:21: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2-05-22T03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5-11-04T19:26:3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4-06-14T14:23: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06-03T16:30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4-08-13T22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16T21:37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11-17T11:36:3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07-20T23:02:4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7-03-26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6-05-08T21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2-11-15T00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6-07-18T20:23:4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5-04-30T15:2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5-02-21T19:58:3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5-06-08T00:23:5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5-14T00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4-10-0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4-10-05T18:49:0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6-03-04T23:19:2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5-12-15T12:1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3-01-26T05:09:3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4-07-15T05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2-05-19T0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1-12-06T02:02:2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11-26T04:59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5-03-01T15:21: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5-03-01T04:59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2-09-21T04:46: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3-11-02T20:49:2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2-07-15T14:00:0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04-16T19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6-01-27T01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6-02-03T12:33:0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3-12-12T06:08:2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4-12-17T02:51:2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2-02-14T17:31:0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6-12-26T00:15:0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7-01-24T15:32: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5-05-17T15:31:17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7-09T12:34:5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6-26T23:02:0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4-12-31T07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4-08-03T15:48:0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4-09-11T10:24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6-12-02T06:09:2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3-12-28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2-02-13T03:35:1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5-03-16T21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7-02-28T18:54:4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4-07-02T04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5-28T06:30:5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1-07-01T19:05:2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5-09-19T03:50:1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2-04-27T22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5-09-30T19:2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6-06-01T21:42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6-05-10T11:17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4-08-17T15:35:2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8-14T18:11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7-01T04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6-08-18T21:52: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4-05-10T03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4-06-27T22:04:2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1-02-26T00:37:1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5T22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5-09-24T20:38: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6-02-04T07:50:3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3-08-18T15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6-03-19T04:33:4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7-01-07T21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4-07-30T22:41:4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5-11-22T22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6-05-10T11:10:48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5-03-01T12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08-03T11:39:3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7-10T0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4-11-12T18:03: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4-10-04T03:3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5-08-12T05:32: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0-04-18T06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05-28T15:43:1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18T16:44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5-10-24T03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2-10-28T05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2-04-05T18:00:2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4-07-06T10:08:0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6-03-17T17:25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5-07-10T21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6-03-05T01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5-09-27T20:14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3-03-11T18:02:2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5-01-04T04:43:5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1-08-15T01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7-02-22T13:25:52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6-06-14T21:43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4-10-01T03:59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6-11T18:24:4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4-02-03T11:41:3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3-03-11T04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5-07-01T06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6-12-05T0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5-09-20T04:21: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4-10-15T12:52:0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5-04-01T03:59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3-07-11T20:01:4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0-01-01T06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4-11-08T21:13: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4-12-03T15:28:2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4-07-04T03:24:4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2-05-05T19:15:28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1-23T12:11:2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6-04-28T16:20: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4-03-18T15:55:3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7-08T00:26:2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3-04-22T21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5-05-17T03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3-01-05T17:58:4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8-26T23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7-06T05:08:5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5-04-13T17:17:5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02-12T14:15:4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4-05-19T02:49:1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1-10-12T23:57:5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5-10-02T18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5-06-01T05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8-09T16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6-02-02T14:58: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2-03-11T04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5-07-21T0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6-10-01T17:1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7-03-10T19:00:3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2-07-14T05:19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7-01-06T13:05:0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7-29T16:50:4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6-09-09T0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5-05-31T12:44: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6-06-03T21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5-07-03T18:22: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4-11-06T05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2-07-07T0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4-05-20T04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7-24T2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5-06-20T13:59:3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1-11-19T21:54: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6-01-15T03:09:3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6-06-04T17:42:4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6-10-21T16:04:2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6-19T04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5-03-04T14:22:3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4-07-18T20:31:1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4-07-30T23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5-07-30T03:25:2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6-12-31T16:59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5-09-11T18:22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4-02-17T22:10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4-08-01T10:01:5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6-07-20T12:02:1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6-03T15:04: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1-04-26T06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2-08-16T03:07:2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5-09-06T13:47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6-09-04T01:36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6-10-20T04:55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6-08-01T13:03:3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1-06-02T05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5-08-05T08:43:2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4-05-28T04:59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4-08-10T20:19:2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7-02-05T16:44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5-07-18T16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5-04-09T04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5-09-13T18:11:5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6-05-16T10:26:0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6-03-02T22:27:1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5-07-11T14:3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2-01-28T04:04:1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4-10-05T13:39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4-10-07T02:22:1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3-11-16T05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2-11-10T18:57:4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10-10T22:28:0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7-13T10:58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4-12-10T20:49: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5-06-25T11:05:2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4-08-18T17:32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5-10-23T12:43:5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6-05-21T03:59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5-06-13T22:20: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3-03-09T07:28:3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1-31T03:25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2-05-05T03:20:1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6-12-30T17:50: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5-05-01T22:02:4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6-06-23T18:47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11-02T11:29:35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3-03-22T11:37:0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4-08-17T12:22:2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4-21T01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4T15:4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15-10-06T16:30:4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4-06-21T20:31:2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2-06-06T22:42:5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09-10-12T20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6-02-06T04:59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4-11-10T21:34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10-23T11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2-06-07T13:14:1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2-12-28T19:51:0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5-01-19T18:14:5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1-18T07:15:58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7-01-04T03:14:0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16T01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12-05T00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5-10-06T22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6-10-20T05:28:13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5-09-16T17:56:1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7-01-13T17:04:2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5-08-19T04:06: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3-01-21T07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6-07-22T05:26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4-09-09T12:35:4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2-03-18T00:08:5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1-09-19T14:30:2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4-03T13:49: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2-10-10T16:08:0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5-07-12T12:47:4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10-20T14:56:1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5-03-21T19:22:3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7-02-24T05:51:4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4-05-11T03:18:5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9-12T21:55:4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1T23:30:3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2-09T04:3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04-13T18:18: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2-03-03T15:39:25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8-01T14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11-27T15:21:2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7-17T16:33:4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05-09T21:14:1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4-08-03T02:59:5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3-29T01:0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5-11-02T16:5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6-10-06T15:15:3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4-02-06T20:31:1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3-12-23T21:54: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1-11-02T08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5-10-27T04:59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7-04-09T11:49:5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5-03-19T18:15:3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6-12-17T08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6-11-19T01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2-08T00:17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4-02-06T19:00:4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2-07-14T23:42:4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6-07-21T00:13:0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6-10-14T15:25:3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4-10-26T18:29: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7-03-24T20:59:1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4-15T22:59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0-08-01T03:00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6-10-07T14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8-07T17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5-04-01T01:01:3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5-11-09T14:32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5-05-29T16:17: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4-10-26T00:43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3-11-14T05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4-11-22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5-06-27T21:5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5-07-19T05:23:1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1-07-08T21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5-28T21:44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5-05-08T20:05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6-06-02T22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9-28T22:24:5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4-07-24T18:51:4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7-01-18T12:01:5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6-02-11T22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5-04-28T00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1-11-24T03:53:1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5-06-21T17:32:4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6-02-10T22:13:3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6-02-02T16:38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3-12-26T23:54:5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3-10-11T00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6-12T07:07:5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4-04-25T18:38: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4-10-02T14:21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2-26T00:35:1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2-01T17:39:4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05T16:11: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7-07T17:30:3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6-11-03T18:00:0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3T22:51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8-17T10:22: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6-01-19T04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5-05-09T09:35: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5-04-11T04:06: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3-05-31T17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3-12-06T23:22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6-04-16T22:39:0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6-10-17T04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7-03-01T02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2-01T04:59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5-04-01T20:17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4-01-22T21:39:5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4-11-06T00:46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6-12-25T11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5-02-11T02:53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3-03-08T15:42:1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2-09-01T01:21:0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2-11-18T00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4-09-05T13:39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6-05-02T23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4-09-15T02:00: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4-10T22:27: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7-04-07T17:35: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5-06-25T18:07:3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17-01-11T05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4-06-01T03:59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6-06-11T19:22:5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09-12-01T17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0-07-02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5-06-18T11:04:0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3-10-16T00:04:5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7-03-26T20:14:4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1-09-08T04:54:1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4-03-21T21:01:5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6-07-02T15:35:2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6-03-15T16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5-08-11T00:12:0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5-02-04T04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2-12-22T21:30: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4-07-10T18:35:4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2-09-06T17:01:4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5-19T05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6-06-13T17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5-04-04T14:43:57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4-07-23T03:59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4-11-09T18:47:5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4-05-22T22:0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11-15T18:13:2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6-06-05T13:59:5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1-06-11T0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6-07-15T19:34:3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4-05-04T06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7T18:3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2-05-23T15:29:0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2-02-15T15:37:1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11-04T18:33:4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09-11T18:19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4-07-02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1-09-23T03:00:37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5-10-09T15:38:4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5-06-04T12:59:5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3-01-26T22:54:1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1-10-14T2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3-09-06T03:59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2-05-27T01:59:5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6-04-30T17:36:1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6-07-24T03:00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6-10-14T21:10:4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7-01-17T21:10:3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4-07-02T15:29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8-17T05:11:0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4-07-30T11:18:3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6-05-29T00:36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4-07-03T04:07:5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3-09-16T20:30:0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4-11-30T22:42:0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2-07-14T03:0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5-02-07T18:26: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05-29T01:28:5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10-10T2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1-09-28T17:30:0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6-11-14T12:14:0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5-06-15T22:06:2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5-18T00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0-04-23T03:51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7-03-08T07:3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6-02-01T18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7-01-01T02:46: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6-20T09:54:0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5-03-22T22:20:5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11-09T20:26:4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4-03-24T02:15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7T12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6-09-02T07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10-19T16:26:1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4-11-18T00:24:5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7-04-10T01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4-08-25T23:28:2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1-17T18:01:0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4-12-01T19:0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7-01-27T18:29:5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4-21T04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09-15T10:06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2-06-25T16:24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6-01-14T04:11:2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11-05T03:10:4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5-06-11T02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5-04-09T23:31: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5-06-11T16:12:1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03-22T22:15:4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1-10-16T22:03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4-10-03T11:29: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3-11-01T15:03:4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4-03-07T19:20:3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6-12-02T23:36:4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6-12-12T17:34: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6-07-09T04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2-08T10:18:4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10-29T15:06:4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5-05-01T13:59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5-01-30T23:02:1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6-09-01T17:32:01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3-12-19T18:56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2-11-27T12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1-07-24T20:08:5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5-01-19T02:39:5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4-03-10T14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3-03-11T00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6-12-21T17:03:1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4-18T01:40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6-04-26T06:55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6-21T21:2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5-06-10T15:04:3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5-01-04T13:16:0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6-04-02T23:51: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6-05-04T23:00:5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2-04-18T21:22:4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5-02-12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5-10-04T15:45: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6-05-04T03:59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6-12-22T09:01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6-07-22T18:55:3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5-02-16T03:21: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7-28T01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5-10-06T15:10:2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2-12-07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4-08-29T18:40: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6-08-19T02:27: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6-08-13T06:59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5-05-31T03:40:2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7-03-03T11:01:3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3-02-04T11:55:2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2-08-12T16:35:4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5-06-18T23:33: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4-10-13T04:59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6-06-30T15:42:14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6-04-20T21:11: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6-04-13T19:15:2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1-05-31T18:04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4-05-29T17:5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9-11T01:04:1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3-07-07T13:24:4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2-09-23T17:15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5-08-31T17:31:1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4-09-19T00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6-09-25T08:46:4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6-02-20T02:45:3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2-05-01T17:00:0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1-09-24T17:02:3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4-06-28T14:09:3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01-21T21:18:2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6-06-17T2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5-02-21T22:05: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6-12-08T16:15:5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5-07-20T19:35: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4-11-12T22:45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5-01-24T04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6-07-17T04:19:0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5-10-05T06:39:4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1-05-03T03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03-01T06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4-11-17T07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5-12-15T07:59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5-12-30T16:12:3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15-02-03T04:27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4-01-01T05:26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4-02-08T09:30:3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09-12-01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11-25T14:57:1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5-03-25T21:36:0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5-02-17T04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6-04-13T13:18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4-07-24T0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4-07-18T04:45:5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5-02-27T17:11: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2-05-10T17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5-02-03T02:00:0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8-26T17:09:4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5-10-15T22:00:0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3-01-09T08:48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4-07-12T18:11:0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12-31T17:50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5-06-26T04:32: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5-09-23T20:10:0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7-27T23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7-01-05T19:47:2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7-02-10T02:19:0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4-08-31T19:51:4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5-03-28T02:43:0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4-09-29T10:53:1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6-07-10T23:32:1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4-11-29T1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6-07-14T22:56:3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2-02-12T21:43:0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7-04-05T19:41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5-04-23T12:50:4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5-02-04T11:50:1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4-08-29T20:43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4-09-18T03:59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6-10-08T14:43:3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5-01-15T19:00:28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3-02-23T08:09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6-11-19T22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6-09-03T14:02:5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4-10-13T21:05: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2-06-15T03:59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6-08-07T0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6-06-08T00:57:0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4-08-08T22:28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1-06-15T03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4-09-17T17:46:3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5-21T09:02:1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2-07-03T21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5-05-13T01:37:1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6-07-17T00:43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8-03T15:35: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4-09-03T04:59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1-08-01T15:34: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5-09-24T19:09:2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6-04-15T14:21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4-05-11T11:50: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4-10-05T19:16:1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3-09-07T22:25:3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5-03-07T04:55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6-10T19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4-06-25T16:59:0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3-10-29T15:54:4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5-01-13T19:39:1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5-02-01T00:31:4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5-04-25T05:11:2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4-08-31T20:00:0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6-11-24T17:11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6-11-22T10:50:4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6-05-15T01:22:1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5-15T17:53:0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0-10-02T04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3-06-08T00:01:1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1T01:44:2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5-07-17T21:02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4-06-06T13:11:4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2T15:51:5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6-05-22T14:59:3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5-01-27T23:13:0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4-08-11T20:27:4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7-18T23:48:2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1-02-06T00:46:4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3-02-28T21:25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4-09-01T15:30:3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3-03-02T07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4-01-11T21:36:41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2-04-08T21:45:0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5-01-01T05:00:0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5-09-02T04:19:46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1-05-03T16:10:2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7-10T16:5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3-04-08T19:17:3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6-03-27T23:26:0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3-05-3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4-08-25T04:59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5-07-31T08:58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5-07-23T18:33:0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2-05-24T01:47:3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2-05-12T23:54:2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4-09-12T19:34:4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6-03-14T15:06: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6-07-22T15:02:2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4-03-17T02:35: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5-03-01T04:59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4-08-10T17:20: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5-18T05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6-09-22T01:17:4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5-09-23T20:34: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9-04T09:27: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2-04-07T04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2-07-22T01:40:0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8-19T17:15: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6-06-09T20:47:4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5-08-30T00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06-26T13:25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2-03-14T03:59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3-04T06:03:1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5-10-05T16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6-03-30T12:36: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6-04-30T21:5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6-02-20T20:07:47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2-03-29T13:45: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1-10-01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2-06-26T18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1-08-01T18:46:2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6-01-10T00:51:3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4-09-28T03:23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5-08T00:52:5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6-06-17T04:55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5-04-18T13:55: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5-04-20T18:25:4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9-23T22:08:5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6-03-04T23:57: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6-06-20T08:41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4-07-16T23:27:2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19T18:58:1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4-23T11:53:1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4-25T09:53:3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11-30T06:04:0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5-02-11T13:13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5-03-27T19:43: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5-08-02T19:17:1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6-09-29T15:45:2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3-05-07T04:59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07-30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4-09-12T17:38:1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7-01-21T11:47:5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4-10-20T05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5-11-26T20:5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6-02-14T00:00:0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5-01-28T19:37:11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4-08-15T12:39:1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5-02-22T20:09:1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4-11-30T23:11:07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1-01T16:48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4-07-05T12:40:2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2-09-25T03:59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30T18:1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7-03-01T03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3-03-01T13:58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5T17:01:52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06-01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6-02-21T22:36:37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5-10T22:59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4-12-15T13:12:5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4-07-02T14:54:0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5-04-13T15:59:3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3-02-28T14:15:1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1-05-03T03:59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6-08-03T04:0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7-02-14T20:00:2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3-10-02T13:27:5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4-10-23T23:30:4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5-01-01T06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1-11-15T19:37:0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5-08-01T22:24:5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6-05-08T20:12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3-04-07T20:52:1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6-03-11T23:34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12-10T03:48:4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5-04-10T04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1-11T04:59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6-19T15:33:5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7-02-28T00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5-09-01T15:05:1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11T16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5-07-29T15:31: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6-16T05:58:0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7-20T18:51:27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6-06-08T13:59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6-07-03T07:38:56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9-17T16:45:1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04-26T20:55:5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2-03-13T06:59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4-07-06T17:13:5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5-10-21T15:01:1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5-08-05T00:33:5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17T10:32:5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4-12-05T00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3-11-26T06:30:5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07-20T22:46:3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2-06-04T17:19:5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5-12-09T22:48: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5-10-01T15:02:5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02-10T21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1-31T23:32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2-02-29T01:29:5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6-10-12T13:11:1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7-02-08T09:59:0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5-31T11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1-04-18T17:24: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3-05-14T16:47:4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6-03-08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2-06-30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11-14T02:26:5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04-16T21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5-08-17T16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2-01-28T18:54:0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2-10-24T16:26:1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12-06-28T17:26:56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05-08T08:59:2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4-07-13T04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09-11-23T05:59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6-12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7-17T10:47:4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12-29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4-08-29T18:45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6-01-09T00:36:0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5-07-21T06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5-08-16T16:13: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4-08-09T21:57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6-17T14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6-12-19T00:45: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2-04-22T16:59:3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8-14T22:45:4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4-09-15T06:08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5-20T19:48:4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6-07-03T19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5-05-18T05:59:4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8-05T16:50:3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2-12-24T23:47:37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7-27T14:17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02-28T15:14:2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5-04-26T06:28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4-06-16T17:06:3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5-11-25T23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6-28T14:05:2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5-03-04T02:00:2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1-07-06T19:33:1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4-02-23T13:39:5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7-04-07T18:45: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5-06-13T01:43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5-04-02T15:54:3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1-14T18:16:5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3-08-27T16:31:2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4-04-14T23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6-08-25T0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6-12-30T22:35:1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2-06-16T09:59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4-05-17T04:32:4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5-01-29T20:21:0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6-04-27T13:16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5-11-05T14:16:1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2-04-13T14:17: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2-05-15T17:16:2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3-05-04T14:00:3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4-10-22T04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6-08-13T11:32: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4-11-29T16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3-10-01T03:59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5-06-22T17:48: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5-06-11T16:13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6-09-26T10:37:0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6-09-08T18:08:4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4-12-01T0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06-16T17:47:2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5-05-07T10:09:5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5-03-28T22:07:0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10-28T19:54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6-04-15T20:48:2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6-02-11T17:05:5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6-16T12:59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4-07-31T16:45:5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3-05-01T21:42:3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5-07-18T20:14:1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2-08-25T18:11: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6-10-29T0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6-05-28T18:32:0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6-07-22T20:42:2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5-05-11T19:57:0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1-06-07T15:18:0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2-06-23T18:32:5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0-08-03T01:59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6-05-14T13:35:3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6-07-04T03:40:2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4-06-16T22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4-08-31T15:58:4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5-03-25T18:01:1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6-04-25T22:16:5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6-02-18T20:14: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4-10-10T11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7-02-20T08:50:0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5-07-13T01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4-21T17:22: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06-27T18:27:0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4-08-01T02:50:3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2-20T08:34:1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5-10-16T04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6-30T21:06:0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7-01T06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6-11-30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4-18T00:37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5-02-28T04:59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4-08-30T05:3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5-06-14T19:1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7-04-08T12:54:0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8-02T14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6-02-20T21:05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6-10-27T06:40:3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4-09-19T18:18:2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2-10-19T23:00:57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5-02-28T15:1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2-01-25T23:49:5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7-03-31T22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4-10-08T12:16:1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1-09-04T21:30:4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4-10-31T12:30:2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5-05T04:02:4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7-04-06T09:20:4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5-08-22T18:00:2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6-06-27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2-02-04T17:44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6-05-20T11:31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5-11-11T19:16:0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04-17T02:29: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5-05-24T20:29:3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1-06T22:50:1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6-12-12T06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6-09-07T01:21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6-07-14T11:48:5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2-03-08T04:59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5-01-10T03:23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4-08-01T07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6-07-31T20:58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6-05-06T19:49:4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6-03-16T08:33: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10-19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2-10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5-09-29T21:12:3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5-06-17T12:05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3-09-14T13:07:2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2-06-23T05:27:5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4-09-30T16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6-12T14:54:1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6-08-07T18:38:2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10-08T19:00:2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5-08-10T22:49:5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5-12-30T16:50: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5-01-30T17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1-04-03T01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4-03-01T17:18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6-04-27T13:55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6-11-22T20:28:2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2-12-06T01:18:3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9-29T08:40:2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4-08-31T13:08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4-09-30T15:19:0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4-08-14T15:20:2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7-02-01T15:55:5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6-10-22T22:08:5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2-20T23:14: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6-06-12T05:3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11-14T21:3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07-15T17:28:5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5-12-15T00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4-06-30T17:28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5-10-21T17:26:2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3-03-08T03:02:0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9-17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5-03-12T19:13:0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5-08-01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6-10-16T21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6-01-21T11:41:3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3-12-17T12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4-06-05T22:31:4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4-10-18T12:07:3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4-08-24T23:14:0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3-01-11T20:00:2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2-04-12T17:02:4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6-10-16T15:36:18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1-07-25T06:5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5-01-12T20:47:5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4-09-28T01:38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08-22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3-01-02T20:59:4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1-12-18T18:21:4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5-10-11T15:29:0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5-02-02T04:59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5-10-01T13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6-04-20T18:45:5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2-08-07T17:01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6-10-25T19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4-06-15T16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7-02-26T13:05:5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5-12-11T23:34: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7-03-24T12:33:5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5-01-31T14:03:0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4-10-16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4-11-05T21:22: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4-05-02T22:52:5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5-11-16T16:04:5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5-08-09T16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6-08-01T19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5-22T19:34:3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02-15T16:51:2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4-10-07T18:26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6-04-29T03:5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11-01T02:55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6-07-13T19:14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2-07-23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16-03-31T15:51: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4-08-10T15:59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12-06T04:59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09-12-31T23:3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1-01-16T01:51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6-07-25T19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2-13T04:42:1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2-17T22:15:2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5-07-10T1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07-04T04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5-06-26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7-05T01:11:4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6-12-30T2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1-07-12T07:08:1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6-08-31T20:46:1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1-05-15T18:11:2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7-12T22:06:1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1-03-04T12:57:0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4-08-25T21:00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5-18T20:58:4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7-01-31T18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5-06T20:17: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6-21T13:41:2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6-03-31T17:17:3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6-02-02T11:29:4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8-10T2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5-12-23T16:18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4-11-20T16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5-02-19T20:45:4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07-02T17:44: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6-05-06T13:04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28T16:18:1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6-12-30T02:03:5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7-02-18T04:59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6-03-01T23:59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7-02-20T04:37:4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5-06-16T23:3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13T16:53:3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2T19:52:4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2-10-04T23:07:1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5-05-05T18:48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6-03-13T22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6-05-07T21:11:5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4-12-21T17:43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1-15T19:2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2-02-26T00:07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5-08-18T21:01:1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8-22T0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2-13T19:02:0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4-10-22T15:36:5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4-03T21:48:5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6-09-18T19:51:0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7-03-01T19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5-03-14T03:11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4-08-08T22:27:2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6-10-09T10:56:5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4-03T15:38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5-08-22T12:07:5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5-01-08T20:58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9-16T05:37:2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4-08-16T23:42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5-02-22T01:21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6-12-29T22:01:4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4-09-11T06:14:5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6-08-31T05:36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4-01T12:22:0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11-30T22:3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7-05T15:38:37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2-28T1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5-05-25T21:38: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5-05-04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1-02T16:13:3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3-12-09T05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5-04-30T16:00:5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11-02T08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5-11-28T21:22:2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3-01-16T20:19:25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5-06-22T17:31:0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9-18T20:26: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05-07T17:11: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0-02-15T05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6-07-05T20:54:4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5-12-15T20:25:1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5-11-09T01:21:3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5-01-01T07:59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08-02T15:49:4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7-03-06T06:58:2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6-05-31T16:33:1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4-12-02T06:19:0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6-07-13T06:49:5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4-07-01T19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7-01-10T16:31:2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4-12-19T19:31:2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6-03-11T22:20:4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5-04-13T19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5-06-21T00:50:5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2-07-28T02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2-05-25T14:14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0-10-15T04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6-11-26T06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6-02-03T18:4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7-02-28T08:51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5-06-27T21:44: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4-02-14T22:43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1-01-02T0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8-13T23:29:1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4-29T14:07:0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4-07-09T17:24:2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6-02-18T21:30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5-02-08T19:38:4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5-03-01T21:47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2-08-26T21:37:0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6-10-17T15:15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4-12-27T01:40:44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2-03-01T04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4-07-14T19:32: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7-04-14T04:59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6-07-15T21:38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12-23T22:59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6-26T00:04:5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4-07-15T05:11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5-03-23T03:55:1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6-01-31T04:17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5-08-20T20:06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4-01-05T13:31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4-12-02T15:04:0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6-12-21T14:59:0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8-12T01:53:5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8-29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5-01-15T21:54:5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23T18:43:3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7-11T03:59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6-05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4-02-17T00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5-04-24T21:52:2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5-03-08T12:57:0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5-01-18T01:12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6-09-03T16:34:37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0-06-25T21:32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6-07-01T18:35:3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1-03T00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2-04-10T22:36:2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4-10-29T22:57:5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6-07-15T20:42:2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5-09-28T06:35:3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6-12-07T17:36:0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4-11-22T00:02:0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3-02-13T22:37:4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5-12-10T22:12:46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3-19T19:02:5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5-08-30T05:28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3-11-29T14:28:1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5-09-06T02:36:4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4-12-04T01:31:3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6-04-21T22:36:4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6-06-02T13:07:2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5-07-23T18:02:2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5-10-31T15:57:3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4-10-27T03:00:0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09-06T00:10: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2-02-14T19:49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7-01-07T07:12:4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4-10-27T21:25:0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3-11T23:45:5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4-09-05T20:30:0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1-09-06T20:39:1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5-08-21T11:47:3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6-11-17T19:28:0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2-10-17T20:17:3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1-09-27T04:59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4-10-17T19:10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8-25T17:12:18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5-04-14T19:00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5-02-16T19:58:2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4-01-31T19:01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3-04-15T22:16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5-07-16T07:56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06-05T10:43:4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5-12-01T05:59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6-10-31T21:36:04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0-26T03:59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28T18:55:5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7-02-11T12:09:3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11-29T17:01:4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4-09-17T05:06:3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5-12-04T19:29:0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6-09-09T18:00:4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6-04-14T04:39: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4-06-23T16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7-01-11T17:49:0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5-09-27T18:38:2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1-05-28T02:22:4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6-03-25T16:59:1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4-06-18T20:13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7-04-09T20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5-03-27T23:16: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6-02-18T2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4-10-05T09:12:02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2-12T04:33:1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4-09-15T19:55:0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5-12-02T20:59:2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6-04-06T04:04:5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1T01:02:5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6-04-15T20:12:0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05-01T08:59:3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6T00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7-01-17T20:16:2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5-12-19T16:07:0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6-02-20T22:22: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4-07-15T22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8-01T13:41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4-08-23T20:59: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6-19T19:12:5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6-06-08T17:33:3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7-02-17T21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4-07T17:13:4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7-01T00:40:4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21T00:45:3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4-08-12T18:57:3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4-08-01T17:12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5-03-23T04:59:0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5-06-13T16:37:2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7-04-16T20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2-12-07T22:23:4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1-08T22:54:3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6-05-01T14:18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4-11T19:22:3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6-06-18T19:32:1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5-10-02T10:35:38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5-05-31T09:29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5-11-08T12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4-12-03T05:34:2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6-12-28T19:25: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8-27T17:00:0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6-05-19T08:12:0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5-09-25T23:43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6-04-05T08:34:0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5-05-30T20:11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4-12-23T21:08:4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5-07-26T05:42:1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4-09-16T0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6-01-16T1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6-06-18T05:19:5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3-07-12T21:51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2-22T12:14:4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31T23:00:0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5-11-25T22:04:5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5-05-31T17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5-05-19T21:00:4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1-13T12:35:0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03-10T00:35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4-02-02T18:02:0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4-12-12T07:1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6-10-10T10:36:23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6-12-21T11:50:3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6-11-17T14:15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3-31T13:14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2-03-18T12:17:0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5-12-20T11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5-06-01T17:01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4-11-09T19:47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0-07-21T19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7-03-27T16:16: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6-05-27T17:46:5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5-04-10T05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6-02-08T13:01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7-04-01T03:59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6-09-05T02:59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7-04-11T20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5-04-19T15:08:5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2-01-05T11:33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0-05-08T22:16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7-02-23T01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1-31T15:25:5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7-12T18:51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6-09-25T01:16:2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5-06-30T03:06:4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6-08-29T03:55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06T01:37:1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8-20T09:21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5-02-22T11:3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7-02-02T14:46:0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4-09-01T20:10: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6-09-15T20:53:3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0-09-02T02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5-15T16:21:0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5-01-16T12:09: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2-03-26T08:01:3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6-03-30T20:10:58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6-10-08T09:20:3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5T19:44:5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5-04-29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2-15T14:05:4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3-04T01:55:5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4-01T20:32:4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2-15T07:59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2-08T21:58:2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5-09-09T22:31:1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6-04-17T23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5-04-03T21:44: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6-06-05T12:42: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1-01-24T05:45:2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4-12-01T22:59:2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6-11-02T00:31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5-02-28T08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6-02-23T00:57:5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5-04-03T13:59:0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6-07-12T19:22:2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4-10-04T06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08-14T18:20: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4-09-27T13:27:2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12-17T04:3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4-12-05T17:27:1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3-24T00:08:4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5-03-07T19:55:0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9-15T01:35: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5-04-24T01:39:3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6-05-10T2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2-06-09T20:20:0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1-08-06T14:38:5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05-21T03:26:5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6-07-19T14:14:4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4-12-25T20:27:0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5-10-16T16:35:5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06-11T23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1-12-16T01:26:3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3-11-11T14:19:08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4-06-17T04:36: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5-07-07T19:26:2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4-04T16:46:1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5-03-01T03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7-04-04T03:38:4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2-09-23T02:25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11-27T22:08:3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5-01-16T10:30:4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5-09-12T13:37: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3-06-05T22:13:5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7-03-02T16:49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0-26T20:08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4-10-28T22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1-03T01:55: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12-05T16:04:4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5-08-25T17:34: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6-08-16T18:07:4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4-05-16T22:11:3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3-04-06T06:16:2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06-20T19:06: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6-12-09T14:51:3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1-12-16T00:19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5-11-12T06:59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11-05T23:32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5-08-08T21:34:0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7-01-03T16:02:4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5-09-17T02:31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05-19T11:26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6-02-18T19:09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08-23T22:08:3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4-12-14T20:00:3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5-06-18T13:13:1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12-26T20:35:3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5-07-03T21:26:2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2-06-16T03:1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4-06-27T02:52:5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6-05-15T20:21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4-07-21T12:52:0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5-06-11T02:13:1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4-09-11T08:37: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6-11-13T10:17:4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4-06-27T16:21:2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6-03-01T17:05: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3-10-22T21:44:3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2-28T00:01:3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8-23T08:35:0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4-03-16T22:00:0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1-24T12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3-27T02:39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3-12-21T20:32: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5-03-14T00:50:0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5-06-10T09:58:2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10-07T21:51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4-09-25T21:16:44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3-11-09T01:18:5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6-05-05T21:36:3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5-01-25T03:56:3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5-01-08T13:41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5-04-19T16:19:4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3-12-01T21:01:4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3-11-21T17:46:1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7-01-21T21:45:3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6-02-28T23:59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7-03-01T04:0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12-21T04:36:3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4-08-12T18:36:01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0-26T21:52:38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6-02-01T23:55:4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5-03-31T22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4-11-14T18:16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7-03-03T13:05: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4-05-12T04:03:2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7-03-20T18:07:2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12-11T16:31:1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5-04-23T21:05: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6-03-13T12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4-08-04T16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06-29T20:20:1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1-04T23:26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2-02-21T22:46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6-11-09T23:22:1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5-06-15T19:10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7-01-18T00:23: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4-06T15:15:4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0-11-30T05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6-03-31T16:56:2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5-01-17T12:38:23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27T19:49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6-08-07T19:32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4-04T18:10:3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5-02-16T10:11: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5-03-29T20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5-01-11T01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4-11-15T20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4-04-05T02:59:3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7-04-30T17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5-04-30T02:25:3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7-27T03:59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4-08-15T20:20: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5-03-28T01:46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5-05-21T15:45:2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5-06-09T0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6-03-09T17:09:2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2-14T16:20: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4-11-28T17:20:0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3-11-02T22:09:0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6-07-16T08:47:46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7-03-02T22:57:5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4-09-04T16:07:5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3-04-27T21:16: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11-07T18:12:5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5-02-28T2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1-24T23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6-09-16T23:10: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6-05-12T10:47: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6-10-02T03:25:4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5-05-15T15:04:4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5-05-09T19:09:2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2-12-19T15:24:0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02-14T02:39:3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4-10-02T17:56: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5-05-30T21:26: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11-02T03:59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7-17T19:35:3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6-02-20T10:29:3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6-01-01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2-15T15:38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4-09-20T15:40:3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6-08T17:31:0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4-14T16:19: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05-09T20:5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1-08-11T16:01:5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6-07T21:56:3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6-12-05T14:10:5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8-17T16:15:5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4-09-06T05:09:0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4-11-12T21:47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5-05-31T15:28:02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5-03-24T03:34:5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5-08-26T18:32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7-04-07T16:1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10-23T15:29:1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06-21T01:05:0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4-11-08T00:00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6-04-01T03:59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1-13T01:29: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5-02-24T03:15:4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5-10-26T21:2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4-12-25T08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6-07-30T21:13:1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6-03-14T23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7-02-18T05:59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2-02-12T02:49:2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4-08-30T15:3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8-03T18:05:4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3-05-24T13:54:4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6-01-18T00:00:0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9-21T19:48: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3-14T16:49: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4-05-23T14:05: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4-08-16T02:04:2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2-05-19T17:05:0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7-04-09T20:29:2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6-06-19T08:11:5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5-12-25T14:21:5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4-05-14T18:11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11-26T13:14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4-12-18T04:32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7-23T13:25:3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4-02-19T09:08: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6-10-19T10:38:2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5-06-19T18:28:0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7-03-29T23:32: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5-09-24T14:10:48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6-05-24T14:25:0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5-07-16T21:38:5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6-02-21T08:24:1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2-09-07T22:37:4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4-10-31T22:45:42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8T21:33:15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6-16T17:02:4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6-07-08T17:32:1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4-12-13T11:19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05-14T04:59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5-08-04T04:30: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6-10-11T12:35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4-11-09T12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5-05-28T15:59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4-09-09T16:49:2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02-24T03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6-12-01T05:06:2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1-09-01T06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5-11-13T21:55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5-04-14T03:21:5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5-02-26T03:19:5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7-02-03T23:51:2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11-01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2-01-15T18:11:5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2-10-01T00:17:0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4-09-18T20:59:32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5-05-29T15:34:1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6-05-15T2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5-02-14T11:27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4-09-17T20:56: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4-11-11T21:13:2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6-03-02T16:08: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5-07-08T15:17:0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5-02-17T01:40:4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3-11-07T02:00: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1-03-10T19:48:4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0-12-23T05:3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11-28T03:28:1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4-07-19T03:43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6-03-28T15:50: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4-07-29T03:14:5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09-29T10:11:0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03T14:46:35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3-09-01T00:32:0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3-10-22T03:59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7-22T13:02: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4-12-05T00:59:1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03-02T23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11-08T22:10: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5-11-17T22:24: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5-07-22T23:08: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5-08-22T19:34:5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7-02-08T21:40:3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7-03-03T05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3T23:36:1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02-15T20:30:07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4-09-01T05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09-15T11:11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2-07-24T20:2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5-05-02T22:02: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10-01T19:02:2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4-07-10T21:29:1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4-06-24T18:57:0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5-05-10T18:45:3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7-03-14T17:22:0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6-03-30T15:41: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6-09-02T17:03:2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11-22T15:03:4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5-12-25T02:21:26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5-10-17T16:01:5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5-05-13T16:18:5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4-09-01T03:59:0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4-01-16T04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4-02-05T19:58:1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8-31T06:45: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6-08-06T21:35:0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6-08-02T23:00:0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5-05-16T03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5-04-21T13:25:2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4-08-05T14:52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6-06-16T15:37:2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6-03-08T13:51:0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2-02-15T21:46:0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14-06-01T22:37: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8-09T14:44:07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5-12-13T06:47:4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09-11-01T03:59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4-01-07T00:39:5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6-01-29T08:00:2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5-04-15T21:54:5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6-08-06T23:44:5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5-06-18T17:08:25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7-22T04:37:5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5-04-29T01:16:3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4-10-05T19:13:3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6-01-02T16:27:0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6-12-11T16:20:0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0-03-15T06:59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4-03-15T18:58: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5-08-29T15:53:4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5-08-08T15:33:3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5-12-07T22:57:4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6-09-01T15:59:5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4-07-05T23:07:1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4-10-05T19:13:4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8-17T16:05:5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6-08-01T00:36: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7-05-03T19:12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5-06-07T13:55:5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8T06:00:1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4-11-25T01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6-09-02T20:24:3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02-27T04:02:4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9T12:13:06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4-03-02T19:01: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5-11-21T04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3-10-17T13:38:05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2-04-17T00:31:0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3-01-16T18:33: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2-11-11T05:00:4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04-10T07:54: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2-05-06T21:41:5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1-07-22T04:42:0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6-11-18T19:03:1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04-02T08:06:5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6-01-29T14:46: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2-05-30T19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7-03-19T11:18:5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1-03T20:17:3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5-11-28T14:54:5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7-24T02:59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2-11T23:22:1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7-01-12T16:4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07T22:13: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7-14T18:12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9-16T2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4-09-24T22:00:0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6-02-27T06:45:3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5-06-03T13:08:1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3-06-30T19:58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5-01-12T06:00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4-11-27T22:24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24T04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4-08-13T03:19: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5-07-17T13:18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4-10-02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7-03-29T17:44:1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4-10-20T19:23:0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6-10-17T19:10:3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9-09T04:00: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1-01T02:59:0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5-09T04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5-07-08T16:45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5-08-14T06:16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5-03-01T18:07: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3-01-03T01:31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09-25T16:24:2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8-28T12:12:0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4-10-30T22:22:4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5-10T17:22:3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4-10-20T02:07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5-10-16T08:41:4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5-07-15T10:43:4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5-01T22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7-01-13T23:05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6-01-18T13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1-10T07:59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16T23:00:5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5-05-10T23:01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8-29T01:56:5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5-08-07T15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07-03T0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5-03-08T15:16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4-09-23T01:51:4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12-25T05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2-01-14T06:01:2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2-12-11T03:37:2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4-07-14T02:3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8-03T04:27:3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5T18:56:0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5-07-25T21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4-11-06T04:22:3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5-10-03T21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7-01-04T13:06:2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9-30T17:58:4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3-13T21:25: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3-07-30T02:32:4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6-01-20T17:24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6-04-15T16:28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5-04-18T16:52:0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3-08-28T23:54:5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4-08-12T22:50: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6-27T21:33:2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5-02-19T19:47:5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4-16T18:43:2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4-09-03T18:49:2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6-09-21T05:45:0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6-28T23:15:33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1-07-16T17:32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8-04T04:27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6-03-13T20:45:2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4-28T15:19:5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5-02-02T18:43:2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9-01T20:09:38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02-16T07:13:4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1-11-13T16:22:0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4-06-01T04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10-29T01:07:1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2-09-02T11:30:4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6-04-10T18:41:1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5-05-13T20:04:2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4-11-13T20:18:4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2-04-16T16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4-07-30T18:03:1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8-20T18:19:0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4-09-21T18:32:4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5-07-12T04:58: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1-10T17:2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5-03-31T18:04:0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4-05-31T23:3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3-25T07:01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2-03-18T23:53:1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1-09T02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5-08-24T10:33: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9-20T19:05:5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4-08-31T18:24: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5-03-26T22:17:5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7-02-20T00:26: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2-19T19:49:5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4-08-09T06:25:0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6-04-08T18:35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10-26T18:58: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6-05-19T00:56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3-09-11T02:34:2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06-02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4-06-22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4-09-27T01:02:4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5-11-08T21:40: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6-03-10T13:42:3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3-30T19:23:2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3-01-06T00:37:18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6-06-05T06:21:33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2-12T03:08:2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4-08-09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4-05-08T21:23:3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9-06T11:22:3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5-01-20T19:16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5-08-16T14:06:4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6-01-01T20:20:1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2-05-12T02:31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7-31T09:46:2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4-10-02T20:59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4-11-25T19:46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05-28T16:38:0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3-27T03:34:36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5-04-05T03:40:4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5-11-24T18:06:5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5-01-28T13:04: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7-03-25T13:14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7-04-27T19:15:1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4-10-17T19:00:32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5-02-22T08:29: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1-04-24T06:59:0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5-07-14T23:00:1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4-08-12T02:47: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7-03-06T04:08:5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4-08-24T20:48: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5-12-12T10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8-12T12:52:5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5-10-11T18:43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4-24T21:59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25T21:43: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6-08-25T14:34:3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09-15T20:09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5-11-30T17:00:0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4-07-30T20:53:5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4-12-27T02:02:28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4-03-14T04:40:3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5-09-07T13:53:1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6-01-25T19:00:3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6-10-13T20:22:4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4-12-17T18:30:4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5-01-28T22:14:5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5-03-04T18:57:2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5-08-04T22:15:3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4-08-09T22:43:4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4-04-19T12:34:0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4-11-26T00:55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3-31T03:22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5-06-12T03:45:0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03-23T03:2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5-01-02T11:49: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4-17T20:43:3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10-03T01:11:47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11-16T22:26:1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7-03T10:25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6-02-17T23:59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4-02-10T00:21:4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6-04-14T14:34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6-28T15:09:3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6-05-20T14:08:2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5-03-16T16:11:5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5-24T15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5-09-06T05:1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6-01-30T19:46:42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5-07-10T19:09:36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4-09-12T10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1-10-16T23:09:0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3-10-09T08:18:0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6-07-14T07:51:3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7-03-06T13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11-22T13:13:5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5-05-28T20:0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5-01-15T15:56:4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06-12T19:08:0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6-11-05T22:11:52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4-08-09T00:48:5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4-12-08T23:21:2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5-05-15T19:49:3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2-12T20:14:2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5-10-15T20:22: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6-02-13T21:35:1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04-27T15:42: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6-08-06T15:45:32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5-07-17T16:03:2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5-12-13T18:44:5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5-09-19T03:59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4-07-30T01:19:3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2-19T00:45:1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4-09-26T16:18:5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7-04-18T19:13:3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7-04-21T07:24:2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3-23T18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8-10T16:45:0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8-28T22:3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5-05-22T21:00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4-09-08T15:50:0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6-30T03:59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6-05-07T14:29: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08-31T16:04:5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10-09T10:28:2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5-03-24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5-10-29T21:40:4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6-02-26T21:52:5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08-17T19:58: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4-09-02T01:10:2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4-11-14T02:37:2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4-12-31T16:54:5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02-06T01:25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5-05T03:04:5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07-08T23:25:5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11-27T21:40:0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7-04T15:46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6-11-02T21:31:3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5-03-05T20:27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6-02-25T10:57:1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12-31T17:05:3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14T14:35: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5-02-07T21:42:1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4-07-02T16:29:5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6-03-24T22:39:1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3-03-23T12:19:2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5-11-29T01:49:0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3-08-15T10:43:2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5-29T04:27:3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4T23:27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4-04-06T19:01:0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5-01-01T08:20:2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4-08-16T21:44: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1-09-11T13:18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2-09-07T07:51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6-08-05T00:10:3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7-03-27T04:36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03-14T15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5-03-24T19:34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5-03-16T17:28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12-25T07:55: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6-03-23T11:52:0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6-04-23T10:16:4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5-01-11T10:15:2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5-03-27T00:05:3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4-06-29T06:13:0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6-06-01T23:38:2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10-07T04:3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5-05-15T19:14:28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4-07-19T09:21:3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4-08-26T16:28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06-19T22:32:0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5-06-06T10:47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5-03-01T08:08:4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6-11-06T09:49:07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4-08-21T18:35: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3-06T23:55:3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3-09-13T17:56:2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6-10-02T18:04:4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6-28T16:01:2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5-02-28T20:17:3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2-26T08:41:3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6-05-20T08:59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4-09-27T21:17:2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5-04-15T05:0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13T20:45:1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11-14T23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6-01-08T06:34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5-05-21T08:02:5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4-12T02:12:4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11-19T00:00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5-02-18T03:26:3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5-04-02T16:36:2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4-01-28T15:10:2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6-28T02:23:3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5-03-08T05:14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4-06-05T19:49:5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05-14T21:03:5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4-09-06T22:08:5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8-15T12:44:5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6-10-30T01:4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5-05T17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2-16T18:33:0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4-18T10:16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8-12T04:20: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6-04-16T20:08:4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5-03-06T15:22:2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6-05-18T20:22: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7-02-17T07:53:4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4-02-10T22:21:1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5-02-04T19:36:46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6-05-03T16:41:5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3-12T22:37:5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6-07-14T16:25:3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3-28T10:19:1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6-09-22T21:47:4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3-19T21:31:2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5-07-08T14:44:5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4-11-25T16:36:3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5-02-26T22:17:0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0-13T13:59:5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10-26T19:20:0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7-25T22:15:0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05T20:38:3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1-08T04:53: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4-08-07T15:35:1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4-11-29T04:33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2-28T23:05:0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6-03T07:38:4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7-01-03T06:04:2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6-05-26T17:57:4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6-02-20T04:06:3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3-07-31T19:43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02T21:16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4-12-13T22:49: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7-26T16:00:5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3-30T19:52: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4-03T00:1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5-04-05T11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5-05-08T00:52:3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5-04T19:58:52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6-03-14T09:24:4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6-02-11T16:18:3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6-24T17:27:4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5-02-21T16:29:5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1T16:23:56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05-27T22:04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6-03-23T06:38:5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5-03-12T17:49: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6-10-29T23:43:5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4-08-07T23:13:48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6-07-30T23:04:5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4-09-26T03:22:1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6-04-24T20:45:2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6-12T20:11:2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5-03-14T20:46:3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5-03-01T23:02:3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5-01-09T22:5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04-30T05:34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4-11-29T21:19:5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6-10-07T15:11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6-11-22T00:17:18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7-01-14T00:42:3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3-08T16:50:0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4-06-25T21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9-12T16:59:0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5-04-25T04:35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6-03-16T03:02: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6-05-03T18:49:0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08T03:54:1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5-07-19T18:44:23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5"/>
    <s v="science fiction"/>
    <x v="3704"/>
    <d v="2014-08-21T04:49:4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5"/>
    <s v="science fiction"/>
    <x v="3705"/>
    <d v="2014-10-23T15:16:3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5"/>
    <s v="science fiction"/>
    <x v="3706"/>
    <d v="2016-02-28T00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5"/>
    <s v="science fiction"/>
    <x v="3707"/>
    <d v="2016-10-10T10:21:47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5"/>
    <s v="science fiction"/>
    <x v="3708"/>
    <d v="2015-05-15T22:17:2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5"/>
    <s v="science fiction"/>
    <x v="3709"/>
    <d v="2014-10-30T22:29:4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5"/>
    <s v="science fiction"/>
    <x v="3710"/>
    <d v="2014-06-16T20:16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5"/>
    <s v="science fiction"/>
    <x v="3711"/>
    <d v="2016-07-06T00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5"/>
    <s v="science fiction"/>
    <x v="3712"/>
    <d v="2016-05-31T17:31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5"/>
    <s v="science fiction"/>
    <x v="3713"/>
    <d v="2015-09-04T17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5"/>
    <s v="science fiction"/>
    <x v="3714"/>
    <d v="2015-05-16T10:1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5"/>
    <s v="science fiction"/>
    <x v="3715"/>
    <d v="2015-10-12T13:46:3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5"/>
    <s v="science fiction"/>
    <x v="3716"/>
    <d v="2015-03-20T03:45:3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5"/>
    <s v="drama"/>
    <x v="3717"/>
    <d v="2016-09-03T05:55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5"/>
    <s v="drama"/>
    <x v="3718"/>
    <d v="2015-01-08T18:18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5"/>
    <s v="drama"/>
    <x v="3719"/>
    <d v="2014-10-22T01:50:28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5"/>
    <s v="drama"/>
    <x v="3720"/>
    <d v="2015-08-15T21:54:5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5"/>
    <s v="drama"/>
    <x v="3721"/>
    <d v="2015-10-01T00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5"/>
    <s v="drama"/>
    <x v="3722"/>
    <d v="2016-01-12T15:48:4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5"/>
    <s v="drama"/>
    <x v="3723"/>
    <d v="2015-03-19T08:28:4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5"/>
    <s v="drama"/>
    <x v="3724"/>
    <d v="2015-02-28T13:45:0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5"/>
    <s v="drama"/>
    <x v="3725"/>
    <d v="2015-05-08T18:12:5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5"/>
    <s v="drama"/>
    <x v="3726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5"/>
    <s v="drama"/>
    <x v="3727"/>
    <d v="2015-11-26T23:55:4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5"/>
    <s v="drama"/>
    <x v="3728"/>
    <d v="2017-01-07T00:17:1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5"/>
    <s v="drama"/>
    <x v="3729"/>
    <d v="2017-03-03T20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5"/>
    <s v="drama"/>
    <x v="3730"/>
    <d v="2014-09-05T04:23:3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5"/>
    <s v="drama"/>
    <x v="3731"/>
    <d v="2014-11-28T23:26:0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5"/>
    <s v="drama"/>
    <x v="3732"/>
    <d v="2015-07-10T16:05:32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5"/>
    <s v="drama"/>
    <x v="3733"/>
    <d v="2016-09-01T02:58:2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5"/>
    <s v="drama"/>
    <x v="3734"/>
    <d v="2015-10-08T20:59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5"/>
    <s v="drama"/>
    <x v="3735"/>
    <d v="2016-08-06T00:06:2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5"/>
    <s v="drama"/>
    <x v="3736"/>
    <d v="2014-12-16T08:52:4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5"/>
    <s v="drama"/>
    <x v="3737"/>
    <d v="2015-07-10T22:08:5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5"/>
    <s v="drama"/>
    <x v="3738"/>
    <d v="2015-03-28T19:06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5"/>
    <s v="drama"/>
    <x v="3739"/>
    <d v="2016-05-22T01:05:0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5"/>
    <s v="drama"/>
    <x v="3740"/>
    <d v="2015-07-10T05:38:4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5"/>
    <s v="drama"/>
    <x v="3741"/>
    <d v="2016-04-08T22:04: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5"/>
    <s v="drama"/>
    <x v="3742"/>
    <d v="2015-07-09T21:27:2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5"/>
    <s v="drama"/>
    <x v="3743"/>
    <d v="2015-06-01T16:28:2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5"/>
    <s v="drama"/>
    <x v="3744"/>
    <d v="2016-02-13T22:24:5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5"/>
    <s v="drama"/>
    <x v="3745"/>
    <d v="2016-01-02T23:00:5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5"/>
    <s v="drama"/>
    <x v="3746"/>
    <d v="2016-09-29T21:52:5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5"/>
    <s v="animation"/>
    <x v="3747"/>
    <d v="2015-07-09T21:48:17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5"/>
    <s v="animation"/>
    <x v="3748"/>
    <d v="2016-01-05T00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5"/>
    <s v="animation"/>
    <x v="3749"/>
    <d v="2016-12-30T09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5"/>
    <s v="animation"/>
    <x v="3750"/>
    <d v="2015-10-22T18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5"/>
    <s v="animation"/>
    <x v="3751"/>
    <d v="2009-11-27T04:59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5"/>
    <s v="animation"/>
    <x v="3752"/>
    <d v="2015-10-11T15:07:0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5"/>
    <s v="animation"/>
    <x v="3753"/>
    <d v="2013-07-31T08:41:5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5"/>
    <s v="animation"/>
    <x v="3754"/>
    <d v="2016-10-08T07:38:4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5"/>
    <s v="animation"/>
    <x v="3755"/>
    <d v="2014-10-17T18:16:58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5"/>
    <s v="animation"/>
    <x v="3756"/>
    <d v="2013-11-02T19:03:16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5"/>
    <s v="animation"/>
    <x v="3757"/>
    <d v="2014-01-25T17:09:5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5"/>
    <s v="animation"/>
    <x v="3758"/>
    <d v="2014-08-16T18:25: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5"/>
    <s v="animation"/>
    <x v="3759"/>
    <d v="2013-06-02T20:19:2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5"/>
    <s v="animation"/>
    <x v="3760"/>
    <d v="2011-08-10T03:02:2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5"/>
    <s v="animation"/>
    <x v="3761"/>
    <d v="2012-07-11T03:51:0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5"/>
    <s v="animation"/>
    <x v="3762"/>
    <d v="2014-09-05T23:45:2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5"/>
    <s v="animation"/>
    <x v="3763"/>
    <d v="2015-05-06T02:04:0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5"/>
    <s v="animation"/>
    <x v="3764"/>
    <d v="2012-05-18T20:02:14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5"/>
    <s v="animation"/>
    <x v="3765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5"/>
    <s v="animation"/>
    <x v="3766"/>
    <d v="2016-12-25T15:16:3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5"/>
    <s v="animation"/>
    <x v="3767"/>
    <d v="2017-01-09T01:18:2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5"/>
    <s v="animation"/>
    <x v="3768"/>
    <d v="2012-08-22T23:14:4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5"/>
    <s v="animation"/>
    <x v="3769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5"/>
    <s v="animation"/>
    <x v="3770"/>
    <d v="2016-10-13T00:50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5"/>
    <s v="animation"/>
    <x v="3771"/>
    <d v="2015-05-20T17:25:3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5"/>
    <s v="animation"/>
    <x v="3772"/>
    <d v="2015-07-16T19:51:4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5"/>
    <s v="animation"/>
    <x v="3773"/>
    <d v="2011-07-09T05:37:3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0"/>
    <s v="web"/>
    <x v="3774"/>
    <d v="2016-03-01T04:13:5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0"/>
    <s v="web"/>
    <x v="3775"/>
    <d v="2015-05-27T18:41:2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0"/>
    <s v="web"/>
    <x v="3776"/>
    <d v="2015-09-06T14:46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0"/>
    <s v="web"/>
    <x v="3777"/>
    <d v="2016-02-10T16:42:4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0"/>
    <s v="web"/>
    <x v="3778"/>
    <d v="2016-01-09T14:48: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0"/>
    <s v="web"/>
    <x v="3779"/>
    <d v="2016-06-12T08:29:0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0"/>
    <s v="web"/>
    <x v="3780"/>
    <d v="2015-03-24T20:11:4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0"/>
    <s v="web"/>
    <x v="3781"/>
    <d v="2016-12-18T09:20:15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0"/>
    <s v="web"/>
    <x v="3782"/>
    <d v="2015-07-10T18:50:4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0"/>
    <s v="web"/>
    <x v="3783"/>
    <d v="2015-01-01T20:13:1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0"/>
    <s v="web"/>
    <x v="3784"/>
    <d v="2015-11-04T18:11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0"/>
    <s v="web"/>
    <x v="3785"/>
    <d v="2015-08-02T00:18: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0"/>
    <s v="web"/>
    <x v="3786"/>
    <d v="2015-03-15T1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0"/>
    <s v="web"/>
    <x v="3787"/>
    <d v="2015-12-01T00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0"/>
    <s v="web"/>
    <x v="3788"/>
    <d v="2015-06-18T19:03:3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0"/>
    <s v="web"/>
    <x v="3789"/>
    <d v="2014-08-28T00:50:5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0"/>
    <s v="web"/>
    <x v="3790"/>
    <d v="2015-11-22T20:48:5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0"/>
    <s v="web"/>
    <x v="3791"/>
    <d v="2015-04-22T19:56: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0"/>
    <s v="web"/>
    <x v="3792"/>
    <d v="2016-01-19T13:27:1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0"/>
    <s v="web"/>
    <x v="3793"/>
    <d v="2016-09-02T00:45:4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0"/>
    <s v="web"/>
    <x v="3794"/>
    <d v="2016-06-24T01:29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0"/>
    <s v="web"/>
    <x v="3795"/>
    <d v="2015-09-25T02:55:5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0"/>
    <s v="web"/>
    <x v="3796"/>
    <d v="2017-02-25T09:01:4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0"/>
    <s v="web"/>
    <x v="3797"/>
    <d v="2015-12-09T19:26:43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0"/>
    <s v="web"/>
    <x v="3798"/>
    <d v="2015-05-28T00:13:1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0"/>
    <s v="web"/>
    <x v="3799"/>
    <d v="2015-05-14T23:44:0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0"/>
    <s v="web"/>
    <x v="3800"/>
    <d v="2017-03-26T20:29:37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0"/>
    <s v="wearables"/>
    <x v="3801"/>
    <d v="2014-07-13T16:37:3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0"/>
    <s v="wearables"/>
    <x v="3802"/>
    <d v="2015-11-25T16:49:2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0"/>
    <s v="wearables"/>
    <x v="3803"/>
    <d v="2017-02-25T23:0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1"/>
    <s v="fiction"/>
    <x v="3804"/>
    <d v="2015-08-03T16:09:3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1"/>
    <s v="fiction"/>
    <x v="3805"/>
    <d v="2016-12-14T18:39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1"/>
    <s v="fiction"/>
    <x v="3806"/>
    <d v="2014-08-20T00:44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1"/>
    <s v="fiction"/>
    <x v="3807"/>
    <d v="2016-11-26T19:20:1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1"/>
    <s v="fiction"/>
    <x v="3808"/>
    <d v="2016-12-04T06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1"/>
    <s v="fiction"/>
    <x v="3809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7"/>
    <s v="jazz"/>
    <x v="3810"/>
    <d v="2015-02-16T18:48:0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7"/>
    <s v="indie rock"/>
    <x v="3811"/>
    <d v="2013-12-16T04:58: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7"/>
    <s v="indie rock"/>
    <x v="3812"/>
    <d v="2013-02-24T23:59:2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7"/>
    <s v="jazz"/>
    <x v="3813"/>
    <d v="2015-09-21T17:22: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7"/>
    <s v="jazz"/>
    <x v="3814"/>
    <d v="2012-05-27T23:00:55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7"/>
    <s v="jazz"/>
    <x v="3815"/>
    <d v="2012-11-28T17:31:48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7"/>
    <s v="jazz"/>
    <x v="3816"/>
    <d v="2010-06-08T19:11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7"/>
    <s v="jazz"/>
    <x v="3817"/>
    <d v="2014-03-13T03:33:1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7"/>
    <s v="jazz"/>
    <x v="3818"/>
    <d v="2011-09-11T04:37:0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7"/>
    <s v="jazz"/>
    <x v="3819"/>
    <d v="2010-07-27T04:59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7"/>
    <s v="jazz"/>
    <x v="3820"/>
    <d v="2014-01-24T00:07: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7"/>
    <s v="jazz"/>
    <x v="3821"/>
    <d v="2012-08-25T18:19:0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7"/>
    <s v="jazz"/>
    <x v="3822"/>
    <d v="2010-10-22T05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7"/>
    <s v="jazz"/>
    <x v="3823"/>
    <d v="2013-11-14T17:07:0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7"/>
    <s v="jazz"/>
    <x v="3824"/>
    <d v="2010-07-08T22:4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0"/>
    <s v="wearables"/>
    <x v="3825"/>
    <d v="2012-05-14T19:44:5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0"/>
    <s v="wearables"/>
    <x v="3826"/>
    <d v="2012-04-09T04:42:4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8"/>
    <s v="audio"/>
    <x v="3827"/>
    <d v="2012-01-18T20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8"/>
    <s v="audio"/>
    <x v="3828"/>
    <d v="2016-06-30T18:45: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8"/>
    <s v="audio"/>
    <x v="3829"/>
    <d v="2016-10-01T08:33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8"/>
    <s v="audio"/>
    <x v="3830"/>
    <d v="2014-07-31T01:26:32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8"/>
    <s v="audio"/>
    <x v="3831"/>
    <d v="2015-12-26T20:26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8"/>
    <s v="audio"/>
    <x v="3832"/>
    <d v="2016-02-12T10:20:4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8"/>
    <s v="audio"/>
    <x v="3833"/>
    <d v="2015-09-14T19:07:5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8"/>
    <s v="audio"/>
    <x v="3834"/>
    <d v="2014-08-27T00:20:2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8"/>
    <s v="audio"/>
    <x v="3835"/>
    <d v="2016-06-06T20:09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8"/>
    <s v="audio"/>
    <x v="3836"/>
    <d v="2014-08-10T22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8"/>
    <s v="audio"/>
    <x v="3837"/>
    <d v="2016-03-07T23:49:0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8"/>
    <s v="audio"/>
    <x v="3838"/>
    <d v="2015-04-24T16:16:1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8"/>
    <s v="audio"/>
    <x v="3839"/>
    <d v="2016-12-04T21:54:4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8"/>
    <s v="audio"/>
    <x v="3840"/>
    <d v="2015-03-26T00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3"/>
    <s v="video games"/>
    <x v="3841"/>
    <d v="2015-03-13T17:57:36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3"/>
    <s v="video games"/>
    <x v="3842"/>
    <d v="2016-05-02T01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3"/>
    <s v="video games"/>
    <x v="3843"/>
    <d v="2016-08-31T00:44: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3"/>
    <s v="video games"/>
    <x v="3844"/>
    <d v="2015-11-17T19:04:5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3"/>
    <s v="video games"/>
    <x v="3845"/>
    <d v="2014-08-08T21:53:2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3"/>
    <s v="video games"/>
    <x v="3846"/>
    <d v="2014-06-15T17:08:0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3"/>
    <s v="mobile games"/>
    <x v="3847"/>
    <d v="2014-07-23T20:40:2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3"/>
    <s v="mobile games"/>
    <x v="3848"/>
    <d v="2011-10-28T20:56:4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3"/>
    <s v="mobile games"/>
    <x v="3849"/>
    <d v="2013-05-30T16:53:4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3"/>
    <s v="mobile games"/>
    <x v="3850"/>
    <d v="2015-09-25T14:58: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3"/>
    <s v="mobile games"/>
    <x v="3851"/>
    <d v="2015-12-24T21:47:4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4"/>
    <s v="food trucks"/>
    <x v="3852"/>
    <d v="2015-08-06T11:05:21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4"/>
    <s v="food trucks"/>
    <x v="3853"/>
    <d v="2015-07-09T16:47:3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4"/>
    <s v="food trucks"/>
    <x v="3854"/>
    <d v="2015-02-17T00:08:4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4"/>
    <s v="food trucks"/>
    <x v="3855"/>
    <d v="2015-04-29T04:22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4"/>
    <s v="food trucks"/>
    <x v="3856"/>
    <d v="2014-10-19T23:19:4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4"/>
    <s v="food trucks"/>
    <x v="3857"/>
    <d v="2015-09-07T02:27:4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4"/>
    <s v="food trucks"/>
    <x v="3858"/>
    <d v="2015-02-24T01:42:4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4"/>
    <s v="food trucks"/>
    <x v="3859"/>
    <d v="2015-06-30T15:45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4"/>
    <s v="food trucks"/>
    <x v="3860"/>
    <d v="2015-05-19T15:06: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4"/>
    <s v="food trucks"/>
    <x v="3861"/>
    <d v="2014-08-09T17:22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7"/>
    <s v="world music"/>
    <x v="3862"/>
    <d v="2016-06-18T17:23:0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7"/>
    <s v="world music"/>
    <x v="3863"/>
    <d v="2014-08-20T16:22:3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7"/>
    <s v="world music"/>
    <x v="3864"/>
    <d v="2014-10-15T15:51:3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7"/>
    <s v="world music"/>
    <x v="3865"/>
    <d v="2014-08-07T07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7"/>
    <s v="world music"/>
    <x v="3866"/>
    <d v="2011-02-24T23:20:3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7"/>
    <s v="world music"/>
    <x v="3867"/>
    <d v="2015-08-28T01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7"/>
    <s v="world music"/>
    <x v="3868"/>
    <d v="2015-02-02T18:55:4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0"/>
    <s v="wearables"/>
    <x v="3869"/>
    <d v="2012-07-28T16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0"/>
    <s v="wearables"/>
    <x v="3870"/>
    <d v="2012-08-24T06:47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0"/>
    <s v="wearables"/>
    <x v="3871"/>
    <d v="2012-01-05T23:06:0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1"/>
    <s v="translations"/>
    <x v="3872"/>
    <d v="2017-01-27T01:26:4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1"/>
    <s v="translations"/>
    <x v="3873"/>
    <d v="2014-07-16T02:33:4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1"/>
    <s v="translations"/>
    <x v="3874"/>
    <d v="2014-08-15T14:17:3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1"/>
    <s v="translations"/>
    <x v="3875"/>
    <d v="2015-01-01T04:12: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1"/>
    <s v="translations"/>
    <x v="3876"/>
    <d v="2015-11-21T23:13:3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1"/>
    <s v="translations"/>
    <x v="3877"/>
    <d v="2015-04-29T03:09:1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1"/>
    <s v="translations"/>
    <x v="3878"/>
    <d v="2015-08-24T09:22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1"/>
    <s v="translations"/>
    <x v="3879"/>
    <d v="2015-04-10T01:27: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1"/>
    <s v="translations"/>
    <x v="3880"/>
    <d v="2015-07-20T18:43:4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1"/>
    <s v="translations"/>
    <x v="3881"/>
    <d v="2016-05-25T15:29:18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1"/>
    <s v="translations"/>
    <x v="3882"/>
    <d v="2017-01-02T22:13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1"/>
    <s v="translations"/>
    <x v="3883"/>
    <d v="2015-09-12T20:57:4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1"/>
    <s v="translations"/>
    <x v="3884"/>
    <d v="2015-06-14T13:00:5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1"/>
    <s v="translations"/>
    <x v="3885"/>
    <d v="2016-04-21T10:44:3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1"/>
    <s v="translations"/>
    <x v="3886"/>
    <d v="2015-05-22T05:25:0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1"/>
    <s v="translations"/>
    <x v="3887"/>
    <d v="2015-05-10T19:28:2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1"/>
    <s v="translations"/>
    <x v="3888"/>
    <d v="2014-07-28T16:52:4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1"/>
    <s v="translations"/>
    <x v="3889"/>
    <d v="2017-04-15T15:42:2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1"/>
    <s v="translations"/>
    <x v="3890"/>
    <d v="2015-11-11T22:30:44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1"/>
    <s v="fiction"/>
    <x v="3891"/>
    <d v="2014-08-11T04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1"/>
    <s v="fiction"/>
    <x v="3892"/>
    <d v="2015-12-02T17:25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1"/>
    <s v="fiction"/>
    <x v="3893"/>
    <d v="2014-11-30T23:45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1"/>
    <s v="fiction"/>
    <x v="3894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1"/>
    <s v="fiction"/>
    <x v="3895"/>
    <d v="2016-08-02T22:01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1"/>
    <s v="fiction"/>
    <x v="3896"/>
    <d v="2012-11-15T15:40:5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2"/>
    <s v="nature"/>
    <x v="3897"/>
    <d v="2013-06-16T20:47:5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2"/>
    <s v="nature"/>
    <x v="3898"/>
    <d v="2011-08-27T18:57:1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2"/>
    <s v="nature"/>
    <x v="3899"/>
    <d v="2014-09-16T11:24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2"/>
    <s v="nature"/>
    <x v="3900"/>
    <d v="2015-04-01T00:18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2"/>
    <s v="nature"/>
    <x v="3901"/>
    <d v="2017-02-23T10:14:42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2"/>
    <s v="nature"/>
    <x v="3902"/>
    <d v="2015-05-27T19:47:1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1"/>
    <s v="art books"/>
    <x v="3903"/>
    <d v="2015-09-02T06:47:2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1"/>
    <s v="art books"/>
    <x v="3904"/>
    <d v="2015-08-02T06:03:1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1"/>
    <s v="art books"/>
    <x v="3905"/>
    <d v="2015-09-17T17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2"/>
    <s v="places"/>
    <x v="3906"/>
    <d v="2009-12-02T00:5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2"/>
    <s v="places"/>
    <x v="3907"/>
    <d v="2013-05-25T16:18:3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2"/>
    <s v="places"/>
    <x v="3908"/>
    <d v="2012-05-21T01:12:0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2"/>
    <s v="places"/>
    <x v="3909"/>
    <d v="2014-05-30T15:35:0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2"/>
    <s v="places"/>
    <x v="3910"/>
    <d v="2015-04-05T01:30:2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2"/>
    <s v="places"/>
    <x v="3911"/>
    <d v="2015-01-31T20:12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2"/>
    <s v="places"/>
    <x v="3912"/>
    <d v="2015-10-09T23:38:0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7"/>
    <s v="faith"/>
    <x v="3913"/>
    <d v="2015-03-28T00:44:4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7"/>
    <s v="faith"/>
    <x v="3914"/>
    <d v="2016-09-20T08:29:5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7"/>
    <s v="faith"/>
    <x v="3915"/>
    <d v="2016-04-08T11:56:1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7"/>
    <s v="faith"/>
    <x v="3916"/>
    <d v="2017-04-14T04:07:4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7"/>
    <s v="faith"/>
    <x v="3917"/>
    <d v="2017-04-01T00:40:1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7"/>
    <s v="faith"/>
    <x v="3918"/>
    <d v="2017-03-26T03:33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7"/>
    <s v="faith"/>
    <x v="3919"/>
    <d v="2015-09-09T16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7"/>
    <s v="faith"/>
    <x v="3920"/>
    <d v="2015-08-23T07:21:1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7"/>
    <s v="faith"/>
    <x v="3921"/>
    <d v="2016-05-01T20:48:2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7"/>
    <s v="faith"/>
    <x v="3922"/>
    <d v="2015-06-30T21:55:5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7"/>
    <s v="faith"/>
    <x v="3923"/>
    <d v="2015-12-11T11:04:2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7"/>
    <s v="faith"/>
    <x v="392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7"/>
    <s v="faith"/>
    <x v="3925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7"/>
    <s v="faith"/>
    <x v="3926"/>
    <d v="2015-06-11T15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2"/>
    <s v="photobooks"/>
    <x v="3927"/>
    <d v="2016-01-16T05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2"/>
    <s v="photobooks"/>
    <x v="3928"/>
    <d v="2016-09-13T21:3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2"/>
    <s v="photobooks"/>
    <x v="3929"/>
    <d v="2015-07-16T19:37:0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2"/>
    <s v="photobooks"/>
    <x v="3930"/>
    <d v="2014-08-25T20:38: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3"/>
    <s v="mobile games"/>
    <x v="3931"/>
    <d v="2014-08-08T21:20:1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3"/>
    <s v="mobile games"/>
    <x v="3932"/>
    <d v="2015-07-01T21:45:3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3"/>
    <s v="mobile games"/>
    <x v="3933"/>
    <d v="2015-04-03T04:37:3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3"/>
    <s v="mobile games"/>
    <x v="3934"/>
    <d v="2015-01-26T07:12:2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3"/>
    <s v="mobile games"/>
    <x v="3935"/>
    <d v="2017-01-04T00:04:0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2"/>
    <s v="people"/>
    <x v="3936"/>
    <d v="2014-06-16T06:50:0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2"/>
    <s v="people"/>
    <x v="3937"/>
    <d v="2015-03-01T00:42:0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2"/>
    <s v="people"/>
    <x v="3938"/>
    <d v="2014-06-13T00:12: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2"/>
    <s v="people"/>
    <x v="3939"/>
    <d v="2016-12-04T15:04:4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2"/>
    <s v="people"/>
    <x v="3940"/>
    <d v="2015-12-21T14:07: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3"/>
    <s v="video games"/>
    <x v="3941"/>
    <d v="2016-12-07T01:09:0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3"/>
    <s v="video games"/>
    <x v="3942"/>
    <d v="2014-07-10T19:40:1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0"/>
    <s v="web"/>
    <x v="3943"/>
    <d v="2014-08-26T22:20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0"/>
    <s v="web"/>
    <x v="3944"/>
    <d v="2014-11-14T06:39:1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0"/>
    <s v="web"/>
    <x v="3945"/>
    <d v="2010-07-31T00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0"/>
    <s v="web"/>
    <x v="3946"/>
    <d v="2015-07-12T19:31:4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0"/>
    <s v="web"/>
    <x v="3947"/>
    <d v="2014-10-06T05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0"/>
    <s v="web"/>
    <x v="3948"/>
    <d v="2015-03-31T23:39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0"/>
    <s v="web"/>
    <x v="3949"/>
    <d v="2015-08-11T18:37:08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0"/>
    <s v="web"/>
    <x v="3950"/>
    <d v="2017-01-03T20:12:5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0"/>
    <s v="web"/>
    <x v="3951"/>
    <d v="2015-06-06T15:12:3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0"/>
    <s v="web"/>
    <x v="3952"/>
    <d v="2015-04-21T16:13:4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0"/>
    <s v="web"/>
    <x v="3953"/>
    <d v="2015-06-05T18:48: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0"/>
    <s v="web"/>
    <x v="3954"/>
    <d v="2015-10-17T14:52:5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0"/>
    <s v="web"/>
    <x v="3955"/>
    <d v="2015-01-31T00:39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0"/>
    <s v="web"/>
    <x v="3956"/>
    <d v="2016-04-30T22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0"/>
    <s v="web"/>
    <x v="3957"/>
    <d v="2015-12-29T00:16:4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0"/>
    <s v="web"/>
    <x v="3958"/>
    <d v="2015-10-26T22:25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0"/>
    <s v="web"/>
    <x v="3959"/>
    <d v="2016-01-17T2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0"/>
    <s v="web"/>
    <x v="3960"/>
    <d v="2016-02-10T19:30:1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0"/>
    <s v="web"/>
    <x v="3961"/>
    <d v="2015-06-25T18:39:5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0"/>
    <s v="web"/>
    <x v="3962"/>
    <d v="2016-09-09T20:03: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0"/>
    <s v="web"/>
    <x v="3963"/>
    <d v="2016-11-25T21:53:0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0"/>
    <s v="web"/>
    <x v="3964"/>
    <d v="2015-08-26T00:18:5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0"/>
    <s v="web"/>
    <x v="3965"/>
    <d v="2015-10-05T00:23:36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0"/>
    <s v="web"/>
    <x v="3966"/>
    <d v="2015-01-10T20:07:0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0"/>
    <s v="web"/>
    <x v="3967"/>
    <d v="2015-01-04T06:17:4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0"/>
    <s v="web"/>
    <x v="3968"/>
    <d v="2015-10-29T02:53:4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0"/>
    <s v="web"/>
    <x v="3969"/>
    <d v="2017-01-10T08:57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0"/>
    <s v="web"/>
    <x v="3970"/>
    <d v="2015-01-02T21:14: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4"/>
    <s v="food trucks"/>
    <x v="3971"/>
    <d v="2015-07-02T21:59:4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4"/>
    <s v="food trucks"/>
    <x v="3972"/>
    <d v="2014-12-18T20:28:2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4"/>
    <s v="food trucks"/>
    <x v="3973"/>
    <d v="2016-04-14T06:26:0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4"/>
    <s v="food trucks"/>
    <x v="3974"/>
    <d v="2016-01-03T00:56:4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4"/>
    <s v="food trucks"/>
    <x v="3975"/>
    <d v="2015-09-07T09:47:5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4"/>
    <s v="food trucks"/>
    <x v="3976"/>
    <d v="2016-11-26T18:41:1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4"/>
    <s v="food trucks"/>
    <x v="3977"/>
    <d v="2014-08-10T21:13:0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4"/>
    <s v="food trucks"/>
    <x v="3978"/>
    <d v="2015-02-18T17:43:0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4"/>
    <s v="food trucks"/>
    <x v="3979"/>
    <d v="2015-08-08T04:04:5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4"/>
    <s v="restaurants"/>
    <x v="3980"/>
    <d v="2016-02-27T21:35:4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4"/>
    <s v="restaurants"/>
    <x v="3981"/>
    <d v="2015-03-17T18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4"/>
    <s v="restaurants"/>
    <x v="3982"/>
    <d v="2015-10-18T19:38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4"/>
    <s v="restaurants"/>
    <x v="3983"/>
    <d v="2016-06-07T21:06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4"/>
    <s v="restaurants"/>
    <x v="3984"/>
    <d v="2014-11-15T01:22:1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4"/>
    <s v="restaurants"/>
    <x v="3985"/>
    <d v="2015-03-14T00:20: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4"/>
    <s v="restaurants"/>
    <x v="3986"/>
    <d v="2015-05-11T01:45:0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4"/>
    <s v="restaurants"/>
    <x v="3987"/>
    <d v="2014-08-14T22:50: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4"/>
    <s v="restaurants"/>
    <x v="3988"/>
    <d v="2016-02-01T10:43:33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4"/>
    <s v="restaurants"/>
    <x v="3989"/>
    <d v="2014-12-13T21:02:4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4"/>
    <s v="restaurants"/>
    <x v="3990"/>
    <d v="2017-02-26T00:09:4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4"/>
    <s v="food trucks"/>
    <x v="3991"/>
    <d v="2014-11-29T16:40:5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4"/>
    <s v="food trucks"/>
    <x v="3992"/>
    <d v="2014-11-13T17:20:2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4"/>
    <s v="food trucks"/>
    <x v="3993"/>
    <d v="2016-10-15T19:21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4"/>
    <s v="food trucks"/>
    <x v="3994"/>
    <d v="2015-10-13T12:41:2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4"/>
    <s v="food trucks"/>
    <x v="3995"/>
    <d v="2015-07-30T03:20:5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4"/>
    <s v="food trucks"/>
    <x v="3996"/>
    <d v="2014-08-01T00:58: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4"/>
    <s v="food trucks"/>
    <x v="3997"/>
    <d v="2014-08-21T23:32:28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4"/>
    <s v="food trucks"/>
    <x v="3998"/>
    <d v="2015-04-13T02:51:5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4"/>
    <s v="food trucks"/>
    <x v="3999"/>
    <d v="2014-08-23T14:12:2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4"/>
    <s v="food trucks"/>
    <x v="4000"/>
    <d v="2016-05-18T19:49:0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4"/>
    <s v="food trucks"/>
    <x v="4001"/>
    <d v="2015-01-12T02:36:3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4"/>
    <s v="food trucks"/>
    <x v="4002"/>
    <d v="2015-04-10T23:14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4"/>
    <s v="food trucks"/>
    <x v="4003"/>
    <d v="2014-08-04T19:41:3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4"/>
    <s v="food trucks"/>
    <x v="4004"/>
    <d v="2015-10-09T17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0"/>
    <s v="space exploration"/>
    <x v="4005"/>
    <d v="2015-06-15T04:09: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4"/>
    <s v="food trucks"/>
    <x v="4006"/>
    <d v="2016-01-26T14:08:1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4"/>
    <s v="food trucks"/>
    <x v="4007"/>
    <d v="2015-04-25T20:17:06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4"/>
    <s v="food trucks"/>
    <x v="4008"/>
    <d v="2016-07-15T06:57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1"/>
    <s v="children's books"/>
    <x v="4009"/>
    <d v="2014-09-30T23:23:43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1"/>
    <s v="children's books"/>
    <x v="4010"/>
    <d v="2015-06-29T15:21:5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1"/>
    <s v="children's books"/>
    <x v="4011"/>
    <d v="2014-08-08T21:31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1"/>
    <s v="children's books"/>
    <x v="4012"/>
    <d v="2016-10-19T07:53: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1"/>
    <s v="children's books"/>
    <x v="4013"/>
    <d v="2012-06-30T20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1"/>
    <s v="children's books"/>
    <x v="4014"/>
    <d v="2014-06-17T21:17:2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1"/>
    <s v="children's books"/>
    <x v="4015"/>
    <d v="2014-09-11T15:15:5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1"/>
    <s v="children's books"/>
    <x v="4016"/>
    <d v="2013-06-20T11:04:18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1"/>
    <s v="children's books"/>
    <x v="4017"/>
    <d v="2012-10-28T13:53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6"/>
    <s v="plays"/>
    <x v="4018"/>
    <d v="2013-02-01T17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6"/>
    <s v="plays"/>
    <x v="401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6"/>
    <s v="plays"/>
    <x v="4020"/>
    <d v="2017-03-10T10:44:4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6"/>
    <s v="plays"/>
    <x v="4021"/>
    <d v="2014-06-21T11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6"/>
    <s v="plays"/>
    <x v="4022"/>
    <d v="2016-06-13T04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6"/>
    <s v="plays"/>
    <x v="4023"/>
    <d v="2015-05-29T16:36:34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6"/>
    <s v="plays"/>
    <x v="4024"/>
    <d v="2016-05-23T19:21:0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6"/>
    <s v="plays"/>
    <x v="4025"/>
    <d v="2016-01-29T23:17:0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6"/>
    <s v="plays"/>
    <x v="4026"/>
    <d v="2014-09-14T04:34:57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6"/>
    <s v="plays"/>
    <x v="4027"/>
    <d v="2014-12-05T11:28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6"/>
    <s v="plays"/>
    <x v="4028"/>
    <d v="2015-01-06T02:44:1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6"/>
    <s v="plays"/>
    <x v="4029"/>
    <d v="2015-06-20T02:47:18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6"/>
    <s v="plays"/>
    <x v="4030"/>
    <d v="2015-07-16T17:51:1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6"/>
    <s v="plays"/>
    <x v="4031"/>
    <d v="2014-12-03T15:20:36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6"/>
    <s v="spaces"/>
    <x v="4032"/>
    <d v="2014-10-18T04:59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6"/>
    <s v="spaces"/>
    <x v="4033"/>
    <d v="2015-04-03T22:40: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6"/>
    <s v="spaces"/>
    <x v="4034"/>
    <d v="2016-07-24T01:52: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6"/>
    <s v="spaces"/>
    <x v="4035"/>
    <d v="2015-04-13T03:06:2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6"/>
    <s v="spaces"/>
    <x v="4036"/>
    <d v="2015-05-24T03:21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6"/>
    <s v="spaces"/>
    <x v="4037"/>
    <d v="2016-01-23T08:45:5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6"/>
    <s v="spaces"/>
    <x v="4038"/>
    <d v="2017-03-16T13:00:0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6"/>
    <s v="spaces"/>
    <x v="4039"/>
    <d v="2016-05-08T17:41:5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6"/>
    <s v="spaces"/>
    <x v="4040"/>
    <d v="2016-06-07T00:12:05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6"/>
    <s v="spaces"/>
    <x v="4041"/>
    <d v="2014-09-11T18:10:23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6"/>
    <s v="spaces"/>
    <x v="4042"/>
    <d v="2015-03-02T01:04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6"/>
    <s v="spaces"/>
    <x v="4043"/>
    <d v="2014-09-29T15:16:2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6"/>
    <s v="spaces"/>
    <x v="4044"/>
    <d v="2016-04-03T14:36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6"/>
    <s v="spaces"/>
    <x v="4045"/>
    <d v="2014-08-13T18:49:0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6"/>
    <s v="spaces"/>
    <x v="4046"/>
    <d v="2015-11-15T23:09:0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6"/>
    <s v="plays"/>
    <x v="4047"/>
    <d v="2014-09-21T15:10:5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6"/>
    <s v="plays"/>
    <x v="4048"/>
    <d v="2016-01-07T04:57:5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6"/>
    <s v="plays"/>
    <x v="4049"/>
    <d v="2015-03-01T20:33:4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6"/>
    <s v="musical"/>
    <x v="4050"/>
    <d v="2017-04-03T15:30:0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6"/>
    <s v="musical"/>
    <x v="4051"/>
    <d v="2017-04-09T08:35:5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6"/>
    <s v="musical"/>
    <x v="4052"/>
    <d v="2017-03-27T23:58:5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6"/>
    <s v="musical"/>
    <x v="4053"/>
    <d v="2016-12-09T04:37:5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6"/>
    <s v="musical"/>
    <x v="4054"/>
    <d v="2015-07-27T01:29:58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6"/>
    <s v="musical"/>
    <x v="4055"/>
    <d v="2015-07-17T16:14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6"/>
    <s v="musical"/>
    <x v="4056"/>
    <d v="2015-09-19T06:37:3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6"/>
    <s v="musical"/>
    <x v="4057"/>
    <d v="2015-12-13T20:59:5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6"/>
    <s v="plays"/>
    <x v="4058"/>
    <d v="2015-09-14T16:40:2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6"/>
    <s v="plays"/>
    <x v="4059"/>
    <d v="2014-10-05T05:00:0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6"/>
    <s v="plays"/>
    <x v="4060"/>
    <d v="2015-11-17T04:27:1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6"/>
    <s v="plays"/>
    <x v="4061"/>
    <d v="2015-04-18T22:3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6"/>
    <s v="musical"/>
    <x v="4062"/>
    <d v="2015-12-17T22:05:5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6"/>
    <s v="musical"/>
    <x v="4063"/>
    <d v="2014-07-03T17:02:4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6"/>
    <s v="musical"/>
    <x v="4064"/>
    <d v="2014-07-05T03:59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6"/>
    <s v="musical"/>
    <x v="4065"/>
    <d v="2016-11-22T17:00:2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6"/>
    <s v="plays"/>
    <x v="4066"/>
    <d v="2014-07-06T16:36:3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6"/>
    <s v="musical"/>
    <x v="4067"/>
    <d v="2015-10-22T03:01:4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6"/>
    <s v="musical"/>
    <x v="4068"/>
    <d v="2016-07-31T07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6"/>
    <s v="musical"/>
    <x v="4069"/>
    <d v="2015-11-05T16:11:4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6"/>
    <s v="musical"/>
    <x v="4070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6"/>
    <s v="musical"/>
    <x v="4071"/>
    <d v="2015-10-08T16:42: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6"/>
    <s v="musical"/>
    <x v="4072"/>
    <d v="2015-01-24T01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6"/>
    <s v="musical"/>
    <x v="4073"/>
    <d v="2016-09-03T10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6"/>
    <s v="musical"/>
    <x v="4074"/>
    <d v="2015-01-25T20:39:5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6"/>
    <s v="musical"/>
    <x v="4075"/>
    <d v="2016-01-31T23:03:0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6"/>
    <s v="musical"/>
    <x v="4076"/>
    <d v="2014-09-02T14:27:4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6"/>
    <s v="plays"/>
    <x v="4077"/>
    <d v="2015-03-27T17:59:5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6"/>
    <s v="plays"/>
    <x v="4078"/>
    <d v="2016-05-09T22:49:5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6"/>
    <s v="plays"/>
    <x v="4079"/>
    <d v="2014-12-11T05:28:2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6"/>
    <s v="plays"/>
    <x v="4080"/>
    <d v="2014-08-24T07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6"/>
    <s v="plays"/>
    <x v="4081"/>
    <d v="2015-08-14T19:38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6"/>
    <s v="plays"/>
    <x v="4082"/>
    <d v="2016-06-03T11:19:1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6"/>
    <s v="plays"/>
    <x v="4083"/>
    <d v="2014-10-26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6"/>
    <s v="plays"/>
    <x v="4084"/>
    <d v="2016-04-01T06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6"/>
    <s v="plays"/>
    <x v="4085"/>
    <d v="2015-09-06T03:38: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6"/>
    <s v="plays"/>
    <x v="4086"/>
    <d v="2016-12-01T07:18:4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6"/>
    <s v="plays"/>
    <x v="4087"/>
    <d v="2015-06-16T21:41:5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6"/>
    <s v="plays"/>
    <x v="4088"/>
    <d v="2015-08-27T15:54: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6"/>
    <s v="plays"/>
    <x v="4089"/>
    <d v="2014-09-07T07:48:4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6"/>
    <s v="plays"/>
    <x v="4090"/>
    <d v="2016-07-29T23:29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6"/>
    <s v="plays"/>
    <x v="4091"/>
    <d v="2014-07-14T15:37:44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6"/>
    <s v="plays"/>
    <x v="4092"/>
    <d v="2016-04-25T00:2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6"/>
    <s v="plays"/>
    <x v="4093"/>
    <d v="2015-11-18T04:41:57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6"/>
    <s v="plays"/>
    <x v="4094"/>
    <d v="2016-07-13T20:48:18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6"/>
    <s v="plays"/>
    <x v="4095"/>
    <d v="2015-11-08T18:59:4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6"/>
    <s v="plays"/>
    <x v="4096"/>
    <d v="2015-04-05T08:23:4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6"/>
    <s v="plays"/>
    <x v="4097"/>
    <d v="2015-05-02T13:04: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6"/>
    <s v="plays"/>
    <x v="4098"/>
    <d v="2016-03-05T05:54:2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6"/>
    <s v="plays"/>
    <x v="4099"/>
    <d v="2016-03-24T22:59:2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6"/>
    <s v="plays"/>
    <x v="4100"/>
    <d v="2015-12-04T16:43:5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6"/>
    <s v="plays"/>
    <x v="4101"/>
    <d v="2015-12-14T00:36:1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6"/>
    <s v="plays"/>
    <x v="4102"/>
    <d v="2014-12-18T15:02:4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6"/>
    <s v="plays"/>
    <x v="4103"/>
    <d v="2014-11-20T22:58:4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6"/>
    <s v="plays"/>
    <x v="4104"/>
    <d v="2014-05-09T06:53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6"/>
    <s v="plays"/>
    <x v="4105"/>
    <d v="2016-10-01T04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6"/>
    <s v="plays"/>
    <x v="4106"/>
    <d v="2016-04-21T02:23:4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6"/>
    <s v="plays"/>
    <x v="4107"/>
    <d v="2016-12-26T19:18:5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6"/>
    <s v="plays"/>
    <x v="4108"/>
    <d v="2014-10-21T19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6"/>
    <s v="plays"/>
    <x v="4109"/>
    <d v="2017-01-27T18:54:0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6"/>
    <s v="plays"/>
    <x v="4110"/>
    <d v="2016-06-14T18:54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6"/>
    <s v="plays"/>
    <x v="4111"/>
    <d v="2016-07-17T17:49:4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6"/>
    <s v="plays"/>
    <x v="4112"/>
    <d v="2016-01-31T23:55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6"/>
    <s v="plays"/>
    <x v="4113"/>
    <d v="2016-06-04T17:19:5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0"/>
    <b v="1"/>
    <s v="technology/hardware"/>
    <n v="7814"/>
    <x v="0"/>
    <x v="0"/>
    <s v="hardware"/>
    <x v="0"/>
    <m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1"/>
    <b v="0"/>
    <s v="technology/wearables"/>
    <n v="21535"/>
    <x v="1"/>
    <x v="0"/>
    <s v="wearables"/>
    <x v="1"/>
    <m/>
    <x v="0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2"/>
    <b v="1"/>
    <s v="technology/hardware"/>
    <n v="263"/>
    <x v="2"/>
    <x v="0"/>
    <s v="hardware"/>
    <x v="2"/>
    <m/>
    <x v="0"/>
  </r>
  <r>
    <n v="2076"/>
    <x v="3"/>
    <s v="Wireless earbuds filled with sound, yet so small they are almost invisible!"/>
    <n v="179000"/>
    <n v="972594.99"/>
    <x v="0"/>
    <s v="GB"/>
    <s v="GBP"/>
    <n v="1406149689"/>
    <n v="1402693689"/>
    <b v="0"/>
    <x v="3"/>
    <b v="1"/>
    <s v="technology/hardware"/>
    <n v="543"/>
    <x v="3"/>
    <x v="0"/>
    <s v="hardware"/>
    <x v="3"/>
    <d v="2013-03-25T04:08:59"/>
    <x v="0"/>
  </r>
  <r>
    <n v="1948"/>
    <x v="4"/>
    <s v="10 times more powerful than Raspberry Pi 3, x86 64-bit architecture"/>
    <n v="100000"/>
    <n v="800211"/>
    <x v="0"/>
    <s v="US"/>
    <s v="USD"/>
    <n v="1465232520"/>
    <n v="1460557809"/>
    <b v="1"/>
    <x v="4"/>
    <b v="1"/>
    <s v="technology/hardware"/>
    <n v="800"/>
    <x v="4"/>
    <x v="0"/>
    <s v="hardware"/>
    <x v="4"/>
    <d v="2017-01-24T10:34:12"/>
    <x v="0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5"/>
    <b v="1"/>
    <s v="technology/hardware"/>
    <n v="495"/>
    <x v="5"/>
    <x v="0"/>
    <s v="hardware"/>
    <x v="5"/>
    <d v="2013-11-15T04:00:00"/>
    <x v="0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6"/>
    <b v="1"/>
    <s v="publishing/radio &amp; podcasts"/>
    <n v="1182"/>
    <x v="6"/>
    <x v="1"/>
    <s v="radio &amp; podcasts"/>
    <x v="6"/>
    <d v="2014-07-23T21:08:09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7"/>
    <b v="1"/>
    <s v="technology/hardware"/>
    <n v="1027"/>
    <x v="7"/>
    <x v="0"/>
    <s v="hardware"/>
    <x v="7"/>
    <d v="2016-06-06T17:02:00"/>
    <x v="0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8"/>
    <b v="1"/>
    <s v="technology/hardware"/>
    <n v="257"/>
    <x v="8"/>
    <x v="0"/>
    <s v="hardware"/>
    <x v="8"/>
    <d v="2016-07-08T23:03:34"/>
    <x v="0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9"/>
    <b v="1"/>
    <s v="technology/hardware"/>
    <n v="191"/>
    <x v="9"/>
    <x v="0"/>
    <s v="hardware"/>
    <x v="9"/>
    <d v="2013-05-14T20:55:13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0"/>
    <b v="1"/>
    <s v="photography/photobooks"/>
    <n v="157"/>
    <x v="10"/>
    <x v="2"/>
    <s v="photobooks"/>
    <x v="10"/>
    <d v="2012-06-12T07:00:00"/>
    <x v="0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11"/>
    <b v="1"/>
    <s v="technology/hardware"/>
    <n v="820"/>
    <x v="11"/>
    <x v="0"/>
    <s v="hardware"/>
    <x v="11"/>
    <d v="2016-08-06T07:00:00"/>
    <x v="0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12"/>
    <b v="1"/>
    <s v="technology/hardware"/>
    <n v="317"/>
    <x v="12"/>
    <x v="0"/>
    <s v="hardware"/>
    <x v="12"/>
    <d v="2013-05-31T12:00:00"/>
    <x v="0"/>
  </r>
  <r>
    <n v="1954"/>
    <x v="13"/>
    <s v="The First Home Battery System You Simply Plug in to Install"/>
    <n v="50000"/>
    <n v="349474"/>
    <x v="0"/>
    <s v="US"/>
    <s v="USD"/>
    <n v="1457758800"/>
    <n v="1453730176"/>
    <b v="1"/>
    <x v="13"/>
    <b v="1"/>
    <s v="technology/hardware"/>
    <n v="699"/>
    <x v="13"/>
    <x v="0"/>
    <s v="hardware"/>
    <x v="13"/>
    <d v="2016-03-16T05:04:57"/>
    <x v="0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14"/>
    <b v="1"/>
    <s v="technology/hardware"/>
    <n v="348"/>
    <x v="14"/>
    <x v="0"/>
    <s v="hardware"/>
    <x v="14"/>
    <d v="2016-01-11T23:00:00"/>
    <x v="0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15"/>
    <b v="0"/>
    <s v="technology/space exploration"/>
    <n v="34"/>
    <x v="15"/>
    <x v="0"/>
    <s v="space exploration"/>
    <x v="15"/>
    <d v="2016-06-28T15:45:23"/>
    <x v="0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16"/>
    <b v="1"/>
    <s v="technology/hardware"/>
    <n v="126"/>
    <x v="16"/>
    <x v="0"/>
    <s v="hardware"/>
    <x v="16"/>
    <d v="2016-03-12T05:00:0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17"/>
    <b v="1"/>
    <s v="technology/hardware"/>
    <n v="788"/>
    <x v="17"/>
    <x v="0"/>
    <s v="hardware"/>
    <x v="17"/>
    <d v="2015-07-12T06:02:38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18"/>
    <b v="1"/>
    <s v="technology/space exploration"/>
    <n v="2791"/>
    <x v="18"/>
    <x v="0"/>
    <s v="space exploration"/>
    <x v="18"/>
    <d v="2016-12-21T07:59:00"/>
    <x v="0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19"/>
    <b v="1"/>
    <s v="technology/hardware"/>
    <n v="387"/>
    <x v="19"/>
    <x v="0"/>
    <s v="hardware"/>
    <x v="19"/>
    <d v="2014-05-15T06:58:51"/>
    <x v="0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0"/>
    <b v="1"/>
    <s v="technology/wearables"/>
    <n v="1460"/>
    <x v="20"/>
    <x v="0"/>
    <s v="wearables"/>
    <x v="20"/>
    <d v="2014-05-01T14:01:30"/>
    <x v="0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21"/>
    <b v="1"/>
    <s v="games/tabletop games"/>
    <n v="951"/>
    <x v="21"/>
    <x v="3"/>
    <s v="tabletop games"/>
    <x v="21"/>
    <d v="2017-01-02T22:59:00"/>
    <x v="0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22"/>
    <b v="1"/>
    <s v="games/tabletop games"/>
    <n v="975"/>
    <x v="22"/>
    <x v="3"/>
    <s v="tabletop games"/>
    <x v="22"/>
    <d v="2015-05-07T06:58:00"/>
    <x v="0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23"/>
    <b v="1"/>
    <s v="technology/hardware"/>
    <n v="260"/>
    <x v="23"/>
    <x v="0"/>
    <s v="hardware"/>
    <x v="23"/>
    <d v="2015-08-19T15:37:54"/>
    <x v="0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n v="1444734146"/>
    <b v="1"/>
    <x v="24"/>
    <b v="1"/>
    <s v="technology/hardware"/>
    <n v="115"/>
    <x v="24"/>
    <x v="0"/>
    <s v="hardware"/>
    <x v="24"/>
    <d v="2015-02-28T14:00:59"/>
    <x v="0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25"/>
    <b v="1"/>
    <s v="technology/hardware"/>
    <n v="382"/>
    <x v="25"/>
    <x v="0"/>
    <s v="hardware"/>
    <x v="25"/>
    <d v="2016-12-03T01:07:53"/>
    <x v="0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26"/>
    <b v="1"/>
    <s v="technology/hardware"/>
    <n v="207"/>
    <x v="26"/>
    <x v="0"/>
    <s v="hardware"/>
    <x v="26"/>
    <d v="2016-04-22T06:32:52"/>
    <x v="0"/>
  </r>
  <r>
    <n v="1917"/>
    <x v="27"/>
    <s v="Let's build a legendary brand altogether"/>
    <n v="390000"/>
    <n v="205025"/>
    <x v="2"/>
    <s v="HK"/>
    <s v="HKD"/>
    <n v="1486708133"/>
    <n v="1484116133"/>
    <b v="0"/>
    <x v="27"/>
    <b v="0"/>
    <s v="technology/gadgets"/>
    <n v="53"/>
    <x v="27"/>
    <x v="0"/>
    <s v="gadgets"/>
    <x v="27"/>
    <d v="2015-11-19T04:59:00"/>
    <x v="0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28"/>
    <b v="1"/>
    <s v="games/tabletop games"/>
    <n v="1015"/>
    <x v="28"/>
    <x v="3"/>
    <s v="tabletop games"/>
    <x v="28"/>
    <d v="2015-06-12T20:00:00"/>
    <x v="0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29"/>
    <b v="1"/>
    <s v="technology/hardware"/>
    <n v="402"/>
    <x v="29"/>
    <x v="0"/>
    <s v="hardware"/>
    <x v="29"/>
    <d v="2014-08-14T12:58:18"/>
    <x v="0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30"/>
    <b v="1"/>
    <s v="games/tabletop games"/>
    <n v="945"/>
    <x v="30"/>
    <x v="3"/>
    <s v="tabletop games"/>
    <x v="30"/>
    <d v="2017-02-10T06:28:53"/>
    <x v="0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1"/>
    <b v="1"/>
    <s v="technology/hardware"/>
    <n v="485"/>
    <x v="31"/>
    <x v="0"/>
    <s v="hardware"/>
    <x v="31"/>
    <d v="2015-04-03T03:59:00"/>
    <x v="0"/>
  </r>
  <r>
    <n v="2327"/>
    <x v="32"/>
    <s v="Gourmet Fermentation in a Mason Jar. Create delicious, nutritious fermented foods at home."/>
    <n v="35000"/>
    <n v="184133.01"/>
    <x v="0"/>
    <s v="US"/>
    <s v="USD"/>
    <n v="1409090440"/>
    <n v="1406066440"/>
    <b v="1"/>
    <x v="32"/>
    <b v="1"/>
    <s v="food/small batch"/>
    <n v="526"/>
    <x v="32"/>
    <x v="4"/>
    <s v="small batch"/>
    <x v="32"/>
    <d v="2015-12-19T07:59:00"/>
    <x v="0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33"/>
    <b v="1"/>
    <s v="games/tabletop games"/>
    <n v="720"/>
    <x v="33"/>
    <x v="3"/>
    <s v="tabletop games"/>
    <x v="33"/>
    <d v="2014-09-21T19:00:15"/>
    <x v="0"/>
  </r>
  <r>
    <n v="1980"/>
    <x v="34"/>
    <s v="Multi-power charging that is smarter, stylish and designed for you."/>
    <n v="50000"/>
    <n v="177412.01"/>
    <x v="0"/>
    <s v="DE"/>
    <s v="EUR"/>
    <n v="1459684862"/>
    <n v="1456232462"/>
    <b v="1"/>
    <x v="34"/>
    <b v="1"/>
    <s v="technology/hardware"/>
    <n v="355"/>
    <x v="34"/>
    <x v="0"/>
    <s v="hardware"/>
    <x v="34"/>
    <d v="2016-09-22T17:00:21"/>
    <x v="0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5"/>
    <b v="1"/>
    <s v="technology/hardware"/>
    <n v="353"/>
    <x v="35"/>
    <x v="0"/>
    <s v="hardware"/>
    <x v="35"/>
    <d v="2014-08-26T22:00:40"/>
    <x v="0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6"/>
    <b v="1"/>
    <s v="technology/hardware"/>
    <n v="294"/>
    <x v="36"/>
    <x v="0"/>
    <s v="hardware"/>
    <x v="36"/>
    <d v="2017-01-10T21:59:00"/>
    <x v="0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37"/>
    <b v="1"/>
    <s v="film &amp; video/documentary"/>
    <n v="114"/>
    <x v="37"/>
    <x v="5"/>
    <s v="documentary"/>
    <x v="37"/>
    <d v="2016-04-03T12:01:02"/>
    <x v="0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8"/>
    <b v="1"/>
    <s v="technology/hardware"/>
    <n v="1705"/>
    <x v="38"/>
    <x v="0"/>
    <s v="hardware"/>
    <x v="38"/>
    <d v="2016-02-20T02:00:53"/>
    <x v="0"/>
  </r>
  <r>
    <n v="2039"/>
    <x v="39"/>
    <s v="Open up your digital worlds with the most sophisticated, intuitive android smart projector."/>
    <n v="125000"/>
    <n v="170271"/>
    <x v="0"/>
    <s v="US"/>
    <s v="USD"/>
    <n v="1480568340"/>
    <n v="1477996325"/>
    <b v="1"/>
    <x v="39"/>
    <b v="1"/>
    <s v="technology/hardware"/>
    <n v="136"/>
    <x v="39"/>
    <x v="0"/>
    <s v="hardware"/>
    <x v="39"/>
    <d v="2015-04-18T21:10:05"/>
    <x v="0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0"/>
    <b v="1"/>
    <s v="theater/spaces"/>
    <n v="147"/>
    <x v="40"/>
    <x v="6"/>
    <s v="spaces"/>
    <x v="40"/>
    <d v="2013-02-01T18:25:39"/>
    <x v="0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41"/>
    <b v="1"/>
    <s v="film &amp; video/documentary"/>
    <n v="113"/>
    <x v="41"/>
    <x v="5"/>
    <s v="documentary"/>
    <x v="41"/>
    <d v="2016-08-11T06:28:36"/>
    <x v="0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42"/>
    <b v="1"/>
    <s v="technology/hardware"/>
    <n v="211"/>
    <x v="42"/>
    <x v="0"/>
    <s v="hardware"/>
    <x v="42"/>
    <d v="2016-12-01T04:59:00"/>
    <x v="0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3"/>
    <b v="1"/>
    <s v="technology/hardware"/>
    <n v="1678"/>
    <x v="43"/>
    <x v="0"/>
    <s v="hardware"/>
    <x v="43"/>
    <d v="2014-11-11T16:10:36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44"/>
    <b v="1"/>
    <s v="technology/hardware"/>
    <n v="399"/>
    <x v="44"/>
    <x v="0"/>
    <s v="hardware"/>
    <x v="44"/>
    <d v="2017-03-14T22:57:00"/>
    <x v="0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45"/>
    <b v="1"/>
    <s v="technology/hardware"/>
    <n v="161"/>
    <x v="45"/>
    <x v="0"/>
    <s v="hardware"/>
    <x v="45"/>
    <d v="2015-12-19T01:00:00"/>
    <x v="0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46"/>
    <b v="1"/>
    <s v="technology/hardware"/>
    <n v="201"/>
    <x v="46"/>
    <x v="0"/>
    <s v="hardware"/>
    <x v="46"/>
    <d v="2013-07-25T16:21:28"/>
    <x v="0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7"/>
    <b v="1"/>
    <s v="theater/spaces"/>
    <n v="102"/>
    <x v="47"/>
    <x v="6"/>
    <s v="spaces"/>
    <x v="47"/>
    <d v="2012-05-23T19:00:00"/>
    <x v="0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8"/>
    <b v="1"/>
    <s v="technology/hardware"/>
    <n v="153"/>
    <x v="48"/>
    <x v="0"/>
    <s v="hardware"/>
    <x v="48"/>
    <d v="2015-06-11T10:05:53"/>
    <x v="0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49"/>
    <b v="1"/>
    <s v="technology/hardware"/>
    <n v="305"/>
    <x v="49"/>
    <x v="0"/>
    <s v="hardware"/>
    <x v="49"/>
    <d v="2015-06-11T04:25:46"/>
    <x v="0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50"/>
    <b v="0"/>
    <s v="film &amp; video/drama"/>
    <n v="51"/>
    <x v="50"/>
    <x v="5"/>
    <s v="drama"/>
    <x v="50"/>
    <d v="2015-12-24T15:41:24"/>
    <x v="0"/>
  </r>
  <r>
    <n v="1005"/>
    <x v="51"/>
    <s v="The Forcite Alpine helmet records 4K footage and keeps you connected all in one sleek design."/>
    <n v="200000"/>
    <n v="150102"/>
    <x v="1"/>
    <s v="US"/>
    <s v="USD"/>
    <n v="1446217183"/>
    <n v="1443538783"/>
    <b v="0"/>
    <x v="51"/>
    <b v="0"/>
    <s v="technology/wearables"/>
    <n v="75"/>
    <x v="51"/>
    <x v="0"/>
    <s v="wearables"/>
    <x v="51"/>
    <d v="2015-05-08T16:01:58"/>
    <x v="0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52"/>
    <b v="1"/>
    <s v="film &amp; video/documentary"/>
    <n v="147"/>
    <x v="52"/>
    <x v="5"/>
    <s v="documentary"/>
    <x v="52"/>
    <d v="2016-11-23T08:45:43"/>
    <x v="0"/>
  </r>
  <r>
    <n v="1968"/>
    <x v="53"/>
    <s v="Bringing the advantages of wireless smart shifting to every cyclist. FITS ANY BIKE"/>
    <n v="50000"/>
    <n v="142483"/>
    <x v="0"/>
    <s v="US"/>
    <s v="USD"/>
    <n v="1480777515"/>
    <n v="1478095515"/>
    <b v="1"/>
    <x v="53"/>
    <b v="1"/>
    <s v="technology/hardware"/>
    <n v="285"/>
    <x v="53"/>
    <x v="0"/>
    <s v="hardware"/>
    <x v="53"/>
    <d v="2016-08-04T14:00:03"/>
    <x v="0"/>
  </r>
  <r>
    <n v="298"/>
    <x v="54"/>
    <s v="The truth is, we all lie - and by &quot;we,&quot; we mean everyone!"/>
    <n v="126000"/>
    <n v="137254.84"/>
    <x v="0"/>
    <s v="US"/>
    <s v="USD"/>
    <n v="1399669200"/>
    <n v="1394536048"/>
    <b v="1"/>
    <x v="54"/>
    <b v="1"/>
    <s v="film &amp; video/documentary"/>
    <n v="109"/>
    <x v="54"/>
    <x v="5"/>
    <s v="documentary"/>
    <x v="54"/>
    <d v="2015-10-30T14:59:43"/>
    <x v="0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55"/>
    <b v="1"/>
    <s v="publishing/radio &amp; podcasts"/>
    <n v="456"/>
    <x v="55"/>
    <x v="1"/>
    <s v="radio &amp; podcasts"/>
    <x v="55"/>
    <d v="2017-02-22T04:43:42"/>
    <x v="0"/>
  </r>
  <r>
    <n v="2242"/>
    <x v="56"/>
    <s v="Inconceivable! An amazing new illustrative deck based on The Princess Bride movie."/>
    <n v="10000"/>
    <n v="136009.76"/>
    <x v="0"/>
    <s v="US"/>
    <s v="USD"/>
    <n v="1385521320"/>
    <n v="1382449733"/>
    <b v="0"/>
    <x v="56"/>
    <b v="1"/>
    <s v="games/tabletop games"/>
    <n v="1360"/>
    <x v="56"/>
    <x v="3"/>
    <s v="tabletop games"/>
    <x v="56"/>
    <d v="2016-12-03T15:05:15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57"/>
    <b v="1"/>
    <s v="games/tabletop games"/>
    <n v="1081"/>
    <x v="57"/>
    <x v="3"/>
    <s v="tabletop games"/>
    <x v="57"/>
    <d v="2014-05-09T21:00:00"/>
    <x v="0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58"/>
    <b v="1"/>
    <s v="technology/hardware"/>
    <n v="148"/>
    <x v="58"/>
    <x v="0"/>
    <s v="hardware"/>
    <x v="58"/>
    <d v="2012-03-22T03:00:00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59"/>
    <b v="1"/>
    <s v="technology/hardware"/>
    <n v="125"/>
    <x v="59"/>
    <x v="0"/>
    <s v="hardware"/>
    <x v="59"/>
    <d v="2013-11-27T03:02:0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60"/>
    <b v="1"/>
    <s v="technology/hardware"/>
    <n v="248"/>
    <x v="60"/>
    <x v="0"/>
    <s v="hardware"/>
    <x v="60"/>
    <d v="2016-12-15T23:00:00"/>
    <x v="0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61"/>
    <b v="1"/>
    <s v="film &amp; video/documentary"/>
    <n v="182"/>
    <x v="61"/>
    <x v="5"/>
    <s v="documentary"/>
    <x v="61"/>
    <d v="2013-05-23T15:38:11"/>
    <x v="0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62"/>
    <b v="1"/>
    <s v="technology/hardware"/>
    <n v="120"/>
    <x v="62"/>
    <x v="0"/>
    <s v="hardware"/>
    <x v="62"/>
    <d v="2016-06-11T13:39:32"/>
    <x v="0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63"/>
    <b v="1"/>
    <s v="technology/hardware"/>
    <n v="234"/>
    <x v="63"/>
    <x v="0"/>
    <s v="hardware"/>
    <x v="63"/>
    <d v="2014-12-03T13:00:45"/>
    <x v="0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64"/>
    <b v="1"/>
    <s v="film &amp; video/documentary"/>
    <n v="156"/>
    <x v="64"/>
    <x v="5"/>
    <s v="documentary"/>
    <x v="64"/>
    <d v="2014-03-07T22:59:00"/>
    <x v="0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65"/>
    <b v="1"/>
    <s v="technology/hardware"/>
    <n v="579"/>
    <x v="65"/>
    <x v="0"/>
    <s v="hardware"/>
    <x v="65"/>
    <d v="2015-03-30T18:31:59"/>
    <x v="0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66"/>
    <b v="0"/>
    <s v="technology/wearables"/>
    <n v="58"/>
    <x v="66"/>
    <x v="0"/>
    <s v="wearables"/>
    <x v="66"/>
    <d v="2014-07-10T14:31:03"/>
    <x v="0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67"/>
    <b v="1"/>
    <s v="technology/hardware"/>
    <n v="115"/>
    <x v="67"/>
    <x v="0"/>
    <s v="hardware"/>
    <x v="67"/>
    <d v="2014-05-30T14:10:35"/>
    <x v="0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0"/>
    <b v="1"/>
    <s v="film &amp; video/documentary"/>
    <n v="113"/>
    <x v="68"/>
    <x v="5"/>
    <s v="documentary"/>
    <x v="68"/>
    <d v="2016-08-05T19:01:08"/>
    <x v="0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68"/>
    <b v="1"/>
    <s v="theater/spaces"/>
    <n v="113"/>
    <x v="69"/>
    <x v="6"/>
    <s v="spaces"/>
    <x v="69"/>
    <d v="2016-12-08T04:59:00"/>
    <x v="0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69"/>
    <b v="1"/>
    <s v="technology/hardware"/>
    <n v="1105"/>
    <x v="70"/>
    <x v="0"/>
    <s v="hardware"/>
    <x v="70"/>
    <d v="2016-03-24T08:11:38"/>
    <x v="0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70"/>
    <b v="1"/>
    <s v="technology/space exploration"/>
    <n v="1379"/>
    <x v="71"/>
    <x v="0"/>
    <s v="space exploration"/>
    <x v="71"/>
    <d v="2015-10-28T08:00:00"/>
    <x v="0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71"/>
    <b v="1"/>
    <s v="technology/hardware"/>
    <n v="217"/>
    <x v="72"/>
    <x v="0"/>
    <s v="hardware"/>
    <x v="72"/>
    <d v="2016-11-01T03:59:00"/>
    <x v="0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72"/>
    <b v="1"/>
    <s v="technology/space exploration"/>
    <n v="107"/>
    <x v="73"/>
    <x v="0"/>
    <s v="space exploration"/>
    <x v="73"/>
    <d v="2012-10-06T03:59:00"/>
    <x v="0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73"/>
    <b v="0"/>
    <s v="technology/wearables"/>
    <n v="82"/>
    <x v="74"/>
    <x v="0"/>
    <s v="wearables"/>
    <x v="74"/>
    <d v="2012-09-13T10:07:02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74"/>
    <b v="1"/>
    <s v="technology/space exploration"/>
    <n v="304"/>
    <x v="75"/>
    <x v="0"/>
    <s v="space exploration"/>
    <x v="75"/>
    <d v="2017-01-23T17:05:43"/>
    <x v="0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75"/>
    <b v="1"/>
    <s v="technology/hardware"/>
    <n v="212"/>
    <x v="76"/>
    <x v="0"/>
    <s v="hardware"/>
    <x v="76"/>
    <d v="2016-06-17T12:59:50"/>
    <x v="0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76"/>
    <b v="1"/>
    <s v="technology/wearables"/>
    <n v="141"/>
    <x v="77"/>
    <x v="0"/>
    <s v="wearables"/>
    <x v="77"/>
    <d v="2013-11-22T16:00:00"/>
    <x v="0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77"/>
    <b v="1"/>
    <s v="games/tabletop games"/>
    <n v="2647"/>
    <x v="78"/>
    <x v="3"/>
    <s v="tabletop games"/>
    <x v="78"/>
    <d v="2012-07-15T05:42:31"/>
    <x v="0"/>
  </r>
  <r>
    <n v="2726"/>
    <x v="79"/>
    <s v="Krimston TWO: iPhone Dual SIM Case"/>
    <n v="100000"/>
    <n v="105745"/>
    <x v="0"/>
    <s v="US"/>
    <s v="USD"/>
    <n v="1461333311"/>
    <n v="1458741311"/>
    <b v="0"/>
    <x v="78"/>
    <b v="1"/>
    <s v="technology/hardware"/>
    <n v="106"/>
    <x v="79"/>
    <x v="0"/>
    <s v="hardware"/>
    <x v="79"/>
    <d v="2016-11-07T11:05:37"/>
    <x v="0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79"/>
    <b v="1"/>
    <s v="food/small batch"/>
    <n v="521"/>
    <x v="80"/>
    <x v="4"/>
    <s v="small batch"/>
    <x v="80"/>
    <d v="2015-08-20T14:50:40"/>
    <x v="0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80"/>
    <b v="1"/>
    <s v="technology/hardware"/>
    <n v="103"/>
    <x v="81"/>
    <x v="0"/>
    <s v="hardware"/>
    <x v="81"/>
    <d v="2014-02-21T18:00:0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81"/>
    <b v="1"/>
    <s v="theater/plays"/>
    <n v="101"/>
    <x v="82"/>
    <x v="6"/>
    <s v="plays"/>
    <x v="82"/>
    <d v="2016-04-22T13:55:11"/>
    <x v="0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82"/>
    <b v="1"/>
    <s v="technology/hardware"/>
    <n v="1436"/>
    <x v="83"/>
    <x v="0"/>
    <s v="hardware"/>
    <x v="83"/>
    <d v="2014-03-08T22:11:35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83"/>
    <b v="1"/>
    <s v="theater/plays"/>
    <n v="100"/>
    <x v="84"/>
    <x v="6"/>
    <s v="plays"/>
    <x v="84"/>
    <d v="2015-04-17T00:00:00"/>
    <x v="0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84"/>
    <b v="1"/>
    <s v="film &amp; video/documentary"/>
    <n v="132"/>
    <x v="85"/>
    <x v="5"/>
    <s v="documentary"/>
    <x v="85"/>
    <d v="2015-05-22T17:03:29"/>
    <x v="0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85"/>
    <b v="0"/>
    <s v="technology/wearables"/>
    <n v="56"/>
    <x v="86"/>
    <x v="0"/>
    <s v="wearables"/>
    <x v="86"/>
    <d v="2013-03-23T22:42:41"/>
    <x v="0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86"/>
    <b v="1"/>
    <s v="technology/hardware"/>
    <n v="201"/>
    <x v="87"/>
    <x v="0"/>
    <s v="hardware"/>
    <x v="87"/>
    <d v="2014-05-05T06:38:31"/>
    <x v="0"/>
  </r>
  <r>
    <n v="2010"/>
    <x v="88"/>
    <s v="Weighitz are miniature smart scales designed to weigh anything in the home."/>
    <n v="30000"/>
    <n v="96015.9"/>
    <x v="0"/>
    <s v="US"/>
    <s v="USD"/>
    <n v="1471564491"/>
    <n v="1468972491"/>
    <b v="1"/>
    <x v="87"/>
    <b v="1"/>
    <s v="technology/hardware"/>
    <n v="320"/>
    <x v="88"/>
    <x v="0"/>
    <s v="hardware"/>
    <x v="88"/>
    <d v="2015-04-08T17:42:49"/>
    <x v="0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88"/>
    <b v="1"/>
    <s v="technology/space exploration"/>
    <n v="144"/>
    <x v="89"/>
    <x v="0"/>
    <s v="space exploration"/>
    <x v="89"/>
    <d v="2016-02-25T07:25:01"/>
    <x v="0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89"/>
    <b v="1"/>
    <s v="games/tabletop games"/>
    <n v="1857"/>
    <x v="90"/>
    <x v="3"/>
    <s v="tabletop games"/>
    <x v="90"/>
    <d v="2011-04-22T04:21:13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n v="1404797428"/>
    <b v="1"/>
    <x v="90"/>
    <b v="1"/>
    <s v="theater/spaces"/>
    <n v="154"/>
    <x v="91"/>
    <x v="6"/>
    <s v="spaces"/>
    <x v="91"/>
    <d v="2016-08-18T23:54:51"/>
    <x v="0"/>
  </r>
  <r>
    <n v="2016"/>
    <x v="92"/>
    <s v="A smart, compact power supply designed to power anything, anywhere"/>
    <n v="10000"/>
    <n v="92154.22"/>
    <x v="0"/>
    <s v="US"/>
    <s v="USD"/>
    <n v="1362863299"/>
    <n v="1360271299"/>
    <b v="1"/>
    <x v="91"/>
    <b v="1"/>
    <s v="technology/hardware"/>
    <n v="922"/>
    <x v="92"/>
    <x v="0"/>
    <s v="hardware"/>
    <x v="92"/>
    <d v="2015-10-11T01:00:00"/>
    <x v="0"/>
  </r>
  <r>
    <n v="1501"/>
    <x v="93"/>
    <s v="A hardcover book of surf, outdoor and nature photos from the British Columbia coast."/>
    <n v="52000"/>
    <n v="86492"/>
    <x v="0"/>
    <s v="CA"/>
    <s v="CAD"/>
    <n v="1436364023"/>
    <n v="1433772023"/>
    <b v="1"/>
    <x v="92"/>
    <b v="1"/>
    <s v="photography/photobooks"/>
    <n v="166"/>
    <x v="93"/>
    <x v="2"/>
    <s v="photobooks"/>
    <x v="93"/>
    <d v="2013-03-26T08:23:59"/>
    <x v="0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3"/>
    <b v="1"/>
    <s v="film &amp; video/documentary"/>
    <n v="101"/>
    <x v="94"/>
    <x v="5"/>
    <s v="documentary"/>
    <x v="94"/>
    <d v="2014-08-09T02:00:00"/>
    <x v="0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94"/>
    <b v="0"/>
    <s v="theater/spaces"/>
    <n v="68"/>
    <x v="95"/>
    <x v="6"/>
    <s v="spaces"/>
    <x v="95"/>
    <d v="2013-03-09T21:08:19"/>
    <x v="0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95"/>
    <b v="0"/>
    <s v="technology/wearables"/>
    <n v="85"/>
    <x v="96"/>
    <x v="0"/>
    <s v="wearables"/>
    <x v="96"/>
    <d v="2015-07-08T14:00:23"/>
    <x v="0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96"/>
    <b v="1"/>
    <s v="technology/hardware"/>
    <n v="118"/>
    <x v="97"/>
    <x v="0"/>
    <s v="hardware"/>
    <x v="97"/>
    <d v="2012-01-07T18:35:09"/>
    <x v="0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97"/>
    <b v="1"/>
    <s v="film &amp; video/documentary"/>
    <n v="214"/>
    <x v="98"/>
    <x v="5"/>
    <s v="documentary"/>
    <x v="98"/>
    <d v="2016-07-09T23:49:58"/>
    <x v="0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81"/>
    <b v="0"/>
    <s v="technology/wearables"/>
    <n v="32"/>
    <x v="99"/>
    <x v="0"/>
    <s v="wearables"/>
    <x v="99"/>
    <d v="2014-12-17T20:43:48"/>
    <x v="0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98"/>
    <b v="1"/>
    <s v="technology/hardware"/>
    <n v="199"/>
    <x v="100"/>
    <x v="0"/>
    <s v="hardware"/>
    <x v="100"/>
    <d v="2014-12-21T08:42:21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99"/>
    <b v="1"/>
    <s v="music/indie rock"/>
    <n v="429"/>
    <x v="101"/>
    <x v="7"/>
    <s v="indie rock"/>
    <x v="101"/>
    <d v="2015-08-15T06:00:00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100"/>
    <b v="1"/>
    <s v="technology/hardware"/>
    <n v="111"/>
    <x v="102"/>
    <x v="0"/>
    <s v="hardware"/>
    <x v="102"/>
    <d v="2016-11-30T20:15:19"/>
    <x v="0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01"/>
    <b v="1"/>
    <s v="film &amp; video/documentary"/>
    <n v="104"/>
    <x v="103"/>
    <x v="5"/>
    <s v="documentary"/>
    <x v="103"/>
    <d v="2013-12-25T08:00:29"/>
    <x v="0"/>
  </r>
  <r>
    <n v="1025"/>
    <x v="104"/>
    <s v="Jake Kaufman and Jessie Seely present THE WORLD'S FIRST VIRTUAL REALITY ROCK OPERA."/>
    <n v="70000"/>
    <n v="76949.820000000007"/>
    <x v="0"/>
    <s v="US"/>
    <s v="USD"/>
    <n v="1426532437"/>
    <n v="1423944037"/>
    <b v="1"/>
    <x v="102"/>
    <b v="1"/>
    <s v="music/electronic music"/>
    <n v="110"/>
    <x v="104"/>
    <x v="7"/>
    <s v="electronic music"/>
    <x v="104"/>
    <d v="2013-03-21T18:03:35"/>
    <x v="0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103"/>
    <b v="1"/>
    <s v="technology/hardware"/>
    <n v="153"/>
    <x v="105"/>
    <x v="0"/>
    <s v="hardware"/>
    <x v="105"/>
    <d v="2016-05-07T13:57:12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04"/>
    <b v="1"/>
    <s v="film &amp; video/documentary"/>
    <n v="102"/>
    <x v="106"/>
    <x v="5"/>
    <s v="documentary"/>
    <x v="106"/>
    <d v="2015-11-01T04:00:00"/>
    <x v="0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78"/>
    <b v="1"/>
    <s v="games/tabletop games"/>
    <n v="381"/>
    <x v="107"/>
    <x v="3"/>
    <s v="tabletop games"/>
    <x v="107"/>
    <d v="2015-03-16T19:00:37"/>
    <x v="0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105"/>
    <b v="1"/>
    <s v="technology/hardware"/>
    <n v="304"/>
    <x v="108"/>
    <x v="0"/>
    <s v="hardware"/>
    <x v="108"/>
    <d v="2013-04-17T18:15:42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106"/>
    <b v="1"/>
    <s v="technology/hardware"/>
    <n v="375"/>
    <x v="109"/>
    <x v="0"/>
    <s v="hardware"/>
    <x v="109"/>
    <d v="2011-10-29T03:59:00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107"/>
    <b v="1"/>
    <s v="technology/wearables"/>
    <n v="300"/>
    <x v="110"/>
    <x v="0"/>
    <s v="wearables"/>
    <x v="110"/>
    <d v="2014-12-21T01:00:00"/>
    <x v="0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108"/>
    <b v="1"/>
    <s v="technology/hardware"/>
    <n v="226"/>
    <x v="111"/>
    <x v="0"/>
    <s v="hardware"/>
    <x v="111"/>
    <d v="2016-12-15T05:00:00"/>
    <x v="0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109"/>
    <b v="1"/>
    <s v="technology/hardware"/>
    <n v="370"/>
    <x v="112"/>
    <x v="0"/>
    <s v="hardware"/>
    <x v="112"/>
    <d v="2013-08-19T08:01:09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110"/>
    <b v="1"/>
    <s v="technology/hardware"/>
    <n v="246"/>
    <x v="113"/>
    <x v="0"/>
    <s v="hardware"/>
    <x v="113"/>
    <d v="2014-10-29T01:00:00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111"/>
    <b v="1"/>
    <s v="food/small batch"/>
    <n v="294"/>
    <x v="114"/>
    <x v="4"/>
    <s v="small batch"/>
    <x v="114"/>
    <d v="2012-11-29T23:54:56"/>
    <x v="0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112"/>
    <b v="0"/>
    <s v="technology/wearables"/>
    <n v="65"/>
    <x v="115"/>
    <x v="0"/>
    <s v="wearables"/>
    <x v="115"/>
    <d v="2014-05-01T15:55:29"/>
    <x v="0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3"/>
    <b v="1"/>
    <s v="film &amp; video/documentary"/>
    <n v="110"/>
    <x v="116"/>
    <x v="5"/>
    <s v="documentary"/>
    <x v="116"/>
    <d v="2014-01-15T19:00:00"/>
    <x v="0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114"/>
    <b v="1"/>
    <s v="technology/hardware"/>
    <n v="198"/>
    <x v="117"/>
    <x v="0"/>
    <s v="hardware"/>
    <x v="117"/>
    <d v="2016-12-19T07:59:00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115"/>
    <b v="1"/>
    <s v="games/tabletop games"/>
    <n v="452"/>
    <x v="118"/>
    <x v="3"/>
    <s v="tabletop games"/>
    <x v="118"/>
    <d v="2014-12-04T10:58:54"/>
    <x v="0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16"/>
    <b v="1"/>
    <s v="film &amp; video/documentary"/>
    <n v="133"/>
    <x v="119"/>
    <x v="5"/>
    <s v="documentary"/>
    <x v="119"/>
    <d v="2015-05-23T21:23:39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117"/>
    <b v="1"/>
    <s v="technology/hardware"/>
    <n v="102"/>
    <x v="120"/>
    <x v="0"/>
    <s v="hardware"/>
    <x v="120"/>
    <d v="2013-10-16T14:33:35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118"/>
    <b v="0"/>
    <s v="music/faith"/>
    <n v="101"/>
    <x v="121"/>
    <x v="7"/>
    <s v="faith"/>
    <x v="121"/>
    <d v="2016-11-21T04:59:00"/>
    <x v="0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119"/>
    <b v="1"/>
    <s v="photography/photobooks"/>
    <n v="145"/>
    <x v="122"/>
    <x v="2"/>
    <s v="photobooks"/>
    <x v="122"/>
    <d v="2013-11-01T00:00:00"/>
    <x v="0"/>
  </r>
  <r>
    <n v="1748"/>
    <x v="123"/>
    <s v="Telling the story of the city through remarkable people who live in Vancouver today."/>
    <n v="50000"/>
    <n v="64974"/>
    <x v="0"/>
    <s v="CA"/>
    <s v="CAD"/>
    <n v="1441234143"/>
    <n v="1438642143"/>
    <b v="0"/>
    <x v="120"/>
    <b v="1"/>
    <s v="photography/photobooks"/>
    <n v="130"/>
    <x v="123"/>
    <x v="2"/>
    <s v="photobooks"/>
    <x v="123"/>
    <d v="2015-08-13T08:46:49"/>
    <x v="0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121"/>
    <b v="1"/>
    <s v="technology/hardware"/>
    <n v="128"/>
    <x v="124"/>
    <x v="0"/>
    <s v="hardware"/>
    <x v="124"/>
    <d v="2017-03-29T02:00:00"/>
    <x v="0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122"/>
    <b v="1"/>
    <s v="games/tabletop games"/>
    <n v="353"/>
    <x v="125"/>
    <x v="3"/>
    <s v="tabletop games"/>
    <x v="125"/>
    <d v="2016-05-02T03:59:00"/>
    <x v="0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23"/>
    <b v="1"/>
    <s v="film &amp; video/documentary"/>
    <n v="109"/>
    <x v="126"/>
    <x v="5"/>
    <s v="documentary"/>
    <x v="126"/>
    <d v="2015-09-02T22:49:03"/>
    <x v="0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124"/>
    <b v="1"/>
    <s v="photography/photobooks"/>
    <n v="139"/>
    <x v="127"/>
    <x v="2"/>
    <s v="photobooks"/>
    <x v="127"/>
    <d v="2016-01-02T23:19:51"/>
    <x v="0"/>
  </r>
  <r>
    <n v="2996"/>
    <x v="128"/>
    <s v="A permanent home for comedy in Connecticut in the heart of downtown Hartford."/>
    <n v="35000"/>
    <n v="60180"/>
    <x v="0"/>
    <s v="US"/>
    <s v="USD"/>
    <n v="1432677240"/>
    <n v="1427493240"/>
    <b v="0"/>
    <x v="125"/>
    <b v="1"/>
    <s v="theater/spaces"/>
    <n v="172"/>
    <x v="128"/>
    <x v="6"/>
    <s v="spaces"/>
    <x v="128"/>
    <d v="2014-11-12T07:59:00"/>
    <x v="0"/>
  </r>
  <r>
    <n v="2031"/>
    <x v="129"/>
    <s v="With Linkio you can use your smartphone to control every electronic you own- for only $100!"/>
    <n v="50000"/>
    <n v="60175"/>
    <x v="0"/>
    <s v="NL"/>
    <s v="EUR"/>
    <n v="1420765200"/>
    <n v="1417506853"/>
    <b v="1"/>
    <x v="19"/>
    <b v="1"/>
    <s v="technology/hardware"/>
    <n v="120"/>
    <x v="129"/>
    <x v="0"/>
    <s v="hardware"/>
    <x v="129"/>
    <d v="2015-11-19T20:00:19"/>
    <x v="0"/>
  </r>
  <r>
    <n v="2049"/>
    <x v="130"/>
    <s v="Keyless. Alarm secured. GPS tracking."/>
    <n v="50000"/>
    <n v="60095.35"/>
    <x v="0"/>
    <s v="GB"/>
    <s v="GBP"/>
    <n v="1386025140"/>
    <n v="1382963963"/>
    <b v="0"/>
    <x v="126"/>
    <b v="1"/>
    <s v="technology/hardware"/>
    <n v="120"/>
    <x v="130"/>
    <x v="0"/>
    <s v="hardware"/>
    <x v="130"/>
    <d v="2014-10-17T19:55:39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19"/>
    <b v="1"/>
    <s v="music/rock"/>
    <n v="200"/>
    <x v="131"/>
    <x v="7"/>
    <s v="rock"/>
    <x v="131"/>
    <d v="2015-05-26T21:54:00"/>
    <x v="0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127"/>
    <b v="1"/>
    <s v="publishing/radio &amp; podcasts"/>
    <n v="117"/>
    <x v="132"/>
    <x v="1"/>
    <s v="radio &amp; podcasts"/>
    <x v="132"/>
    <d v="2015-01-09T01:00:00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n v="1484070735"/>
    <b v="0"/>
    <x v="128"/>
    <b v="1"/>
    <s v="technology/hardware"/>
    <n v="145"/>
    <x v="133"/>
    <x v="0"/>
    <s v="hardware"/>
    <x v="133"/>
    <d v="2013-12-02T22:59:00"/>
    <x v="0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29"/>
    <b v="1"/>
    <s v="technology/hardware"/>
    <n v="116"/>
    <x v="134"/>
    <x v="0"/>
    <s v="hardware"/>
    <x v="134"/>
    <d v="2014-09-06T15:25:31"/>
    <x v="0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30"/>
    <b v="1"/>
    <s v="film &amp; video/documentary"/>
    <n v="191"/>
    <x v="135"/>
    <x v="5"/>
    <s v="documentary"/>
    <x v="135"/>
    <d v="2013-07-26T17:00:00"/>
    <x v="0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131"/>
    <b v="0"/>
    <s v="technology/wearables"/>
    <n v="23"/>
    <x v="136"/>
    <x v="0"/>
    <s v="wearables"/>
    <x v="136"/>
    <d v="2017-03-01T17:52:15"/>
    <x v="0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132"/>
    <b v="1"/>
    <s v="games/tabletop games"/>
    <n v="283"/>
    <x v="137"/>
    <x v="3"/>
    <s v="tabletop games"/>
    <x v="137"/>
    <d v="2015-06-05T21:00:00"/>
    <x v="0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133"/>
    <b v="1"/>
    <s v="technology/hardware"/>
    <n v="1132"/>
    <x v="138"/>
    <x v="0"/>
    <s v="hardware"/>
    <x v="138"/>
    <d v="2011-06-18T01:14:26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134"/>
    <b v="1"/>
    <s v="technology/hardware"/>
    <n v="281"/>
    <x v="139"/>
    <x v="0"/>
    <s v="hardware"/>
    <x v="139"/>
    <d v="2015-11-21T17:12:15"/>
    <x v="0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135"/>
    <b v="1"/>
    <s v="theater/plays"/>
    <n v="160"/>
    <x v="140"/>
    <x v="6"/>
    <s v="plays"/>
    <x v="140"/>
    <d v="2016-12-10T00:00:04"/>
    <x v="0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36"/>
    <b v="1"/>
    <s v="film &amp; video/documentary"/>
    <n v="110"/>
    <x v="141"/>
    <x v="5"/>
    <s v="documentary"/>
    <x v="141"/>
    <d v="2013-04-20T03:38:21"/>
    <x v="0"/>
  </r>
  <r>
    <n v="342"/>
    <x v="142"/>
    <s v="BREAKING A MONSTER needs your help to play in THEATERS!"/>
    <n v="55000"/>
    <n v="55201.52"/>
    <x v="0"/>
    <s v="US"/>
    <s v="USD"/>
    <n v="1461955465"/>
    <n v="1459363465"/>
    <b v="1"/>
    <x v="59"/>
    <b v="1"/>
    <s v="film &amp; video/documentary"/>
    <n v="100"/>
    <x v="142"/>
    <x v="5"/>
    <s v="documentary"/>
    <x v="142"/>
    <d v="2016-10-02T06:41:24"/>
    <x v="0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137"/>
    <b v="1"/>
    <s v="film &amp; video/television"/>
    <n v="123"/>
    <x v="143"/>
    <x v="5"/>
    <s v="television"/>
    <x v="143"/>
    <d v="2014-11-26T07:59:00"/>
    <x v="0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38"/>
    <b v="1"/>
    <s v="publishing/nonfiction"/>
    <n v="114"/>
    <x v="144"/>
    <x v="1"/>
    <s v="nonfiction"/>
    <x v="144"/>
    <d v="2013-10-10T17:00:52"/>
    <x v="0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139"/>
    <b v="1"/>
    <s v="technology/hardware"/>
    <n v="108"/>
    <x v="145"/>
    <x v="0"/>
    <s v="hardware"/>
    <x v="145"/>
    <d v="2016-04-29T18:44:25"/>
    <x v="0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140"/>
    <b v="1"/>
    <s v="games/tabletop games"/>
    <n v="537"/>
    <x v="146"/>
    <x v="3"/>
    <s v="tabletop games"/>
    <x v="146"/>
    <d v="2015-12-19T20:01:19"/>
    <x v="0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110"/>
    <b v="0"/>
    <s v="technology/wearables"/>
    <n v="79"/>
    <x v="147"/>
    <x v="0"/>
    <s v="wearables"/>
    <x v="147"/>
    <d v="2014-12-04T00:39:00"/>
    <x v="0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141"/>
    <b v="1"/>
    <s v="games/tabletop games"/>
    <n v="133"/>
    <x v="148"/>
    <x v="3"/>
    <s v="tabletop games"/>
    <x v="148"/>
    <d v="2015-04-10T05:32:54"/>
    <x v="0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142"/>
    <b v="1"/>
    <s v="technology/hardware"/>
    <n v="106"/>
    <x v="149"/>
    <x v="0"/>
    <s v="hardware"/>
    <x v="149"/>
    <d v="2016-03-26T17:11:30"/>
    <x v="0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n v="1424278451"/>
    <b v="0"/>
    <x v="143"/>
    <b v="1"/>
    <s v="theater/spaces"/>
    <n v="131"/>
    <x v="150"/>
    <x v="6"/>
    <s v="spaces"/>
    <x v="150"/>
    <d v="2017-01-01T15:55:27"/>
    <x v="0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44"/>
    <b v="1"/>
    <s v="film &amp; video/documentary"/>
    <n v="104"/>
    <x v="151"/>
    <x v="5"/>
    <s v="documentary"/>
    <x v="151"/>
    <d v="2015-11-14T13:20:00"/>
    <x v="0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45"/>
    <b v="1"/>
    <s v="film &amp; video/documentary"/>
    <n v="104"/>
    <x v="152"/>
    <x v="5"/>
    <s v="documentary"/>
    <x v="152"/>
    <d v="2014-07-10T10:09:11"/>
    <x v="0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46"/>
    <b v="1"/>
    <s v="film &amp; video/documentary"/>
    <n v="103"/>
    <x v="153"/>
    <x v="5"/>
    <s v="documentary"/>
    <x v="153"/>
    <d v="2015-03-20T15:54:11"/>
    <x v="0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47"/>
    <b v="1"/>
    <s v="film &amp; video/documentary"/>
    <n v="103"/>
    <x v="154"/>
    <x v="5"/>
    <s v="documentary"/>
    <x v="154"/>
    <d v="2016-12-20T04:30:33"/>
    <x v="0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148"/>
    <b v="1"/>
    <s v="theater/spaces"/>
    <n v="103"/>
    <x v="155"/>
    <x v="6"/>
    <s v="spaces"/>
    <x v="155"/>
    <d v="2011-08-07T20:12:50"/>
    <x v="0"/>
  </r>
  <r>
    <n v="3691"/>
    <x v="156"/>
    <s v="World Premiere of last play written by Amiri Baraka"/>
    <n v="40000"/>
    <n v="51184"/>
    <x v="0"/>
    <s v="US"/>
    <s v="USD"/>
    <n v="1425272340"/>
    <n v="1421426929"/>
    <b v="0"/>
    <x v="149"/>
    <b v="1"/>
    <s v="theater/plays"/>
    <n v="128"/>
    <x v="156"/>
    <x v="6"/>
    <s v="plays"/>
    <x v="156"/>
    <d v="2012-06-26T04:03:13"/>
    <x v="0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150"/>
    <b v="0"/>
    <s v="technology/wearables"/>
    <n v="102"/>
    <x v="157"/>
    <x v="0"/>
    <s v="wearables"/>
    <x v="157"/>
    <d v="2016-06-15T15:00:00"/>
    <x v="0"/>
  </r>
  <r>
    <n v="1210"/>
    <x v="158"/>
    <s v="En fotobok om livet i det enda andra GÃ¶teborg i vÃ¤rlden"/>
    <n v="20000"/>
    <n v="50863"/>
    <x v="0"/>
    <s v="SE"/>
    <s v="SEK"/>
    <n v="1433106000"/>
    <n v="1431124572"/>
    <b v="0"/>
    <x v="151"/>
    <b v="1"/>
    <s v="photography/photobooks"/>
    <n v="254"/>
    <x v="158"/>
    <x v="2"/>
    <s v="photobooks"/>
    <x v="158"/>
    <d v="2014-06-16T04:25:00"/>
    <x v="0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152"/>
    <b v="1"/>
    <s v="theater/spaces"/>
    <n v="102"/>
    <x v="159"/>
    <x v="6"/>
    <s v="spaces"/>
    <x v="159"/>
    <d v="2015-03-02T04:59:00"/>
    <x v="0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153"/>
    <b v="1"/>
    <s v="music/indie rock"/>
    <n v="101"/>
    <x v="160"/>
    <x v="7"/>
    <s v="indie rock"/>
    <x v="160"/>
    <d v="2016-08-19T03:59:00"/>
    <x v="0"/>
  </r>
  <r>
    <n v="1957"/>
    <x v="161"/>
    <s v="An open hardware platform for the best microcontroller in the world."/>
    <n v="30000"/>
    <n v="50251.41"/>
    <x v="0"/>
    <s v="US"/>
    <s v="USD"/>
    <n v="1351304513"/>
    <n v="1348712513"/>
    <b v="1"/>
    <x v="154"/>
    <b v="1"/>
    <s v="technology/hardware"/>
    <n v="168"/>
    <x v="161"/>
    <x v="0"/>
    <s v="hardware"/>
    <x v="161"/>
    <d v="2015-05-31T21:00:00"/>
    <x v="0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55"/>
    <b v="1"/>
    <s v="film &amp; video/documentary"/>
    <n v="125"/>
    <x v="162"/>
    <x v="5"/>
    <s v="documentary"/>
    <x v="162"/>
    <d v="2016-10-04T03:59:00"/>
    <x v="0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156"/>
    <b v="1"/>
    <s v="music/rock"/>
    <n v="119"/>
    <x v="163"/>
    <x v="7"/>
    <s v="rock"/>
    <x v="163"/>
    <d v="2014-08-29T01:00:00"/>
    <x v="0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57"/>
    <b v="1"/>
    <s v="photography/photobooks"/>
    <n v="199"/>
    <x v="164"/>
    <x v="2"/>
    <s v="photobooks"/>
    <x v="164"/>
    <d v="2012-10-27T02:21:53"/>
    <x v="0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58"/>
    <b v="1"/>
    <s v="film &amp; video/television"/>
    <n v="165"/>
    <x v="165"/>
    <x v="5"/>
    <s v="television"/>
    <x v="165"/>
    <d v="2016-04-07T14:16:31"/>
    <x v="0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159"/>
    <b v="1"/>
    <s v="technology/hardware"/>
    <n v="493"/>
    <x v="166"/>
    <x v="0"/>
    <s v="hardware"/>
    <x v="166"/>
    <d v="2015-01-07T16:41:46"/>
    <x v="0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160"/>
    <b v="1"/>
    <s v="technology/hardware"/>
    <n v="196"/>
    <x v="167"/>
    <x v="0"/>
    <s v="hardware"/>
    <x v="167"/>
    <d v="2015-06-27T06:55:54"/>
    <x v="0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161"/>
    <b v="1"/>
    <s v="music/indie rock"/>
    <n v="101"/>
    <x v="168"/>
    <x v="7"/>
    <s v="indie rock"/>
    <x v="168"/>
    <d v="2014-07-16T03:00:00"/>
    <x v="0"/>
  </r>
  <r>
    <n v="1469"/>
    <x v="169"/>
    <s v="Get the inside edge on the stories that connect Americans to the world -- in your ear every week."/>
    <n v="44250"/>
    <n v="47978"/>
    <x v="0"/>
    <s v="US"/>
    <s v="USD"/>
    <n v="1360938109"/>
    <n v="1358346109"/>
    <b v="1"/>
    <x v="162"/>
    <b v="1"/>
    <s v="publishing/radio &amp; podcasts"/>
    <n v="108"/>
    <x v="169"/>
    <x v="1"/>
    <s v="radio &amp; podcasts"/>
    <x v="169"/>
    <d v="2015-08-07T16:14:23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163"/>
    <b v="1"/>
    <s v="technology/wearables"/>
    <n v="119"/>
    <x v="170"/>
    <x v="0"/>
    <s v="wearables"/>
    <x v="170"/>
    <d v="2014-07-23T15:25:50"/>
    <x v="0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164"/>
    <b v="1"/>
    <s v="technology/hardware"/>
    <n v="473"/>
    <x v="171"/>
    <x v="0"/>
    <s v="hardware"/>
    <x v="171"/>
    <d v="2012-10-02T18:40:03"/>
    <x v="0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165"/>
    <b v="1"/>
    <s v="photography/photobooks"/>
    <n v="135"/>
    <x v="172"/>
    <x v="2"/>
    <s v="photobooks"/>
    <x v="172"/>
    <d v="2013-02-15T14:21:49"/>
    <x v="0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166"/>
    <b v="0"/>
    <s v="games/video games"/>
    <n v="63"/>
    <x v="173"/>
    <x v="3"/>
    <s v="video games"/>
    <x v="173"/>
    <d v="2015-08-13T13:40:48"/>
    <x v="0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167"/>
    <b v="1"/>
    <s v="theater/spaces"/>
    <n v="233"/>
    <x v="174"/>
    <x v="6"/>
    <s v="spaces"/>
    <x v="174"/>
    <d v="2015-05-31T01:42:58"/>
    <x v="0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168"/>
    <b v="1"/>
    <s v="theater/musical"/>
    <n v="102"/>
    <x v="175"/>
    <x v="6"/>
    <s v="musical"/>
    <x v="175"/>
    <d v="2015-10-23T18:24:55"/>
    <x v="0"/>
  </r>
  <r>
    <n v="1467"/>
    <x v="176"/>
    <s v="We are a new Spanish language podcast telling uniquely Latin American stories."/>
    <n v="40000"/>
    <n v="46032"/>
    <x v="0"/>
    <s v="US"/>
    <s v="USD"/>
    <n v="1332699285"/>
    <n v="1327518885"/>
    <b v="1"/>
    <x v="169"/>
    <b v="1"/>
    <s v="publishing/radio &amp; podcasts"/>
    <n v="115"/>
    <x v="176"/>
    <x v="1"/>
    <s v="radio &amp; podcasts"/>
    <x v="176"/>
    <d v="2014-09-11T09:04:10"/>
    <x v="0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n v="1363611575"/>
    <b v="0"/>
    <x v="114"/>
    <b v="1"/>
    <s v="technology/hardware"/>
    <n v="170"/>
    <x v="177"/>
    <x v="0"/>
    <s v="hardware"/>
    <x v="177"/>
    <d v="2016-07-21T16:45:26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70"/>
    <b v="1"/>
    <s v="film &amp; video/documentary"/>
    <n v="101"/>
    <x v="178"/>
    <x v="5"/>
    <s v="documentary"/>
    <x v="178"/>
    <d v="2014-09-11T14:01:08"/>
    <x v="0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171"/>
    <b v="1"/>
    <s v="theater/spaces"/>
    <n v="113"/>
    <x v="179"/>
    <x v="6"/>
    <s v="spaces"/>
    <x v="179"/>
    <d v="2012-03-25T18:14:45"/>
    <x v="0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172"/>
    <b v="1"/>
    <s v="games/tabletop games"/>
    <n v="1802"/>
    <x v="180"/>
    <x v="3"/>
    <s v="tabletop games"/>
    <x v="180"/>
    <d v="2013-04-22T12:59:35"/>
    <x v="0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73"/>
    <b v="1"/>
    <s v="technology/hardware"/>
    <n v="179"/>
    <x v="181"/>
    <x v="0"/>
    <s v="hardware"/>
    <x v="181"/>
    <d v="2010-02-22T22:00:0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39"/>
    <b v="1"/>
    <s v="film &amp; video/documentary"/>
    <n v="112"/>
    <x v="182"/>
    <x v="5"/>
    <s v="documentary"/>
    <x v="182"/>
    <d v="2014-11-15T22:08:44"/>
    <x v="0"/>
  </r>
  <r>
    <n v="648"/>
    <x v="183"/>
    <s v="Get ready for the next product that you canâ€™t live without"/>
    <n v="35000"/>
    <n v="44388"/>
    <x v="0"/>
    <s v="US"/>
    <s v="USD"/>
    <n v="1413304708"/>
    <n v="1410280708"/>
    <b v="0"/>
    <x v="174"/>
    <b v="1"/>
    <s v="technology/wearables"/>
    <n v="127"/>
    <x v="183"/>
    <x v="0"/>
    <s v="wearables"/>
    <x v="183"/>
    <d v="2017-03-07T05:00:00"/>
    <x v="0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n v="1486397007"/>
    <b v="1"/>
    <x v="175"/>
    <b v="1"/>
    <s v="film &amp; video/documentary"/>
    <n v="125"/>
    <x v="184"/>
    <x v="5"/>
    <s v="documentary"/>
    <x v="184"/>
    <d v="2014-04-26T01:58:38"/>
    <x v="0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6"/>
    <b v="1"/>
    <s v="film &amp; video/documentary"/>
    <n v="127"/>
    <x v="185"/>
    <x v="5"/>
    <s v="documentary"/>
    <x v="185"/>
    <d v="2015-11-14T12:53:29"/>
    <x v="0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177"/>
    <b v="1"/>
    <s v="technology/hardware"/>
    <n v="143"/>
    <x v="186"/>
    <x v="0"/>
    <s v="hardware"/>
    <x v="186"/>
    <d v="2014-10-14T16:38:28"/>
    <x v="0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178"/>
    <b v="0"/>
    <s v="technology/wearables"/>
    <n v="22"/>
    <x v="187"/>
    <x v="0"/>
    <s v="wearables"/>
    <x v="187"/>
    <d v="2017-03-08T21:00:00"/>
    <x v="0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79"/>
    <b v="1"/>
    <s v="film &amp; video/documentary"/>
    <n v="107"/>
    <x v="188"/>
    <x v="5"/>
    <s v="documentary"/>
    <x v="188"/>
    <d v="2016-04-07T22:09:14"/>
    <x v="0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180"/>
    <b v="1"/>
    <s v="food/small batch"/>
    <n v="106"/>
    <x v="189"/>
    <x v="4"/>
    <s v="small batch"/>
    <x v="189"/>
    <d v="2016-01-31T21:59:00"/>
    <x v="0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181"/>
    <b v="0"/>
    <s v="technology/space exploration"/>
    <n v="8"/>
    <x v="190"/>
    <x v="0"/>
    <s v="space exploration"/>
    <x v="190"/>
    <d v="2016-07-06T15:00:58"/>
    <x v="0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182"/>
    <b v="0"/>
    <s v="theater/spaces"/>
    <n v="12"/>
    <x v="191"/>
    <x v="6"/>
    <s v="spaces"/>
    <x v="191"/>
    <d v="2016-06-17T13:57:14"/>
    <x v="0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83"/>
    <b v="1"/>
    <s v="film &amp; video/documentary"/>
    <n v="105"/>
    <x v="192"/>
    <x v="5"/>
    <s v="documentary"/>
    <x v="192"/>
    <d v="2016-10-30T15:25:38"/>
    <x v="0"/>
  </r>
  <r>
    <n v="2703"/>
    <x v="193"/>
    <s v="Â¡Tu nuevo espacio cultural multidisciplinario en el centro de Pachuca, Hidalgo"/>
    <n v="40000"/>
    <n v="41500"/>
    <x v="3"/>
    <s v="MX"/>
    <s v="MXN"/>
    <n v="1490196830"/>
    <n v="1485016430"/>
    <b v="0"/>
    <x v="184"/>
    <b v="0"/>
    <s v="theater/spaces"/>
    <n v="104"/>
    <x v="193"/>
    <x v="6"/>
    <s v="spaces"/>
    <x v="193"/>
    <d v="2015-09-09T07:31:09"/>
    <x v="0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185"/>
    <b v="1"/>
    <s v="film &amp; video/documentary"/>
    <n v="113"/>
    <x v="194"/>
    <x v="5"/>
    <s v="documentary"/>
    <x v="194"/>
    <d v="2016-07-10T05:28:57"/>
    <x v="0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186"/>
    <b v="0"/>
    <s v="theater/spaces"/>
    <n v="20"/>
    <x v="195"/>
    <x v="6"/>
    <s v="spaces"/>
    <x v="195"/>
    <d v="2012-01-21T17:43:00"/>
    <x v="0"/>
  </r>
  <r>
    <n v="355"/>
    <x v="196"/>
    <s v="A documentary film about the late REZA ABDOH and his performance company DAR A LUZ."/>
    <n v="35000"/>
    <n v="40690"/>
    <x v="0"/>
    <s v="US"/>
    <s v="USD"/>
    <n v="1417420994"/>
    <n v="1414738994"/>
    <b v="1"/>
    <x v="187"/>
    <b v="1"/>
    <s v="film &amp; video/documentary"/>
    <n v="116"/>
    <x v="196"/>
    <x v="5"/>
    <s v="documentary"/>
    <x v="196"/>
    <d v="2017-03-22T15:33:50"/>
    <x v="0"/>
  </r>
  <r>
    <n v="278"/>
    <x v="197"/>
    <s v="An unlikely story of spirit, defiance and beauty from the most contaminated place on Earth"/>
    <n v="27000"/>
    <n v="40594"/>
    <x v="0"/>
    <s v="US"/>
    <s v="USD"/>
    <n v="1350003539"/>
    <n v="1347411539"/>
    <b v="1"/>
    <x v="13"/>
    <b v="1"/>
    <s v="film &amp; video/documentary"/>
    <n v="150"/>
    <x v="197"/>
    <x v="5"/>
    <s v="documentary"/>
    <x v="197"/>
    <d v="2014-12-21T16:45:04"/>
    <x v="0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188"/>
    <b v="1"/>
    <s v="food/small batch"/>
    <n v="203"/>
    <x v="198"/>
    <x v="4"/>
    <s v="small batch"/>
    <x v="198"/>
    <d v="2015-12-16T20:18:00"/>
    <x v="0"/>
  </r>
  <r>
    <n v="1315"/>
    <x v="199"/>
    <s v="Zoom will happen - THANK YOU! Received outside funding due amazing early success!"/>
    <n v="100000"/>
    <n v="40404"/>
    <x v="1"/>
    <s v="US"/>
    <s v="USD"/>
    <n v="1446771600"/>
    <n v="1443700648"/>
    <b v="0"/>
    <x v="189"/>
    <b v="0"/>
    <s v="technology/wearables"/>
    <n v="40"/>
    <x v="199"/>
    <x v="0"/>
    <s v="wearables"/>
    <x v="199"/>
    <d v="2014-12-01T08:03:14"/>
    <x v="0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190"/>
    <b v="1"/>
    <s v="film &amp; video/television"/>
    <n v="183"/>
    <x v="200"/>
    <x v="5"/>
    <s v="television"/>
    <x v="200"/>
    <d v="2012-10-12T00:58:59"/>
    <x v="0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191"/>
    <b v="1"/>
    <s v="photography/photobooks"/>
    <n v="322"/>
    <x v="201"/>
    <x v="2"/>
    <s v="photobooks"/>
    <x v="201"/>
    <d v="2014-08-15T15:00:22"/>
    <x v="0"/>
  </r>
  <r>
    <n v="3648"/>
    <x v="202"/>
    <s v="Help Moth Live! Support Moth and its artist collective to achieve its 2014/15 season."/>
    <n v="40000"/>
    <n v="40153"/>
    <x v="0"/>
    <s v="US"/>
    <s v="USD"/>
    <n v="1412492445"/>
    <n v="1409900445"/>
    <b v="0"/>
    <x v="145"/>
    <b v="1"/>
    <s v="theater/plays"/>
    <n v="100"/>
    <x v="202"/>
    <x v="6"/>
    <s v="plays"/>
    <x v="202"/>
    <d v="2015-11-06T01:00:00"/>
    <x v="0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121"/>
    <b v="1"/>
    <s v="technology/hardware"/>
    <n v="819"/>
    <x v="203"/>
    <x v="0"/>
    <s v="hardware"/>
    <x v="203"/>
    <d v="2015-02-27T16:37:59"/>
    <x v="0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n v="1483634335"/>
    <b v="0"/>
    <x v="192"/>
    <b v="0"/>
    <s v="technology/wearables"/>
    <n v="42"/>
    <x v="204"/>
    <x v="0"/>
    <s v="wearables"/>
    <x v="204"/>
    <d v="2015-04-08T11:42:59"/>
    <x v="0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193"/>
    <b v="1"/>
    <s v="photography/photobooks"/>
    <n v="107"/>
    <x v="205"/>
    <x v="2"/>
    <s v="photobooks"/>
    <x v="205"/>
    <d v="2014-10-05T07:00:45"/>
    <x v="0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66"/>
    <b v="1"/>
    <s v="theater/plays"/>
    <n v="114"/>
    <x v="206"/>
    <x v="6"/>
    <s v="plays"/>
    <x v="206"/>
    <d v="2012-07-09T02:07:27"/>
    <x v="0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194"/>
    <b v="1"/>
    <s v="technology/hardware"/>
    <n v="114"/>
    <x v="207"/>
    <x v="0"/>
    <s v="hardware"/>
    <x v="207"/>
    <d v="2017-02-20T19:00:00"/>
    <x v="0"/>
  </r>
  <r>
    <n v="1476"/>
    <x v="208"/>
    <s v="The Comedy Button is a brand new nerd pop culture podcast with weekly video sketches."/>
    <n v="6000"/>
    <n v="39693.279999999999"/>
    <x v="0"/>
    <s v="US"/>
    <s v="USD"/>
    <n v="1315616422"/>
    <n v="1313024422"/>
    <b v="1"/>
    <x v="195"/>
    <b v="1"/>
    <s v="publishing/radio &amp; podcasts"/>
    <n v="662"/>
    <x v="208"/>
    <x v="1"/>
    <s v="radio &amp; podcasts"/>
    <x v="208"/>
    <d v="2016-06-07T04:01:31"/>
    <x v="0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196"/>
    <b v="1"/>
    <s v="games/tabletop games"/>
    <n v="404"/>
    <x v="209"/>
    <x v="3"/>
    <s v="tabletop games"/>
    <x v="209"/>
    <d v="2016-05-14T03:59:00"/>
    <x v="0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197"/>
    <b v="1"/>
    <s v="technology/hardware"/>
    <n v="132"/>
    <x v="210"/>
    <x v="0"/>
    <s v="hardware"/>
    <x v="210"/>
    <d v="2014-05-02T12:30:10"/>
    <x v="0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198"/>
    <b v="1"/>
    <s v="photography/photobooks"/>
    <n v="786"/>
    <x v="211"/>
    <x v="2"/>
    <s v="photobooks"/>
    <x v="211"/>
    <d v="2011-09-10T01:00:22"/>
    <x v="0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121"/>
    <b v="1"/>
    <s v="theater/spaces"/>
    <n v="112"/>
    <x v="212"/>
    <x v="6"/>
    <s v="spaces"/>
    <x v="212"/>
    <d v="2015-09-17T14:59:51"/>
    <x v="0"/>
  </r>
  <r>
    <n v="1196"/>
    <x v="213"/>
    <s v="A book of male nudes photographed on location in Ibiza over the last 4 years."/>
    <n v="14500"/>
    <n v="39137"/>
    <x v="0"/>
    <s v="GB"/>
    <s v="GBP"/>
    <n v="1450467539"/>
    <n v="1447875539"/>
    <b v="0"/>
    <x v="199"/>
    <b v="1"/>
    <s v="photography/photobooks"/>
    <n v="270"/>
    <x v="213"/>
    <x v="2"/>
    <s v="photobooks"/>
    <x v="213"/>
    <d v="2014-05-09T20:45:19"/>
    <x v="0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200"/>
    <b v="1"/>
    <s v="technology/space exploration"/>
    <n v="326"/>
    <x v="214"/>
    <x v="0"/>
    <s v="space exploration"/>
    <x v="214"/>
    <d v="2014-05-30T22:09:16"/>
    <x v="0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63"/>
    <b v="1"/>
    <s v="film &amp; video/documentary"/>
    <n v="111"/>
    <x v="215"/>
    <x v="5"/>
    <s v="documentary"/>
    <x v="215"/>
    <d v="2014-10-16T06:59:00"/>
    <x v="0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01"/>
    <b v="1"/>
    <s v="music/rock"/>
    <n v="155"/>
    <x v="216"/>
    <x v="7"/>
    <s v="rock"/>
    <x v="216"/>
    <d v="2015-12-18T19:38:59"/>
    <x v="0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202"/>
    <b v="1"/>
    <s v="film &amp; video/documentary"/>
    <n v="101"/>
    <x v="217"/>
    <x v="5"/>
    <s v="documentary"/>
    <x v="217"/>
    <d v="2014-11-12T21:20:00"/>
    <x v="0"/>
  </r>
  <r>
    <n v="24"/>
    <x v="218"/>
    <s v="STL Up Late is a weekly late night comedy talk show for St. Louis television."/>
    <n v="35000"/>
    <n v="38082.69"/>
    <x v="0"/>
    <s v="US"/>
    <s v="USD"/>
    <n v="1442345940"/>
    <n v="1439494863"/>
    <b v="0"/>
    <x v="203"/>
    <b v="1"/>
    <s v="film &amp; video/television"/>
    <n v="109"/>
    <x v="218"/>
    <x v="5"/>
    <s v="television"/>
    <x v="218"/>
    <d v="2014-11-23T01:01:46"/>
    <x v="0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204"/>
    <b v="1"/>
    <s v="photography/photobooks"/>
    <n v="253"/>
    <x v="219"/>
    <x v="2"/>
    <s v="photobooks"/>
    <x v="219"/>
    <d v="2012-08-30T16:33:45"/>
    <x v="0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205"/>
    <b v="1"/>
    <s v="film &amp; video/documentary"/>
    <n v="107"/>
    <x v="220"/>
    <x v="5"/>
    <s v="documentary"/>
    <x v="220"/>
    <d v="2012-05-20T19:01:58"/>
    <x v="0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06"/>
    <b v="1"/>
    <s v="technology/hardware"/>
    <n v="124"/>
    <x v="221"/>
    <x v="0"/>
    <s v="hardware"/>
    <x v="221"/>
    <d v="2015-09-15T19:39:00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57"/>
    <b v="1"/>
    <s v="film &amp; video/documentary"/>
    <n v="103"/>
    <x v="222"/>
    <x v="5"/>
    <s v="documentary"/>
    <x v="222"/>
    <d v="2016-06-13T05:59:00"/>
    <x v="0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n v="1475577786"/>
    <b v="1"/>
    <x v="207"/>
    <b v="1"/>
    <s v="film &amp; video/documentary"/>
    <n v="103"/>
    <x v="223"/>
    <x v="5"/>
    <s v="documentary"/>
    <x v="223"/>
    <d v="2016-05-19T15:02:42"/>
    <x v="0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208"/>
    <b v="1"/>
    <s v="food/small batch"/>
    <n v="102"/>
    <x v="224"/>
    <x v="4"/>
    <s v="small batch"/>
    <x v="224"/>
    <d v="2013-10-16T03:59:00"/>
    <x v="0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209"/>
    <b v="1"/>
    <s v="film &amp; video/documentary"/>
    <n v="102"/>
    <x v="225"/>
    <x v="5"/>
    <s v="documentary"/>
    <x v="225"/>
    <d v="2014-02-05T23:04:00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10"/>
    <b v="1"/>
    <s v="music/rock"/>
    <n v="118"/>
    <x v="226"/>
    <x v="7"/>
    <s v="rock"/>
    <x v="226"/>
    <d v="2016-11-08T11:43:06"/>
    <x v="0"/>
  </r>
  <r>
    <n v="693"/>
    <x v="227"/>
    <s v="Prana is the first wearable combining breath and posture tracking to make your sitting time count."/>
    <n v="100000"/>
    <n v="35338"/>
    <x v="2"/>
    <s v="US"/>
    <s v="USD"/>
    <n v="1430421827"/>
    <n v="1427829827"/>
    <b v="0"/>
    <x v="211"/>
    <b v="0"/>
    <s v="technology/wearables"/>
    <n v="35"/>
    <x v="227"/>
    <x v="0"/>
    <s v="wearables"/>
    <x v="227"/>
    <d v="2015-12-25T00:00:00"/>
    <x v="0"/>
  </r>
  <r>
    <n v="2989"/>
    <x v="228"/>
    <s v="Bring the movies back to Bethel, Maine."/>
    <n v="20000"/>
    <n v="35307"/>
    <x v="0"/>
    <s v="US"/>
    <s v="USD"/>
    <n v="1450673940"/>
    <n v="1448756962"/>
    <b v="0"/>
    <x v="212"/>
    <b v="1"/>
    <s v="theater/spaces"/>
    <n v="177"/>
    <x v="228"/>
    <x v="6"/>
    <s v="spaces"/>
    <x v="228"/>
    <d v="2013-05-17T03:59:00"/>
    <x v="0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13"/>
    <b v="1"/>
    <s v="food/small batch"/>
    <n v="101"/>
    <x v="229"/>
    <x v="4"/>
    <s v="small batch"/>
    <x v="229"/>
    <d v="2012-02-12T22:03:51"/>
    <x v="0"/>
  </r>
  <r>
    <n v="3237"/>
    <x v="230"/>
    <s v="An annual campaign supporting our intensive for artists 25 and under."/>
    <n v="35000"/>
    <n v="35275.64"/>
    <x v="0"/>
    <s v="US"/>
    <s v="USD"/>
    <n v="1443499140"/>
    <n v="1441452184"/>
    <b v="1"/>
    <x v="214"/>
    <b v="1"/>
    <s v="theater/plays"/>
    <n v="101"/>
    <x v="230"/>
    <x v="6"/>
    <s v="plays"/>
    <x v="230"/>
    <d v="2015-04-30T19:23:47"/>
    <x v="0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38"/>
    <b v="0"/>
    <s v="technology/wearables"/>
    <n v="59"/>
    <x v="231"/>
    <x v="0"/>
    <s v="wearables"/>
    <x v="231"/>
    <d v="2015-12-21T04:59:00"/>
    <x v="0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202"/>
    <b v="1"/>
    <s v="theater/plays"/>
    <n v="100"/>
    <x v="232"/>
    <x v="6"/>
    <s v="plays"/>
    <x v="232"/>
    <d v="2017-03-11T04:50:08"/>
    <x v="0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215"/>
    <b v="1"/>
    <s v="games/tabletop games"/>
    <n v="185"/>
    <x v="233"/>
    <x v="3"/>
    <s v="tabletop games"/>
    <x v="233"/>
    <d v="2015-09-29T03:59:00"/>
    <x v="0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66"/>
    <b v="1"/>
    <s v="publishing/radio &amp; podcasts"/>
    <n v="139"/>
    <x v="234"/>
    <x v="1"/>
    <s v="radio &amp; podcasts"/>
    <x v="234"/>
    <d v="2015-11-19T05:03:21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216"/>
    <b v="1"/>
    <s v="music/rock"/>
    <n v="139"/>
    <x v="235"/>
    <x v="7"/>
    <s v="rock"/>
    <x v="235"/>
    <d v="2015-09-10T03:59:00"/>
    <x v="0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217"/>
    <b v="1"/>
    <s v="film &amp; video/documentary"/>
    <n v="102"/>
    <x v="236"/>
    <x v="5"/>
    <s v="documentary"/>
    <x v="236"/>
    <d v="2016-03-23T06:59:00"/>
    <x v="0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18"/>
    <b v="1"/>
    <s v="music/rock"/>
    <n v="105"/>
    <x v="237"/>
    <x v="7"/>
    <s v="rock"/>
    <x v="237"/>
    <d v="2013-10-16T13:01:43"/>
    <x v="0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19"/>
    <b v="1"/>
    <s v="technology/hardware"/>
    <n v="226"/>
    <x v="238"/>
    <x v="0"/>
    <s v="hardware"/>
    <x v="238"/>
    <d v="2017-01-18T15:16:37"/>
    <x v="0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20"/>
    <b v="0"/>
    <s v="technology/wearables"/>
    <n v="34"/>
    <x v="239"/>
    <x v="0"/>
    <s v="wearables"/>
    <x v="239"/>
    <d v="2015-06-01T02:20:00"/>
    <x v="0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221"/>
    <b v="1"/>
    <s v="technology/hardware"/>
    <n v="421"/>
    <x v="240"/>
    <x v="0"/>
    <s v="hardware"/>
    <x v="240"/>
    <d v="2014-04-11T14:15:46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217"/>
    <b v="0"/>
    <s v="technology/gadgets"/>
    <n v="39"/>
    <x v="241"/>
    <x v="0"/>
    <s v="gadgets"/>
    <x v="241"/>
    <d v="2012-03-02T03:00:00"/>
    <x v="0"/>
  </r>
  <r>
    <n v="1975"/>
    <x v="242"/>
    <s v="The Bugle2 is a second generation DIY kit phono preamplifier for vinyl playback."/>
    <n v="16000"/>
    <n v="33393.339999999997"/>
    <x v="0"/>
    <s v="US"/>
    <s v="USD"/>
    <n v="1362938851"/>
    <n v="1360346851"/>
    <b v="1"/>
    <x v="190"/>
    <b v="1"/>
    <s v="technology/hardware"/>
    <n v="209"/>
    <x v="242"/>
    <x v="0"/>
    <s v="hardware"/>
    <x v="242"/>
    <d v="2016-12-14T12:01:08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22"/>
    <b v="1"/>
    <s v="publishing/radio &amp; podcasts"/>
    <n v="111"/>
    <x v="243"/>
    <x v="1"/>
    <s v="radio &amp; podcasts"/>
    <x v="243"/>
    <d v="2013-07-01T18:00:00"/>
    <x v="0"/>
  </r>
  <r>
    <n v="2026"/>
    <x v="244"/>
    <s v="MIDI Sprout enables plants to play synthesizers in real time."/>
    <n v="25000"/>
    <n v="33370.769999999997"/>
    <x v="0"/>
    <s v="US"/>
    <s v="USD"/>
    <n v="1398052740"/>
    <n v="1394127585"/>
    <b v="1"/>
    <x v="223"/>
    <b v="1"/>
    <s v="technology/hardware"/>
    <n v="133"/>
    <x v="244"/>
    <x v="0"/>
    <s v="hardware"/>
    <x v="244"/>
    <d v="2015-10-31T22:45:00"/>
    <x v="0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224"/>
    <b v="1"/>
    <s v="publishing/radio &amp; podcasts"/>
    <n v="104"/>
    <x v="245"/>
    <x v="1"/>
    <s v="radio &amp; podcasts"/>
    <x v="245"/>
    <d v="2013-03-10T18:07:31"/>
    <x v="0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25"/>
    <b v="1"/>
    <s v="publishing/nonfiction"/>
    <n v="132"/>
    <x v="246"/>
    <x v="1"/>
    <s v="nonfiction"/>
    <x v="246"/>
    <d v="2011-12-23T03:00:00"/>
    <x v="0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94"/>
    <b v="1"/>
    <s v="theater/spaces"/>
    <n v="110"/>
    <x v="247"/>
    <x v="6"/>
    <s v="spaces"/>
    <x v="247"/>
    <d v="2014-04-21T03:59:00"/>
    <x v="0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26"/>
    <b v="1"/>
    <s v="music/metal"/>
    <n v="118"/>
    <x v="248"/>
    <x v="7"/>
    <s v="metal"/>
    <x v="248"/>
    <d v="2015-04-09T22:58:54"/>
    <x v="0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227"/>
    <b v="1"/>
    <s v="film &amp; video/television"/>
    <n v="131"/>
    <x v="249"/>
    <x v="5"/>
    <s v="television"/>
    <x v="249"/>
    <d v="2012-04-08T18:19:38"/>
    <x v="0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49"/>
    <b v="1"/>
    <s v="technology/space exploration"/>
    <n v="408"/>
    <x v="250"/>
    <x v="0"/>
    <s v="space exploration"/>
    <x v="250"/>
    <d v="2014-11-18T04:35:00"/>
    <x v="0"/>
  </r>
  <r>
    <n v="2610"/>
    <x v="251"/>
    <s v="Preserve the telescope that Clyde Tombaugh used to discover Pluto for generations to come!"/>
    <n v="22765"/>
    <n v="32172.66"/>
    <x v="0"/>
    <s v="US"/>
    <s v="USD"/>
    <n v="1471849140"/>
    <n v="1468444125"/>
    <b v="1"/>
    <x v="228"/>
    <b v="1"/>
    <s v="technology/space exploration"/>
    <n v="141"/>
    <x v="251"/>
    <x v="0"/>
    <s v="space exploration"/>
    <x v="251"/>
    <d v="2016-12-28T05:05:46"/>
    <x v="0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29"/>
    <b v="1"/>
    <s v="technology/wearables"/>
    <n v="267"/>
    <x v="252"/>
    <x v="0"/>
    <s v="wearables"/>
    <x v="252"/>
    <d v="2014-05-25T22:59:00"/>
    <x v="0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230"/>
    <b v="1"/>
    <s v="film &amp; video/documentary"/>
    <n v="229"/>
    <x v="253"/>
    <x v="5"/>
    <s v="documentary"/>
    <x v="253"/>
    <d v="2015-08-12T02:00:00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n v="1382742014"/>
    <b v="0"/>
    <x v="231"/>
    <b v="1"/>
    <s v="games/tabletop games"/>
    <n v="128"/>
    <x v="254"/>
    <x v="3"/>
    <s v="tabletop games"/>
    <x v="254"/>
    <d v="2016-08-22T06:59:00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232"/>
    <b v="1"/>
    <s v="film &amp; video/television"/>
    <n v="106"/>
    <x v="255"/>
    <x v="5"/>
    <s v="television"/>
    <x v="255"/>
    <d v="2015-07-08T22:58:33"/>
    <x v="0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233"/>
    <b v="1"/>
    <s v="theater/plays"/>
    <n v="103"/>
    <x v="256"/>
    <x v="6"/>
    <s v="plays"/>
    <x v="256"/>
    <d v="2013-09-19T18:08:48"/>
    <x v="0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234"/>
    <b v="1"/>
    <s v="theater/spaces"/>
    <n v="265"/>
    <x v="257"/>
    <x v="6"/>
    <s v="spaces"/>
    <x v="257"/>
    <d v="2013-12-01T04:02:00"/>
    <x v="0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235"/>
    <b v="1"/>
    <s v="theater/spaces"/>
    <n v="127"/>
    <x v="258"/>
    <x v="6"/>
    <s v="spaces"/>
    <x v="258"/>
    <d v="2014-09-17T13:00:56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236"/>
    <b v="1"/>
    <s v="film &amp; video/documentary"/>
    <n v="106"/>
    <x v="259"/>
    <x v="5"/>
    <s v="documentary"/>
    <x v="259"/>
    <d v="2016-04-29T04:39:48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n v="1393272633"/>
    <b v="0"/>
    <x v="237"/>
    <b v="1"/>
    <s v="music/rock"/>
    <n v="105"/>
    <x v="260"/>
    <x v="7"/>
    <s v="rock"/>
    <x v="260"/>
    <d v="2016-02-21T09:33:48"/>
    <x v="0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238"/>
    <b v="1"/>
    <s v="film &amp; video/documentary"/>
    <n v="105"/>
    <x v="261"/>
    <x v="5"/>
    <s v="documentary"/>
    <x v="261"/>
    <d v="2013-08-16T11:59:00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22"/>
    <b v="1"/>
    <s v="photography/photobooks"/>
    <n v="418"/>
    <x v="262"/>
    <x v="2"/>
    <s v="photobooks"/>
    <x v="262"/>
    <d v="2013-06-06T13:34:51"/>
    <x v="0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239"/>
    <b v="1"/>
    <s v="technology/hardware"/>
    <n v="104"/>
    <x v="263"/>
    <x v="0"/>
    <s v="hardware"/>
    <x v="263"/>
    <d v="2014-03-26T19:10:33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231"/>
    <b v="1"/>
    <s v="technology/hardware"/>
    <n v="125"/>
    <x v="264"/>
    <x v="0"/>
    <s v="hardware"/>
    <x v="264"/>
    <d v="2014-01-02T08:00:00"/>
    <x v="0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40"/>
    <b v="0"/>
    <s v="games/video games"/>
    <n v="36"/>
    <x v="265"/>
    <x v="3"/>
    <s v="video games"/>
    <x v="265"/>
    <d v="2015-09-04T16:11:02"/>
    <x v="0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41"/>
    <b v="1"/>
    <s v="theater/plays"/>
    <n v="103"/>
    <x v="266"/>
    <x v="6"/>
    <s v="plays"/>
    <x v="266"/>
    <d v="2014-10-18T04:00:00"/>
    <x v="0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121"/>
    <b v="1"/>
    <s v="film &amp; video/television"/>
    <n v="309"/>
    <x v="267"/>
    <x v="5"/>
    <s v="television"/>
    <x v="267"/>
    <d v="2012-03-24T04:00:00"/>
    <x v="0"/>
  </r>
  <r>
    <n v="1518"/>
    <x v="268"/>
    <s v="A photobook of Robin Schwartz's ongoing series with her daughter Amelia."/>
    <n v="15000"/>
    <n v="30805"/>
    <x v="0"/>
    <s v="US"/>
    <s v="USD"/>
    <n v="1401565252"/>
    <n v="1398973252"/>
    <b v="1"/>
    <x v="242"/>
    <b v="1"/>
    <s v="photography/photobooks"/>
    <n v="205"/>
    <x v="268"/>
    <x v="2"/>
    <s v="photobooks"/>
    <x v="268"/>
    <d v="2015-01-19T08:30:00"/>
    <x v="0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70"/>
    <b v="0"/>
    <s v="technology/wearables"/>
    <n v="30"/>
    <x v="269"/>
    <x v="0"/>
    <s v="wearables"/>
    <x v="269"/>
    <d v="2014-10-04T14:48:56"/>
    <x v="0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243"/>
    <b v="1"/>
    <s v="food/small batch"/>
    <n v="102"/>
    <x v="270"/>
    <x v="4"/>
    <s v="small batch"/>
    <x v="270"/>
    <d v="2014-07-13T00:00:00"/>
    <x v="0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244"/>
    <b v="1"/>
    <s v="theater/plays"/>
    <n v="102"/>
    <x v="271"/>
    <x v="6"/>
    <s v="plays"/>
    <x v="271"/>
    <d v="2014-05-31T19:40:52"/>
    <x v="0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245"/>
    <b v="1"/>
    <s v="film &amp; video/documentary"/>
    <n v="102"/>
    <x v="272"/>
    <x v="5"/>
    <s v="documentary"/>
    <x v="272"/>
    <d v="2016-08-23T20:54:00"/>
    <x v="0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246"/>
    <b v="1"/>
    <s v="film &amp; video/documentary"/>
    <n v="122"/>
    <x v="273"/>
    <x v="5"/>
    <s v="documentary"/>
    <x v="273"/>
    <d v="2016-03-23T14:18:05"/>
    <x v="0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47"/>
    <b v="1"/>
    <s v="music/rock"/>
    <n v="303833"/>
    <x v="274"/>
    <x v="7"/>
    <s v="rock"/>
    <x v="274"/>
    <d v="2017-01-10T05:00:00"/>
    <x v="0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248"/>
    <b v="1"/>
    <s v="technology/hardware"/>
    <n v="202"/>
    <x v="275"/>
    <x v="0"/>
    <s v="hardware"/>
    <x v="275"/>
    <d v="2014-11-14T03:00:00"/>
    <x v="0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249"/>
    <b v="1"/>
    <s v="film &amp; video/documentary"/>
    <n v="101"/>
    <x v="276"/>
    <x v="5"/>
    <s v="documentary"/>
    <x v="276"/>
    <d v="2017-01-06T19:05:00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250"/>
    <b v="1"/>
    <s v="games/tabletop games"/>
    <n v="1212"/>
    <x v="277"/>
    <x v="3"/>
    <s v="tabletop games"/>
    <x v="277"/>
    <d v="2014-09-03T18:48:27"/>
    <x v="0"/>
  </r>
  <r>
    <n v="2728"/>
    <x v="278"/>
    <s v="SSD, WiFi, RTC w/Battery and high power USB all in one shield."/>
    <n v="15000"/>
    <n v="30274"/>
    <x v="0"/>
    <s v="US"/>
    <s v="USD"/>
    <n v="1451485434"/>
    <n v="1448461434"/>
    <b v="0"/>
    <x v="125"/>
    <b v="1"/>
    <s v="technology/hardware"/>
    <n v="202"/>
    <x v="278"/>
    <x v="0"/>
    <s v="hardware"/>
    <x v="278"/>
    <d v="2016-02-26T11:52:12"/>
    <x v="0"/>
  </r>
  <r>
    <n v="317"/>
    <x v="279"/>
    <s v="The story of a cowboy town with a prison problem, and the colorful characters who call it home."/>
    <n v="30000"/>
    <n v="30241"/>
    <x v="0"/>
    <s v="US"/>
    <s v="USD"/>
    <n v="1386778483"/>
    <n v="1384186483"/>
    <b v="1"/>
    <x v="251"/>
    <b v="1"/>
    <s v="film &amp; video/documentary"/>
    <n v="101"/>
    <x v="279"/>
    <x v="5"/>
    <s v="documentary"/>
    <x v="279"/>
    <d v="2013-12-22T05:00:00"/>
    <x v="0"/>
  </r>
  <r>
    <n v="2442"/>
    <x v="280"/>
    <s v="The first tea from a new sustainable tea region in India's young, rising Himalayas."/>
    <n v="24000"/>
    <n v="30226"/>
    <x v="0"/>
    <s v="US"/>
    <s v="USD"/>
    <n v="1426777228"/>
    <n v="1424188828"/>
    <b v="0"/>
    <x v="252"/>
    <b v="1"/>
    <s v="food/small batch"/>
    <n v="126"/>
    <x v="280"/>
    <x v="4"/>
    <s v="small batch"/>
    <x v="280"/>
    <d v="2013-06-25T05:00:00"/>
    <x v="0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53"/>
    <b v="1"/>
    <s v="technology/wearables"/>
    <n v="104"/>
    <x v="281"/>
    <x v="0"/>
    <s v="wearables"/>
    <x v="281"/>
    <d v="2015-12-30T14:23:54"/>
    <x v="0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254"/>
    <b v="0"/>
    <s v="film &amp; video/science fiction"/>
    <n v="23"/>
    <x v="282"/>
    <x v="5"/>
    <s v="science fiction"/>
    <x v="282"/>
    <d v="2013-12-11T16:14:43"/>
    <x v="0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255"/>
    <b v="1"/>
    <s v="technology/hardware"/>
    <n v="300"/>
    <x v="283"/>
    <x v="0"/>
    <s v="hardware"/>
    <x v="283"/>
    <d v="2015-03-19T15:00:28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256"/>
    <b v="1"/>
    <s v="photography/photobooks"/>
    <n v="250"/>
    <x v="284"/>
    <x v="2"/>
    <s v="photobooks"/>
    <x v="284"/>
    <d v="2015-07-26T18:00:00"/>
    <x v="0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59"/>
    <b v="1"/>
    <s v="theater/spaces"/>
    <n v="120"/>
    <x v="285"/>
    <x v="6"/>
    <s v="spaces"/>
    <x v="285"/>
    <d v="2015-05-26T03:53:02"/>
    <x v="0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257"/>
    <b v="1"/>
    <s v="theater/spaces"/>
    <n v="120"/>
    <x v="286"/>
    <x v="6"/>
    <s v="spaces"/>
    <x v="286"/>
    <d v="2013-12-30T06:02:33"/>
    <x v="0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258"/>
    <b v="1"/>
    <s v="film &amp; video/documentary"/>
    <n v="119"/>
    <x v="287"/>
    <x v="5"/>
    <s v="documentary"/>
    <x v="287"/>
    <d v="2015-08-27T19:15:10"/>
    <x v="0"/>
  </r>
  <r>
    <n v="2720"/>
    <x v="288"/>
    <s v="An improv, sketch and experimental comedy and cocktail venue in downtown Grand Rapids, Michigan"/>
    <n v="25000"/>
    <n v="29531"/>
    <x v="0"/>
    <s v="US"/>
    <s v="USD"/>
    <n v="1478866253"/>
    <n v="1476270653"/>
    <b v="0"/>
    <x v="259"/>
    <b v="1"/>
    <s v="theater/spaces"/>
    <n v="118"/>
    <x v="288"/>
    <x v="6"/>
    <s v="spaces"/>
    <x v="288"/>
    <d v="2014-12-06T22:57:29"/>
    <x v="0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260"/>
    <b v="1"/>
    <s v="film &amp; video/documentary"/>
    <n v="118"/>
    <x v="289"/>
    <x v="5"/>
    <s v="documentary"/>
    <x v="289"/>
    <d v="2014-11-26T14:40:40"/>
    <x v="0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04"/>
    <b v="1"/>
    <s v="film &amp; video/documentary"/>
    <n v="117"/>
    <x v="290"/>
    <x v="5"/>
    <s v="documentary"/>
    <x v="290"/>
    <d v="2012-09-07T11:24:43"/>
    <x v="0"/>
  </r>
  <r>
    <n v="2714"/>
    <x v="291"/>
    <s v="The Crane will be the new home for independent theater in Northeast Minneapolis"/>
    <n v="25000"/>
    <n v="29089"/>
    <x v="0"/>
    <s v="US"/>
    <s v="USD"/>
    <n v="1476486000"/>
    <n v="1474040596"/>
    <b v="1"/>
    <x v="261"/>
    <b v="1"/>
    <s v="theater/spaces"/>
    <n v="116"/>
    <x v="291"/>
    <x v="6"/>
    <s v="spaces"/>
    <x v="291"/>
    <d v="2016-11-11T12:10:53"/>
    <x v="0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262"/>
    <b v="0"/>
    <s v="technology/wearables"/>
    <n v="83"/>
    <x v="292"/>
    <x v="0"/>
    <s v="wearables"/>
    <x v="292"/>
    <d v="2012-09-27T22:54:54"/>
    <x v="0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263"/>
    <b v="1"/>
    <s v="technology/hardware"/>
    <n v="288"/>
    <x v="293"/>
    <x v="0"/>
    <s v="hardware"/>
    <x v="293"/>
    <d v="2015-11-13T15:18:38"/>
    <x v="0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264"/>
    <b v="1"/>
    <s v="games/tabletop games"/>
    <n v="103"/>
    <x v="294"/>
    <x v="3"/>
    <s v="tabletop games"/>
    <x v="294"/>
    <d v="2016-10-14T23:00:00"/>
    <x v="0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265"/>
    <b v="1"/>
    <s v="film &amp; video/documentary"/>
    <n v="115"/>
    <x v="295"/>
    <x v="5"/>
    <s v="documentary"/>
    <x v="295"/>
    <d v="2016-06-20T18:59:00"/>
    <x v="0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266"/>
    <b v="1"/>
    <s v="technology/space exploration"/>
    <n v="115"/>
    <x v="296"/>
    <x v="0"/>
    <s v="space exploration"/>
    <x v="296"/>
    <d v="2015-06-25T19:00:00"/>
    <x v="0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267"/>
    <b v="1"/>
    <s v="film &amp; video/television"/>
    <n v="100"/>
    <x v="297"/>
    <x v="5"/>
    <s v="television"/>
    <x v="297"/>
    <d v="2017-03-12T01:58:35"/>
    <x v="0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55"/>
    <b v="1"/>
    <s v="games/tabletop games"/>
    <n v="285"/>
    <x v="298"/>
    <x v="3"/>
    <s v="tabletop games"/>
    <x v="298"/>
    <d v="2016-09-11T03:59:00"/>
    <x v="0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268"/>
    <b v="1"/>
    <s v="publishing/radio &amp; podcasts"/>
    <n v="189"/>
    <x v="299"/>
    <x v="1"/>
    <s v="radio &amp; podcasts"/>
    <x v="299"/>
    <d v="2015-08-25T23:52:09"/>
    <x v="0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269"/>
    <b v="1"/>
    <s v="theater/spaces"/>
    <n v="113"/>
    <x v="300"/>
    <x v="6"/>
    <s v="spaces"/>
    <x v="300"/>
    <d v="2016-05-13T03:59:00"/>
    <x v="0"/>
  </r>
  <r>
    <n v="2202"/>
    <x v="301"/>
    <s v="An electro-organic album of evolved dance music inspired by seminal cyberpunk works."/>
    <n v="4000"/>
    <n v="28167.25"/>
    <x v="0"/>
    <s v="US"/>
    <s v="USD"/>
    <n v="1351801368"/>
    <n v="1349209368"/>
    <b v="0"/>
    <x v="270"/>
    <b v="1"/>
    <s v="music/electronic music"/>
    <n v="704"/>
    <x v="301"/>
    <x v="7"/>
    <s v="electronic music"/>
    <x v="301"/>
    <d v="2016-01-25T16:00:00"/>
    <x v="0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271"/>
    <b v="1"/>
    <s v="theater/spaces"/>
    <n v="351"/>
    <x v="302"/>
    <x v="6"/>
    <s v="spaces"/>
    <x v="302"/>
    <d v="2014-12-20T04:59:00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204"/>
    <b v="1"/>
    <s v="film &amp; video/documentary"/>
    <n v="117"/>
    <x v="303"/>
    <x v="5"/>
    <s v="documentary"/>
    <x v="303"/>
    <d v="2014-11-05T05:00:00"/>
    <x v="0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272"/>
    <b v="0"/>
    <s v="film &amp; video/drama"/>
    <n v="56"/>
    <x v="304"/>
    <x v="5"/>
    <s v="drama"/>
    <x v="304"/>
    <d v="2012-11-01T20:22:48"/>
    <x v="0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273"/>
    <b v="1"/>
    <s v="photography/photobooks"/>
    <n v="120"/>
    <x v="305"/>
    <x v="2"/>
    <s v="photobooks"/>
    <x v="305"/>
    <d v="2013-05-27T06:59:00"/>
    <x v="0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74"/>
    <b v="1"/>
    <s v="theater/spaces"/>
    <n v="110"/>
    <x v="306"/>
    <x v="6"/>
    <s v="spaces"/>
    <x v="306"/>
    <d v="2015-10-17T02:00:00"/>
    <x v="0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275"/>
    <b v="1"/>
    <s v="theater/plays"/>
    <n v="120"/>
    <x v="307"/>
    <x v="6"/>
    <s v="plays"/>
    <x v="307"/>
    <d v="2015-04-22T22:00:37"/>
    <x v="0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137"/>
    <b v="1"/>
    <s v="photography/photobooks"/>
    <n v="136"/>
    <x v="308"/>
    <x v="2"/>
    <s v="photobooks"/>
    <x v="308"/>
    <d v="2016-01-19T06:37:27"/>
    <x v="0"/>
  </r>
  <r>
    <n v="3035"/>
    <x v="309"/>
    <s v="Help create a permanent home for live comedy shows and classes in Downtown RVA."/>
    <n v="25000"/>
    <n v="27196.71"/>
    <x v="0"/>
    <s v="US"/>
    <s v="USD"/>
    <n v="1367674009"/>
    <n v="1365082009"/>
    <b v="0"/>
    <x v="276"/>
    <b v="1"/>
    <s v="theater/spaces"/>
    <n v="109"/>
    <x v="309"/>
    <x v="6"/>
    <s v="spaces"/>
    <x v="309"/>
    <d v="2016-10-13T00:00:00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7"/>
    <b v="1"/>
    <s v="photography/photobooks"/>
    <n v="103"/>
    <x v="310"/>
    <x v="2"/>
    <s v="photobooks"/>
    <x v="310"/>
    <d v="2014-08-15T02:00:00"/>
    <x v="0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278"/>
    <b v="1"/>
    <s v="film &amp; video/documentary"/>
    <n v="108"/>
    <x v="311"/>
    <x v="5"/>
    <s v="documentary"/>
    <x v="311"/>
    <d v="2017-01-03T22:03:39"/>
    <x v="0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261"/>
    <b v="1"/>
    <s v="film &amp; video/documentary"/>
    <n v="157"/>
    <x v="312"/>
    <x v="5"/>
    <s v="documentary"/>
    <x v="312"/>
    <d v="2013-05-04T13:26:49"/>
    <x v="0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79"/>
    <b v="1"/>
    <s v="photography/photobooks"/>
    <n v="106"/>
    <x v="313"/>
    <x v="2"/>
    <s v="photobooks"/>
    <x v="313"/>
    <d v="2016-07-14T19:25:40"/>
    <x v="0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280"/>
    <b v="1"/>
    <s v="food/small batch"/>
    <n v="106"/>
    <x v="314"/>
    <x v="4"/>
    <s v="small batch"/>
    <x v="314"/>
    <d v="2016-05-13T13:40:48"/>
    <x v="0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233"/>
    <b v="1"/>
    <s v="film &amp; video/documentary"/>
    <n v="106"/>
    <x v="315"/>
    <x v="5"/>
    <s v="documentary"/>
    <x v="315"/>
    <d v="2017-02-27T02:01:00"/>
    <x v="0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81"/>
    <b v="1"/>
    <s v="food/small batch"/>
    <n v="106"/>
    <x v="316"/>
    <x v="4"/>
    <s v="small batch"/>
    <x v="316"/>
    <d v="2015-09-27T14:20:40"/>
    <x v="0"/>
  </r>
  <r>
    <n v="643"/>
    <x v="317"/>
    <s v="Stylish new phone carrier allows instant access to your smart phone while freeing up your hands."/>
    <n v="25000"/>
    <n v="26452"/>
    <x v="0"/>
    <s v="US"/>
    <s v="USD"/>
    <n v="1433085875"/>
    <n v="1428333875"/>
    <b v="0"/>
    <x v="282"/>
    <b v="1"/>
    <s v="technology/wearables"/>
    <n v="106"/>
    <x v="317"/>
    <x v="0"/>
    <s v="wearables"/>
    <x v="317"/>
    <d v="2015-02-06T15:04:31"/>
    <x v="0"/>
  </r>
  <r>
    <n v="287"/>
    <x v="318"/>
    <s v="War is hell. Why would anyone want to spend their weekends there?"/>
    <n v="15000"/>
    <n v="26445"/>
    <x v="0"/>
    <s v="US"/>
    <s v="USD"/>
    <n v="1351828800"/>
    <n v="1349160018"/>
    <b v="1"/>
    <x v="44"/>
    <b v="1"/>
    <s v="film &amp; video/documentary"/>
    <n v="176"/>
    <x v="318"/>
    <x v="5"/>
    <s v="documentary"/>
    <x v="318"/>
    <d v="2014-11-21T15:01:41"/>
    <x v="0"/>
  </r>
  <r>
    <n v="730"/>
    <x v="319"/>
    <s v="A Massive but Cheerful Online Digital Archive of Surfing"/>
    <n v="20000"/>
    <n v="26438"/>
    <x v="0"/>
    <s v="US"/>
    <s v="USD"/>
    <n v="1323280391"/>
    <n v="1320688391"/>
    <b v="0"/>
    <x v="274"/>
    <b v="1"/>
    <s v="publishing/nonfiction"/>
    <n v="132"/>
    <x v="319"/>
    <x v="1"/>
    <s v="nonfiction"/>
    <x v="319"/>
    <d v="2014-07-17T14:59:06"/>
    <x v="0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283"/>
    <b v="1"/>
    <s v="film &amp; video/documentary"/>
    <n v="101"/>
    <x v="320"/>
    <x v="5"/>
    <s v="documentary"/>
    <x v="320"/>
    <d v="2015-05-31T15:24:35"/>
    <x v="0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84"/>
    <b v="0"/>
    <s v="technology/wearables"/>
    <n v="29"/>
    <x v="321"/>
    <x v="0"/>
    <s v="wearables"/>
    <x v="321"/>
    <d v="2012-11-02T04:00:00"/>
    <x v="0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285"/>
    <b v="1"/>
    <s v="technology/hardware"/>
    <n v="105"/>
    <x v="322"/>
    <x v="0"/>
    <s v="hardware"/>
    <x v="322"/>
    <d v="2011-12-07T17:53:11"/>
    <x v="0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286"/>
    <b v="1"/>
    <s v="technology/hardware"/>
    <n v="131"/>
    <x v="323"/>
    <x v="0"/>
    <s v="hardware"/>
    <x v="323"/>
    <d v="2014-04-20T16:01:54"/>
    <x v="0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265"/>
    <b v="1"/>
    <s v="music/pop"/>
    <n v="105"/>
    <x v="324"/>
    <x v="7"/>
    <s v="pop"/>
    <x v="324"/>
    <d v="2016-06-19T08:10:00"/>
    <x v="0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287"/>
    <b v="1"/>
    <s v="film &amp; video/documentary"/>
    <n v="105"/>
    <x v="325"/>
    <x v="5"/>
    <s v="documentary"/>
    <x v="325"/>
    <d v="2016-10-20T20:11:55"/>
    <x v="0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60"/>
    <b v="1"/>
    <s v="film &amp; video/documentary"/>
    <n v="174"/>
    <x v="326"/>
    <x v="5"/>
    <s v="documentary"/>
    <x v="326"/>
    <d v="2016-12-18T18:30:57"/>
    <x v="0"/>
  </r>
  <r>
    <n v="1219"/>
    <x v="327"/>
    <s v="The Box is a fine art book of Ron Amato's innovative and seductive photography project."/>
    <n v="16350"/>
    <n v="26024"/>
    <x v="0"/>
    <s v="US"/>
    <s v="USD"/>
    <n v="1476961513"/>
    <n v="1474369513"/>
    <b v="0"/>
    <x v="190"/>
    <b v="1"/>
    <s v="photography/photobooks"/>
    <n v="159"/>
    <x v="327"/>
    <x v="2"/>
    <s v="photobooks"/>
    <x v="327"/>
    <d v="2012-05-24T18:46:08"/>
    <x v="0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19"/>
    <b v="1"/>
    <s v="theater/musical"/>
    <n v="103"/>
    <x v="328"/>
    <x v="6"/>
    <s v="musical"/>
    <x v="328"/>
    <d v="2012-07-30T05:00:00"/>
    <x v="0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288"/>
    <b v="1"/>
    <s v="music/indie rock"/>
    <n v="129"/>
    <x v="329"/>
    <x v="7"/>
    <s v="indie rock"/>
    <x v="329"/>
    <d v="2015-04-24T05:19:57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29"/>
    <b v="0"/>
    <s v="technology/wearables"/>
    <n v="46"/>
    <x v="330"/>
    <x v="0"/>
    <s v="wearables"/>
    <x v="330"/>
    <d v="2016-10-20T11:05:13"/>
    <x v="0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289"/>
    <b v="1"/>
    <s v="film &amp; video/documentary"/>
    <n v="103"/>
    <x v="331"/>
    <x v="5"/>
    <s v="documentary"/>
    <x v="331"/>
    <d v="2015-05-09T03:59:00"/>
    <x v="0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90"/>
    <b v="1"/>
    <s v="music/rock"/>
    <n v="213"/>
    <x v="332"/>
    <x v="7"/>
    <s v="rock"/>
    <x v="332"/>
    <d v="2013-04-29T04:02:20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265"/>
    <b v="1"/>
    <s v="food/small batch"/>
    <n v="102"/>
    <x v="333"/>
    <x v="4"/>
    <s v="small batch"/>
    <x v="333"/>
    <d v="2017-03-14T14:02:35"/>
    <x v="0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215"/>
    <b v="1"/>
    <s v="food/small batch"/>
    <n v="254"/>
    <x v="334"/>
    <x v="4"/>
    <s v="small batch"/>
    <x v="334"/>
    <d v="2014-02-22T01:08:24"/>
    <x v="0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291"/>
    <b v="1"/>
    <s v="film &amp; video/documentary"/>
    <n v="102"/>
    <x v="335"/>
    <x v="5"/>
    <s v="documentary"/>
    <x v="335"/>
    <d v="2013-08-31T14:40:12"/>
    <x v="0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292"/>
    <b v="1"/>
    <s v="theater/plays"/>
    <n v="102"/>
    <x v="336"/>
    <x v="6"/>
    <s v="plays"/>
    <x v="336"/>
    <d v="2014-06-11T13:44:03"/>
    <x v="0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293"/>
    <b v="1"/>
    <s v="film &amp; video/documentary"/>
    <n v="105"/>
    <x v="337"/>
    <x v="5"/>
    <s v="documentary"/>
    <x v="337"/>
    <d v="2015-06-14T18:45:37"/>
    <x v="0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294"/>
    <b v="1"/>
    <s v="film &amp; video/documentary"/>
    <n v="101"/>
    <x v="338"/>
    <x v="5"/>
    <s v="documentary"/>
    <x v="338"/>
    <d v="2011-04-24T23:02:18"/>
    <x v="0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95"/>
    <b v="0"/>
    <s v="games/video games"/>
    <n v="5"/>
    <x v="339"/>
    <x v="3"/>
    <s v="video games"/>
    <x v="339"/>
    <d v="2014-11-05T18:48:44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96"/>
    <b v="1"/>
    <s v="technology/wearables"/>
    <n v="101"/>
    <x v="340"/>
    <x v="0"/>
    <s v="wearables"/>
    <x v="340"/>
    <d v="2014-11-14T05:12:00"/>
    <x v="0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297"/>
    <b v="1"/>
    <s v="theater/spaces"/>
    <n v="100"/>
    <x v="341"/>
    <x v="6"/>
    <s v="spaces"/>
    <x v="341"/>
    <d v="2012-08-22T18:32:14"/>
    <x v="0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298"/>
    <b v="1"/>
    <s v="games/tabletop games"/>
    <n v="496"/>
    <x v="342"/>
    <x v="3"/>
    <s v="tabletop games"/>
    <x v="342"/>
    <d v="2013-08-30T12:53:40"/>
    <x v="0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99"/>
    <b v="0"/>
    <s v="technology/wearables"/>
    <n v="49"/>
    <x v="343"/>
    <x v="0"/>
    <s v="wearables"/>
    <x v="343"/>
    <d v="2014-12-13T00:25:11"/>
    <x v="0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n v="1447933601"/>
    <b v="0"/>
    <x v="300"/>
    <b v="0"/>
    <s v="film &amp; video/animation"/>
    <n v="25"/>
    <x v="344"/>
    <x v="5"/>
    <s v="animation"/>
    <x v="344"/>
    <d v="2016-08-24T06:41:21"/>
    <x v="0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301"/>
    <b v="1"/>
    <s v="games/tabletop games"/>
    <n v="272"/>
    <x v="345"/>
    <x v="3"/>
    <s v="tabletop games"/>
    <x v="345"/>
    <d v="2014-07-19T03:00:00"/>
    <x v="0"/>
  </r>
  <r>
    <n v="307"/>
    <x v="346"/>
    <s v="Why is grammar important?"/>
    <n v="22000"/>
    <n v="24490"/>
    <x v="0"/>
    <s v="US"/>
    <s v="USD"/>
    <n v="1360276801"/>
    <n v="1357684801"/>
    <b v="1"/>
    <x v="302"/>
    <b v="1"/>
    <s v="film &amp; video/documentary"/>
    <n v="111"/>
    <x v="346"/>
    <x v="5"/>
    <s v="documentary"/>
    <x v="346"/>
    <d v="2017-03-03T13:51:19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303"/>
    <b v="1"/>
    <s v="theater/plays"/>
    <n v="106"/>
    <x v="347"/>
    <x v="6"/>
    <s v="plays"/>
    <x v="347"/>
    <d v="2015-12-29T11:46:41"/>
    <x v="0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304"/>
    <b v="1"/>
    <s v="music/rock"/>
    <n v="162"/>
    <x v="348"/>
    <x v="7"/>
    <s v="rock"/>
    <x v="348"/>
    <d v="2016-08-06T07:52:18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11"/>
    <b v="1"/>
    <s v="games/tabletop games"/>
    <n v="243"/>
    <x v="349"/>
    <x v="3"/>
    <s v="tabletop games"/>
    <x v="349"/>
    <d v="2013-02-07T22:40:01"/>
    <x v="0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05"/>
    <b v="1"/>
    <s v="photography/photobooks"/>
    <n v="162"/>
    <x v="350"/>
    <x v="2"/>
    <s v="photobooks"/>
    <x v="350"/>
    <d v="2016-10-01T03:59:00"/>
    <x v="0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06"/>
    <b v="1"/>
    <s v="photography/photobooks"/>
    <n v="484"/>
    <x v="351"/>
    <x v="2"/>
    <s v="photobooks"/>
    <x v="351"/>
    <d v="2013-08-07T20:49:47"/>
    <x v="0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307"/>
    <b v="1"/>
    <s v="technology/hardware"/>
    <n v="127"/>
    <x v="352"/>
    <x v="0"/>
    <s v="hardware"/>
    <x v="352"/>
    <d v="2016-10-29T19:00:00"/>
    <x v="0"/>
  </r>
  <r>
    <n v="684"/>
    <x v="353"/>
    <s v="Arcus gives your fingers super powers."/>
    <n v="320000"/>
    <n v="23948"/>
    <x v="2"/>
    <s v="US"/>
    <s v="USD"/>
    <n v="1406257200"/>
    <n v="1403176891"/>
    <b v="0"/>
    <x v="308"/>
    <b v="0"/>
    <s v="technology/wearables"/>
    <n v="7"/>
    <x v="353"/>
    <x v="0"/>
    <s v="wearables"/>
    <x v="353"/>
    <d v="2014-12-06T06:00:00"/>
    <x v="0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309"/>
    <b v="1"/>
    <s v="music/electronic music"/>
    <n v="119"/>
    <x v="354"/>
    <x v="7"/>
    <s v="electronic music"/>
    <x v="354"/>
    <d v="2016-02-15T15:00:00"/>
    <x v="0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310"/>
    <b v="1"/>
    <s v="food/small batch"/>
    <n v="102"/>
    <x v="355"/>
    <x v="4"/>
    <s v="small batch"/>
    <x v="355"/>
    <d v="2014-09-16T10:18:54"/>
    <x v="0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292"/>
    <b v="1"/>
    <s v="theater/plays"/>
    <n v="118"/>
    <x v="356"/>
    <x v="6"/>
    <s v="plays"/>
    <x v="356"/>
    <d v="2014-07-25T03:00:00"/>
    <x v="0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96"/>
    <b v="1"/>
    <s v="technology/hardware"/>
    <n v="585"/>
    <x v="357"/>
    <x v="0"/>
    <s v="hardware"/>
    <x v="357"/>
    <d v="2016-01-31T13:56:03"/>
    <x v="0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311"/>
    <b v="1"/>
    <s v="theater/spaces"/>
    <n v="106"/>
    <x v="358"/>
    <x v="6"/>
    <s v="spaces"/>
    <x v="358"/>
    <d v="2016-03-24T13:27:36"/>
    <x v="0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249"/>
    <b v="1"/>
    <s v="photography/photobooks"/>
    <n v="125"/>
    <x v="77"/>
    <x v="2"/>
    <s v="photobooks"/>
    <x v="359"/>
    <d v="2014-11-07T00:15:55"/>
    <x v="0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177"/>
    <b v="1"/>
    <s v="photography/photobooks"/>
    <n v="105"/>
    <x v="359"/>
    <x v="2"/>
    <s v="photobooks"/>
    <x v="360"/>
    <d v="2012-08-13T03:00:00"/>
    <x v="0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312"/>
    <b v="1"/>
    <s v="theater/spaces"/>
    <n v="319"/>
    <x v="360"/>
    <x v="6"/>
    <s v="spaces"/>
    <x v="361"/>
    <d v="2014-08-20T20:24:03"/>
    <x v="0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313"/>
    <b v="1"/>
    <s v="technology/space exploration"/>
    <n v="115"/>
    <x v="361"/>
    <x v="0"/>
    <s v="space exploration"/>
    <x v="362"/>
    <d v="2014-12-23T00:00:00"/>
    <x v="0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314"/>
    <b v="1"/>
    <s v="games/tabletop games"/>
    <n v="412"/>
    <x v="362"/>
    <x v="3"/>
    <s v="tabletop games"/>
    <x v="363"/>
    <d v="2017-02-06T14:23:31"/>
    <x v="0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208"/>
    <b v="1"/>
    <s v="technology/hardware"/>
    <n v="2260300"/>
    <x v="363"/>
    <x v="0"/>
    <s v="hardware"/>
    <x v="364"/>
    <d v="2016-07-13T21:29:42"/>
    <x v="0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41"/>
    <b v="1"/>
    <s v="film &amp; video/documentary"/>
    <n v="101"/>
    <x v="364"/>
    <x v="5"/>
    <s v="documentary"/>
    <x v="365"/>
    <d v="2015-08-30T04:03:47"/>
    <x v="0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315"/>
    <b v="1"/>
    <s v="film &amp; video/documentary"/>
    <n v="112"/>
    <x v="365"/>
    <x v="5"/>
    <s v="documentary"/>
    <x v="366"/>
    <d v="2016-10-25T17:00:00"/>
    <x v="0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311"/>
    <b v="1"/>
    <s v="music/rock"/>
    <n v="102"/>
    <x v="366"/>
    <x v="7"/>
    <s v="rock"/>
    <x v="367"/>
    <d v="2016-10-13T21:59:00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16"/>
    <b v="1"/>
    <s v="film &amp; video/television"/>
    <n v="112"/>
    <x v="367"/>
    <x v="5"/>
    <s v="television"/>
    <x v="368"/>
    <d v="2015-07-23T06:46:37"/>
    <x v="0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235"/>
    <b v="1"/>
    <s v="photography/photobooks"/>
    <n v="101"/>
    <x v="368"/>
    <x v="2"/>
    <s v="photobooks"/>
    <x v="369"/>
    <d v="2015-01-06T18:45:47"/>
    <x v="0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17"/>
    <b v="1"/>
    <s v="photography/photobooks"/>
    <n v="148"/>
    <x v="369"/>
    <x v="2"/>
    <s v="photobooks"/>
    <x v="370"/>
    <d v="2013-07-24T14:02:38"/>
    <x v="0"/>
  </r>
  <r>
    <n v="1223"/>
    <x v="371"/>
    <s v="A photography book focusing on the people rather than the nature at Yosemite National Park."/>
    <n v="19800"/>
    <n v="22197"/>
    <x v="0"/>
    <s v="US"/>
    <s v="USD"/>
    <n v="1478754909"/>
    <n v="1476159309"/>
    <b v="0"/>
    <x v="206"/>
    <b v="1"/>
    <s v="photography/photobooks"/>
    <n v="112"/>
    <x v="370"/>
    <x v="2"/>
    <s v="photobooks"/>
    <x v="371"/>
    <d v="2014-11-16T04:57:13"/>
    <x v="0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318"/>
    <b v="0"/>
    <s v="technology/makerspaces"/>
    <n v="63"/>
    <x v="371"/>
    <x v="0"/>
    <s v="makerspaces"/>
    <x v="372"/>
    <d v="2016-03-25T22:00:00"/>
    <x v="0"/>
  </r>
  <r>
    <n v="2186"/>
    <x v="373"/>
    <s v="The real-time digital social deduction game where there's no moderator, no sleeping, and no dying."/>
    <n v="20000"/>
    <n v="21935"/>
    <x v="0"/>
    <s v="US"/>
    <s v="USD"/>
    <n v="1473213600"/>
    <n v="1470062743"/>
    <b v="0"/>
    <x v="125"/>
    <b v="1"/>
    <s v="games/tabletop games"/>
    <n v="110"/>
    <x v="372"/>
    <x v="3"/>
    <s v="tabletop games"/>
    <x v="373"/>
    <d v="2016-11-24T02:00:00"/>
    <x v="0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266"/>
    <b v="1"/>
    <s v="theater/plays"/>
    <n v="110"/>
    <x v="373"/>
    <x v="6"/>
    <s v="plays"/>
    <x v="374"/>
    <d v="2016-11-10T05:15:09"/>
    <x v="0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319"/>
    <b v="1"/>
    <s v="theater/plays"/>
    <n v="104"/>
    <x v="374"/>
    <x v="6"/>
    <s v="plays"/>
    <x v="375"/>
    <d v="2016-07-05T04:59:00"/>
    <x v="0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209"/>
    <b v="1"/>
    <s v="music/rock"/>
    <n v="122"/>
    <x v="375"/>
    <x v="7"/>
    <s v="rock"/>
    <x v="376"/>
    <d v="2016-09-07T02:00:00"/>
    <x v="0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320"/>
    <b v="1"/>
    <s v="technology/space exploration"/>
    <n v="146"/>
    <x v="376"/>
    <x v="0"/>
    <s v="space exploration"/>
    <x v="377"/>
    <d v="2016-05-01T17:55:58"/>
    <x v="0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321"/>
    <b v="1"/>
    <s v="photography/photobooks"/>
    <n v="104"/>
    <x v="377"/>
    <x v="2"/>
    <s v="photobooks"/>
    <x v="378"/>
    <d v="2015-06-12T02:00:00"/>
    <x v="0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242"/>
    <b v="1"/>
    <s v="theater/spaces"/>
    <n v="109"/>
    <x v="378"/>
    <x v="6"/>
    <s v="spaces"/>
    <x v="379"/>
    <d v="2017-02-10T05:00:00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22"/>
    <b v="1"/>
    <s v="music/indie rock"/>
    <n v="120"/>
    <x v="379"/>
    <x v="7"/>
    <s v="indie rock"/>
    <x v="380"/>
    <d v="2015-05-21T17:56:28"/>
    <x v="0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323"/>
    <b v="1"/>
    <s v="film &amp; video/documentary"/>
    <n v="108"/>
    <x v="380"/>
    <x v="5"/>
    <s v="documentary"/>
    <x v="381"/>
    <d v="2016-04-09T17:37:33"/>
    <x v="0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324"/>
    <b v="1"/>
    <s v="photography/photobooks"/>
    <n v="124"/>
    <x v="381"/>
    <x v="2"/>
    <s v="photobooks"/>
    <x v="382"/>
    <d v="2013-12-29T07:59:00"/>
    <x v="0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n v="1467358427"/>
    <b v="1"/>
    <x v="95"/>
    <b v="1"/>
    <s v="photography/photobooks"/>
    <n v="180"/>
    <x v="382"/>
    <x v="2"/>
    <s v="photobooks"/>
    <x v="383"/>
    <d v="2011-03-01T20:00:00"/>
    <x v="0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186"/>
    <b v="1"/>
    <s v="theater/plays"/>
    <n v="108"/>
    <x v="383"/>
    <x v="6"/>
    <s v="plays"/>
    <x v="384"/>
    <d v="2012-11-10T01:46:06"/>
    <x v="0"/>
  </r>
  <r>
    <n v="261"/>
    <x v="385"/>
    <s v="Empires explores the impact of networks on histories and philosophies of political thought."/>
    <n v="20000"/>
    <n v="21480"/>
    <x v="0"/>
    <s v="US"/>
    <s v="USD"/>
    <n v="1339080900"/>
    <n v="1334783704"/>
    <b v="1"/>
    <x v="325"/>
    <b v="1"/>
    <s v="film &amp; video/documentary"/>
    <n v="107"/>
    <x v="384"/>
    <x v="5"/>
    <s v="documentary"/>
    <x v="385"/>
    <d v="2017-02-14T22:59:00"/>
    <x v="0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266"/>
    <b v="1"/>
    <s v="film &amp; video/documentary"/>
    <n v="119"/>
    <x v="385"/>
    <x v="5"/>
    <s v="documentary"/>
    <x v="386"/>
    <d v="2016-08-06T18:00:00"/>
    <x v="0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326"/>
    <b v="0"/>
    <s v="technology/gadgets"/>
    <n v="43"/>
    <x v="386"/>
    <x v="0"/>
    <s v="gadgets"/>
    <x v="387"/>
    <d v="2014-11-20T07:59:58"/>
    <x v="0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327"/>
    <b v="1"/>
    <s v="film &amp; video/documentary"/>
    <n v="107"/>
    <x v="387"/>
    <x v="5"/>
    <s v="documentary"/>
    <x v="388"/>
    <d v="2012-06-07T14:55:00"/>
    <x v="0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328"/>
    <b v="1"/>
    <s v="technology/makerspaces"/>
    <n v="107"/>
    <x v="388"/>
    <x v="0"/>
    <s v="makerspaces"/>
    <x v="389"/>
    <d v="2012-09-03T18:02:14"/>
    <x v="0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73"/>
    <b v="1"/>
    <s v="film &amp; video/documentary"/>
    <n v="107"/>
    <x v="389"/>
    <x v="5"/>
    <s v="documentary"/>
    <x v="390"/>
    <d v="2016-06-23T16:06:23"/>
    <x v="0"/>
  </r>
  <r>
    <n v="1019"/>
    <x v="391"/>
    <s v="Tempi Is a Wearable Bluetooth Device That Gives Accurate Temperature and Humidity Readings."/>
    <n v="45000"/>
    <n v="21300"/>
    <x v="1"/>
    <s v="US"/>
    <s v="USD"/>
    <n v="1423092149"/>
    <n v="1420500149"/>
    <b v="0"/>
    <x v="329"/>
    <b v="0"/>
    <s v="technology/wearables"/>
    <n v="47"/>
    <x v="390"/>
    <x v="0"/>
    <s v="wearables"/>
    <x v="391"/>
    <d v="2016-12-14T12:00:00"/>
    <x v="0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310"/>
    <b v="0"/>
    <s v="photography/photobooks"/>
    <n v="65"/>
    <x v="391"/>
    <x v="2"/>
    <s v="photobooks"/>
    <x v="392"/>
    <d v="2015-08-21T17:55:13"/>
    <x v="0"/>
  </r>
  <r>
    <n v="2157"/>
    <x v="393"/>
    <s v="Gamers and 90's fans unite in this small tale of epic proportions!"/>
    <n v="75000"/>
    <n v="21144"/>
    <x v="2"/>
    <s v="US"/>
    <s v="USD"/>
    <n v="1482479940"/>
    <n v="1479684783"/>
    <b v="0"/>
    <x v="330"/>
    <b v="0"/>
    <s v="games/video games"/>
    <n v="28"/>
    <x v="392"/>
    <x v="3"/>
    <s v="video games"/>
    <x v="393"/>
    <d v="2015-12-22T23:00:00"/>
    <x v="0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331"/>
    <b v="1"/>
    <s v="technology/makerspaces"/>
    <n v="105"/>
    <x v="393"/>
    <x v="0"/>
    <s v="makerspaces"/>
    <x v="394"/>
    <d v="2015-02-04T23:22:29"/>
    <x v="0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162"/>
    <b v="1"/>
    <s v="technology/space exploration"/>
    <n v="104"/>
    <x v="394"/>
    <x v="0"/>
    <s v="space exploration"/>
    <x v="395"/>
    <d v="2014-10-24T23:26:00"/>
    <x v="0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16"/>
    <b v="1"/>
    <s v="film &amp; video/documentary"/>
    <n v="104"/>
    <x v="395"/>
    <x v="5"/>
    <s v="documentary"/>
    <x v="396"/>
    <d v="2016-12-23T07:59:00"/>
    <x v="0"/>
  </r>
  <r>
    <n v="2535"/>
    <x v="397"/>
    <s v="Mark Hayes: Requiem Recording"/>
    <n v="20000"/>
    <n v="20755"/>
    <x v="0"/>
    <s v="US"/>
    <s v="USD"/>
    <n v="1417463945"/>
    <n v="1414781945"/>
    <b v="0"/>
    <x v="332"/>
    <b v="1"/>
    <s v="music/classical music"/>
    <n v="104"/>
    <x v="396"/>
    <x v="7"/>
    <s v="classical music"/>
    <x v="397"/>
    <d v="2015-09-04T15:00:00"/>
    <x v="0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3"/>
    <b v="1"/>
    <s v="music/rock"/>
    <n v="138"/>
    <x v="397"/>
    <x v="7"/>
    <s v="rock"/>
    <x v="398"/>
    <d v="2012-04-29T01:13:43"/>
    <x v="0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81"/>
    <b v="1"/>
    <s v="games/tabletop games"/>
    <n v="106"/>
    <x v="398"/>
    <x v="3"/>
    <s v="tabletop games"/>
    <x v="399"/>
    <d v="2012-01-01T07:59:00"/>
    <x v="0"/>
  </r>
  <r>
    <n v="283"/>
    <x v="400"/>
    <s v="What is the impact of survivorship on the human condition?"/>
    <n v="18000"/>
    <n v="20569.05"/>
    <x v="0"/>
    <s v="US"/>
    <s v="USD"/>
    <n v="1306904340"/>
    <n v="1305219744"/>
    <b v="1"/>
    <x v="186"/>
    <b v="1"/>
    <s v="film &amp; video/documentary"/>
    <n v="114"/>
    <x v="399"/>
    <x v="5"/>
    <s v="documentary"/>
    <x v="400"/>
    <d v="2014-12-01T19:59:05"/>
    <x v="0"/>
  </r>
  <r>
    <n v="1004"/>
    <x v="401"/>
    <s v="Harnessing wearable technology as a powerful defense for food-allergy children."/>
    <n v="25000"/>
    <n v="20552"/>
    <x v="1"/>
    <s v="US"/>
    <s v="USD"/>
    <n v="1455814827"/>
    <n v="1453222827"/>
    <b v="0"/>
    <x v="327"/>
    <b v="0"/>
    <s v="technology/wearables"/>
    <n v="82"/>
    <x v="400"/>
    <x v="0"/>
    <s v="wearables"/>
    <x v="401"/>
    <d v="2012-12-15T15:36:17"/>
    <x v="0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334"/>
    <b v="1"/>
    <s v="photography/photobooks"/>
    <n v="111"/>
    <x v="401"/>
    <x v="2"/>
    <s v="photobooks"/>
    <x v="402"/>
    <d v="2015-06-27T15:22:48"/>
    <x v="0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335"/>
    <b v="1"/>
    <s v="games/tabletop games"/>
    <n v="157"/>
    <x v="402"/>
    <x v="3"/>
    <s v="tabletop games"/>
    <x v="403"/>
    <d v="2011-06-01T04:59:00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336"/>
    <b v="1"/>
    <s v="music/rock"/>
    <n v="109"/>
    <x v="403"/>
    <x v="7"/>
    <s v="rock"/>
    <x v="404"/>
    <d v="2016-02-18T17:00:27"/>
    <x v="0"/>
  </r>
  <r>
    <n v="1216"/>
    <x v="405"/>
    <s v="A fine art photography book taking a new look at the art of bonsai."/>
    <n v="14000"/>
    <n v="20398"/>
    <x v="0"/>
    <s v="US"/>
    <s v="USD"/>
    <n v="1443826980"/>
    <n v="1441032457"/>
    <b v="0"/>
    <x v="337"/>
    <b v="1"/>
    <s v="photography/photobooks"/>
    <n v="146"/>
    <x v="404"/>
    <x v="2"/>
    <s v="photobooks"/>
    <x v="405"/>
    <d v="2014-06-27T14:44:41"/>
    <x v="0"/>
  </r>
  <r>
    <n v="3253"/>
    <x v="406"/>
    <s v="Can you ever truly feel what someone else is feeling?_x000a_Do you want to?"/>
    <n v="20000"/>
    <n v="20365"/>
    <x v="0"/>
    <s v="US"/>
    <s v="USD"/>
    <n v="1473306300"/>
    <n v="1471701028"/>
    <b v="1"/>
    <x v="338"/>
    <b v="1"/>
    <s v="theater/plays"/>
    <n v="102"/>
    <x v="405"/>
    <x v="6"/>
    <s v="plays"/>
    <x v="406"/>
    <d v="2013-11-13T20:22:35"/>
    <x v="0"/>
  </r>
  <r>
    <n v="2538"/>
    <x v="407"/>
    <s v="I will record 2 of Tomaso Albinoni's concertos for 2 oboes playing both parts myself."/>
    <n v="18000"/>
    <n v="20343.169999999998"/>
    <x v="0"/>
    <s v="US"/>
    <s v="USD"/>
    <n v="1361681940"/>
    <n v="1359029661"/>
    <b v="0"/>
    <x v="339"/>
    <b v="1"/>
    <s v="music/classical music"/>
    <n v="113"/>
    <x v="406"/>
    <x v="7"/>
    <s v="classical music"/>
    <x v="407"/>
    <d v="2016-04-16T00:00:00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n v="1452707144"/>
    <b v="0"/>
    <x v="340"/>
    <b v="1"/>
    <s v="publishing/nonfiction"/>
    <n v="101"/>
    <x v="407"/>
    <x v="1"/>
    <s v="nonfiction"/>
    <x v="408"/>
    <d v="2015-10-02T23:03:00"/>
    <x v="0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341"/>
    <b v="1"/>
    <s v="film &amp; video/television"/>
    <n v="109"/>
    <x v="408"/>
    <x v="5"/>
    <s v="television"/>
    <x v="409"/>
    <d v="2016-09-08T03:45:00"/>
    <x v="0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342"/>
    <b v="1"/>
    <s v="film &amp; video/documentary"/>
    <n v="101"/>
    <x v="409"/>
    <x v="5"/>
    <s v="documentary"/>
    <x v="410"/>
    <d v="2013-02-24T04:59:00"/>
    <x v="0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343"/>
    <b v="1"/>
    <s v="film &amp; video/documentary"/>
    <n v="101"/>
    <x v="410"/>
    <x v="5"/>
    <s v="documentary"/>
    <x v="411"/>
    <d v="2016-02-12T17:45:44"/>
    <x v="0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192"/>
    <b v="1"/>
    <s v="theater/plays"/>
    <n v="101"/>
    <x v="411"/>
    <x v="6"/>
    <s v="plays"/>
    <x v="412"/>
    <d v="2014-09-26T15:03:09"/>
    <x v="0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99"/>
    <b v="1"/>
    <s v="publishing/nonfiction"/>
    <n v="100"/>
    <x v="412"/>
    <x v="1"/>
    <s v="nonfiction"/>
    <x v="413"/>
    <d v="2015-05-01T03:59:00"/>
    <x v="0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286"/>
    <b v="1"/>
    <s v="music/rock"/>
    <n v="100"/>
    <x v="413"/>
    <x v="7"/>
    <s v="rock"/>
    <x v="414"/>
    <d v="2011-12-18T00:59:00"/>
    <x v="0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96"/>
    <b v="1"/>
    <s v="film &amp; video/television"/>
    <n v="100"/>
    <x v="414"/>
    <x v="5"/>
    <s v="television"/>
    <x v="415"/>
    <d v="2016-12-28T22:00:33"/>
    <x v="0"/>
  </r>
  <r>
    <n v="3219"/>
    <x v="416"/>
    <s v="Eyes Closed is a collaborative play and docudrama about New Yorkers and their dreams."/>
    <n v="20000"/>
    <n v="20022"/>
    <x v="0"/>
    <s v="US"/>
    <s v="USD"/>
    <n v="1427063747"/>
    <n v="1424043347"/>
    <b v="1"/>
    <x v="139"/>
    <b v="1"/>
    <s v="theater/plays"/>
    <n v="100"/>
    <x v="415"/>
    <x v="6"/>
    <s v="plays"/>
    <x v="416"/>
    <d v="2015-12-13T15:01:52"/>
    <x v="0"/>
  </r>
  <r>
    <n v="2235"/>
    <x v="417"/>
    <s v="An amazing set of sceneries to create unique atmospheres for your tabletop gaming."/>
    <n v="13000"/>
    <n v="19931"/>
    <x v="0"/>
    <s v="CA"/>
    <s v="CAD"/>
    <n v="1427585511"/>
    <n v="1424997111"/>
    <b v="0"/>
    <x v="219"/>
    <b v="1"/>
    <s v="games/tabletop games"/>
    <n v="153"/>
    <x v="416"/>
    <x v="3"/>
    <s v="tabletop games"/>
    <x v="417"/>
    <d v="2014-05-09T22:00:00"/>
    <x v="0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44"/>
    <b v="1"/>
    <s v="film &amp; video/television"/>
    <n v="142"/>
    <x v="417"/>
    <x v="5"/>
    <s v="television"/>
    <x v="418"/>
    <d v="2015-09-14T21:00:00"/>
    <x v="0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345"/>
    <b v="0"/>
    <s v="technology/wearables"/>
    <n v="2"/>
    <x v="418"/>
    <x v="0"/>
    <s v="wearables"/>
    <x v="419"/>
    <d v="2015-03-22T22:35:47"/>
    <x v="0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188"/>
    <b v="0"/>
    <s v="games/video games"/>
    <n v="7"/>
    <x v="419"/>
    <x v="3"/>
    <s v="video games"/>
    <x v="420"/>
    <d v="2015-03-28T23:31:51"/>
    <x v="0"/>
  </r>
  <r>
    <n v="952"/>
    <x v="421"/>
    <s v="Audionoggin: Wireless personal surround sound for the athlete in everyone."/>
    <n v="49000"/>
    <n v="19572"/>
    <x v="2"/>
    <s v="US"/>
    <s v="USD"/>
    <n v="1479483812"/>
    <n v="1476888212"/>
    <b v="0"/>
    <x v="324"/>
    <b v="0"/>
    <s v="technology/wearables"/>
    <n v="40"/>
    <x v="420"/>
    <x v="0"/>
    <s v="wearables"/>
    <x v="421"/>
    <d v="2014-12-28T15:20:26"/>
    <x v="0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46"/>
    <b v="1"/>
    <s v="photography/photobooks"/>
    <n v="559"/>
    <x v="421"/>
    <x v="2"/>
    <s v="photobooks"/>
    <x v="422"/>
    <d v="2017-03-15T00:26:00"/>
    <x v="0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162"/>
    <b v="1"/>
    <s v="games/tabletop games"/>
    <n v="108"/>
    <x v="422"/>
    <x v="3"/>
    <s v="tabletop games"/>
    <x v="423"/>
    <d v="2013-02-04T20:29:34"/>
    <x v="0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258"/>
    <b v="0"/>
    <s v="technology/wearables"/>
    <n v="26"/>
    <x v="423"/>
    <x v="0"/>
    <s v="wearables"/>
    <x v="424"/>
    <d v="2016-11-18T15:43:32"/>
    <x v="0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318"/>
    <b v="0"/>
    <s v="technology/wearables"/>
    <n v="39"/>
    <x v="424"/>
    <x v="0"/>
    <s v="wearables"/>
    <x v="425"/>
    <d v="2017-02-05T16:25:39"/>
    <x v="0"/>
  </r>
  <r>
    <n v="2247"/>
    <x v="426"/>
    <s v="Take on the role of an ancient forager in this fun strategy game from the designer of Biblios."/>
    <n v="18500"/>
    <n v="19324"/>
    <x v="0"/>
    <s v="US"/>
    <s v="USD"/>
    <n v="1438185565"/>
    <n v="1436975965"/>
    <b v="0"/>
    <x v="347"/>
    <b v="1"/>
    <s v="games/tabletop games"/>
    <n v="104"/>
    <x v="425"/>
    <x v="3"/>
    <s v="tabletop games"/>
    <x v="426"/>
    <d v="2016-02-12T04:59:00"/>
    <x v="0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48"/>
    <b v="1"/>
    <s v="technology/hardware"/>
    <n v="193"/>
    <x v="426"/>
    <x v="0"/>
    <s v="hardware"/>
    <x v="427"/>
    <d v="2014-09-17T12:02:11"/>
    <x v="0"/>
  </r>
  <r>
    <n v="951"/>
    <x v="428"/>
    <s v="Revolutionizing the way we walk our dogs!"/>
    <n v="50000"/>
    <n v="19195"/>
    <x v="2"/>
    <s v="US"/>
    <s v="USD"/>
    <n v="1465054872"/>
    <n v="1461166872"/>
    <b v="0"/>
    <x v="349"/>
    <b v="0"/>
    <s v="technology/wearables"/>
    <n v="38"/>
    <x v="427"/>
    <x v="0"/>
    <s v="wearables"/>
    <x v="428"/>
    <d v="2015-01-19T04:11:05"/>
    <x v="0"/>
  </r>
  <r>
    <n v="1529"/>
    <x v="429"/>
    <s v="An empowering photo book that transforms hurtful experiences into strength and solidarity."/>
    <n v="19000"/>
    <n v="19129"/>
    <x v="0"/>
    <s v="US"/>
    <s v="USD"/>
    <n v="1426773920"/>
    <n v="1424185520"/>
    <b v="1"/>
    <x v="350"/>
    <b v="1"/>
    <s v="photography/photobooks"/>
    <n v="101"/>
    <x v="428"/>
    <x v="2"/>
    <s v="photobooks"/>
    <x v="429"/>
    <d v="2015-07-29T15:59:25"/>
    <x v="0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351"/>
    <b v="1"/>
    <s v="film &amp; video/documentary"/>
    <n v="103"/>
    <x v="429"/>
    <x v="5"/>
    <s v="documentary"/>
    <x v="430"/>
    <d v="2014-05-13T18:43:56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326"/>
    <b v="1"/>
    <s v="technology/wearables"/>
    <n v="126"/>
    <x v="430"/>
    <x v="0"/>
    <s v="wearables"/>
    <x v="431"/>
    <d v="2016-06-04T15:41:12"/>
    <x v="0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44"/>
    <b v="1"/>
    <s v="games/tabletop games"/>
    <n v="377"/>
    <x v="431"/>
    <x v="3"/>
    <s v="tabletop games"/>
    <x v="432"/>
    <d v="2015-03-19T14:05:20"/>
    <x v="0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336"/>
    <b v="1"/>
    <s v="games/tabletop games"/>
    <n v="1867"/>
    <x v="432"/>
    <x v="3"/>
    <s v="tabletop games"/>
    <x v="433"/>
    <d v="2013-10-12T01:31:05"/>
    <x v="0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336"/>
    <b v="1"/>
    <s v="film &amp; video/documentary"/>
    <n v="101"/>
    <x v="433"/>
    <x v="5"/>
    <s v="documentary"/>
    <x v="434"/>
    <d v="2015-12-23T20:17:52"/>
    <x v="0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352"/>
    <b v="1"/>
    <s v="theater/spaces"/>
    <n v="104"/>
    <x v="434"/>
    <x v="6"/>
    <s v="spaces"/>
    <x v="435"/>
    <d v="2016-10-16T20:30:00"/>
    <x v="0"/>
  </r>
  <r>
    <n v="1520"/>
    <x v="436"/>
    <s v="A self-published photography book by Andrew Miksys from his new series about Belarus"/>
    <n v="18000"/>
    <n v="18625"/>
    <x v="0"/>
    <s v="US"/>
    <s v="USD"/>
    <n v="1418961600"/>
    <n v="1415824513"/>
    <b v="1"/>
    <x v="353"/>
    <b v="1"/>
    <s v="photography/photobooks"/>
    <n v="103"/>
    <x v="435"/>
    <x v="2"/>
    <s v="photobooks"/>
    <x v="436"/>
    <d v="2016-12-08T19:18:56"/>
    <x v="0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149"/>
    <b v="1"/>
    <s v="music/rock"/>
    <n v="124"/>
    <x v="436"/>
    <x v="7"/>
    <s v="rock"/>
    <x v="437"/>
    <d v="2011-09-08T03:00:00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54"/>
    <b v="1"/>
    <s v="photography/photobooks"/>
    <n v="109"/>
    <x v="437"/>
    <x v="2"/>
    <s v="photobooks"/>
    <x v="438"/>
    <d v="2016-05-03T23:00:00"/>
    <x v="0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353"/>
    <b v="1"/>
    <s v="music/indie rock"/>
    <n v="101"/>
    <x v="438"/>
    <x v="7"/>
    <s v="indie rock"/>
    <x v="439"/>
    <d v="2014-12-19T04:00:00"/>
    <x v="0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55"/>
    <b v="1"/>
    <s v="theater/spaces"/>
    <n v="121"/>
    <x v="439"/>
    <x v="6"/>
    <s v="spaces"/>
    <x v="440"/>
    <d v="2013-12-09T04:59:00"/>
    <x v="0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41"/>
    <b v="1"/>
    <s v="technology/makerspaces"/>
    <n v="103"/>
    <x v="440"/>
    <x v="0"/>
    <s v="makerspaces"/>
    <x v="441"/>
    <d v="2016-10-06T14:00:00"/>
    <x v="0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356"/>
    <b v="1"/>
    <s v="film &amp; video/documentary"/>
    <n v="139"/>
    <x v="441"/>
    <x v="5"/>
    <s v="documentary"/>
    <x v="442"/>
    <d v="2014-08-08T18:00:00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n v="1399996024"/>
    <b v="1"/>
    <x v="214"/>
    <b v="1"/>
    <s v="photography/photobooks"/>
    <n v="278"/>
    <x v="442"/>
    <x v="2"/>
    <s v="photobooks"/>
    <x v="443"/>
    <d v="2014-05-27T03:00:00"/>
    <x v="0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357"/>
    <b v="1"/>
    <s v="technology/space exploration"/>
    <n v="224"/>
    <x v="443"/>
    <x v="0"/>
    <s v="space exploration"/>
    <x v="444"/>
    <d v="2015-12-09T06:59:00"/>
    <x v="0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358"/>
    <b v="1"/>
    <s v="film &amp; video/documentary"/>
    <n v="179"/>
    <x v="444"/>
    <x v="5"/>
    <s v="documentary"/>
    <x v="445"/>
    <d v="2013-03-16T18:27:47"/>
    <x v="0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70"/>
    <b v="1"/>
    <s v="film &amp; video/documentary"/>
    <n v="123"/>
    <x v="420"/>
    <x v="5"/>
    <s v="documentary"/>
    <x v="446"/>
    <d v="2014-06-10T08:33:00"/>
    <x v="0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337"/>
    <b v="1"/>
    <s v="film &amp; video/documentary"/>
    <n v="105"/>
    <x v="445"/>
    <x v="5"/>
    <s v="documentary"/>
    <x v="447"/>
    <d v="2017-03-15T00:00:00"/>
    <x v="0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168"/>
    <b v="1"/>
    <s v="technology/space exploration"/>
    <n v="355"/>
    <x v="446"/>
    <x v="0"/>
    <s v="space exploration"/>
    <x v="448"/>
    <d v="2010-11-17T06:24:20"/>
    <x v="0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359"/>
    <b v="1"/>
    <s v="photography/photobooks"/>
    <n v="118"/>
    <x v="447"/>
    <x v="2"/>
    <s v="photobooks"/>
    <x v="449"/>
    <d v="2015-05-20T22:39:50"/>
    <x v="0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360"/>
    <b v="0"/>
    <s v="technology/wearables"/>
    <n v="70"/>
    <x v="448"/>
    <x v="0"/>
    <s v="wearables"/>
    <x v="450"/>
    <d v="2010-08-11T15:59:00"/>
    <x v="0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324"/>
    <b v="0"/>
    <s v="technology/wearables"/>
    <n v="25"/>
    <x v="449"/>
    <x v="0"/>
    <s v="wearables"/>
    <x v="451"/>
    <d v="2014-02-27T23:00:00"/>
    <x v="0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283"/>
    <b v="1"/>
    <s v="music/rock"/>
    <n v="117"/>
    <x v="450"/>
    <x v="7"/>
    <s v="rock"/>
    <x v="452"/>
    <d v="2014-11-26T01:15:00"/>
    <x v="0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332"/>
    <b v="1"/>
    <s v="music/rock"/>
    <n v="100"/>
    <x v="451"/>
    <x v="7"/>
    <s v="rock"/>
    <x v="453"/>
    <d v="2016-10-01T14:58:37"/>
    <x v="0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358"/>
    <b v="1"/>
    <s v="theater/plays"/>
    <n v="116"/>
    <x v="452"/>
    <x v="6"/>
    <s v="plays"/>
    <x v="454"/>
    <d v="2016-11-12T05:00:00"/>
    <x v="0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361"/>
    <b v="1"/>
    <s v="film &amp; video/documentary"/>
    <n v="116"/>
    <x v="453"/>
    <x v="5"/>
    <s v="documentary"/>
    <x v="455"/>
    <d v="2015-04-25T00:00:00"/>
    <x v="0"/>
  </r>
  <r>
    <n v="1207"/>
    <x v="456"/>
    <s v="A humanistic photo book about ancestral &amp; post-modern Italy."/>
    <n v="16700"/>
    <n v="17396"/>
    <x v="0"/>
    <s v="IT"/>
    <s v="EUR"/>
    <n v="1459418400"/>
    <n v="1456827573"/>
    <b v="0"/>
    <x v="350"/>
    <b v="1"/>
    <s v="photography/photobooks"/>
    <n v="104"/>
    <x v="454"/>
    <x v="2"/>
    <s v="photobooks"/>
    <x v="456"/>
    <d v="2015-05-04T04:01:00"/>
    <x v="0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362"/>
    <b v="1"/>
    <s v="music/indie rock"/>
    <n v="116"/>
    <x v="455"/>
    <x v="7"/>
    <s v="indie rock"/>
    <x v="457"/>
    <d v="2014-08-04T15:59:33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22"/>
    <b v="1"/>
    <s v="music/indie rock"/>
    <n v="145"/>
    <x v="456"/>
    <x v="7"/>
    <s v="indie rock"/>
    <x v="458"/>
    <d v="2012-05-03T16:31:12"/>
    <x v="0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340"/>
    <b v="1"/>
    <s v="technology/hardware"/>
    <n v="182"/>
    <x v="457"/>
    <x v="0"/>
    <s v="hardware"/>
    <x v="459"/>
    <d v="2016-03-31T10:00:00"/>
    <x v="0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189"/>
    <b v="1"/>
    <s v="publishing/radio &amp; podcasts"/>
    <n v="108"/>
    <x v="458"/>
    <x v="1"/>
    <s v="radio &amp; podcasts"/>
    <x v="460"/>
    <d v="2013-07-02T05:00:00"/>
    <x v="0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06"/>
    <b v="1"/>
    <s v="technology/space exploration"/>
    <n v="172"/>
    <x v="459"/>
    <x v="0"/>
    <s v="space exploration"/>
    <x v="461"/>
    <d v="2012-12-15T18:52:08"/>
    <x v="0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06"/>
    <b v="1"/>
    <s v="music/indie rock"/>
    <n v="107"/>
    <x v="460"/>
    <x v="7"/>
    <s v="indie rock"/>
    <x v="462"/>
    <d v="2016-11-10T13:37:07"/>
    <x v="0"/>
  </r>
  <r>
    <n v="2656"/>
    <x v="463"/>
    <s v="MoonWatcher will be bringing the Moon closer to all of us."/>
    <n v="150000"/>
    <n v="17155"/>
    <x v="1"/>
    <s v="US"/>
    <s v="USD"/>
    <n v="1489345200"/>
    <n v="1485966688"/>
    <b v="0"/>
    <x v="282"/>
    <b v="0"/>
    <s v="technology/space exploration"/>
    <n v="11"/>
    <x v="461"/>
    <x v="0"/>
    <s v="space exploration"/>
    <x v="463"/>
    <d v="2016-01-12T05:00:00"/>
    <x v="0"/>
  </r>
  <r>
    <n v="316"/>
    <x v="464"/>
    <s v="Award winning documentary The Secret Trial 5 needs your help for a Cross-Canada Tour!"/>
    <n v="15000"/>
    <n v="17066"/>
    <x v="0"/>
    <s v="CA"/>
    <s v="CAD"/>
    <n v="1418273940"/>
    <n v="1415398197"/>
    <b v="1"/>
    <x v="173"/>
    <b v="1"/>
    <s v="film &amp; video/documentary"/>
    <n v="114"/>
    <x v="462"/>
    <x v="5"/>
    <s v="documentary"/>
    <x v="464"/>
    <d v="2015-01-09T03:26:10"/>
    <x v="0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29"/>
    <b v="1"/>
    <s v="film &amp; video/documentary"/>
    <n v="170"/>
    <x v="463"/>
    <x v="5"/>
    <s v="documentary"/>
    <x v="465"/>
    <d v="2012-09-10T03:55:00"/>
    <x v="0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363"/>
    <b v="0"/>
    <s v="technology/wearables"/>
    <n v="6"/>
    <x v="464"/>
    <x v="0"/>
    <s v="wearables"/>
    <x v="466"/>
    <d v="2017-03-12T19:00:00"/>
    <x v="0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266"/>
    <b v="1"/>
    <s v="technology/hardware"/>
    <n v="674"/>
    <x v="465"/>
    <x v="0"/>
    <s v="hardware"/>
    <x v="467"/>
    <d v="2014-12-11T04:59:00"/>
    <x v="0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79"/>
    <b v="1"/>
    <s v="technology/hardware"/>
    <n v="140"/>
    <x v="466"/>
    <x v="0"/>
    <s v="hardware"/>
    <x v="468"/>
    <d v="2015-10-14T12:00:21"/>
    <x v="0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341"/>
    <b v="1"/>
    <s v="photography/photobooks"/>
    <n v="102"/>
    <x v="467"/>
    <x v="2"/>
    <s v="photobooks"/>
    <x v="469"/>
    <d v="2016-09-13T07:05:00"/>
    <x v="0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13"/>
    <b v="1"/>
    <s v="music/rock"/>
    <n v="111"/>
    <x v="468"/>
    <x v="7"/>
    <s v="rock"/>
    <x v="470"/>
    <d v="2012-11-18T01:17:24"/>
    <x v="0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64"/>
    <b v="1"/>
    <s v="photography/photobooks"/>
    <n v="104"/>
    <x v="469"/>
    <x v="2"/>
    <s v="photobooks"/>
    <x v="471"/>
    <d v="2014-12-31T21:08:08"/>
    <x v="0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242"/>
    <b v="1"/>
    <s v="film &amp; video/documentary"/>
    <n v="110"/>
    <x v="470"/>
    <x v="5"/>
    <s v="documentary"/>
    <x v="472"/>
    <d v="2015-05-31T14:45:27"/>
    <x v="0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257"/>
    <b v="1"/>
    <s v="theater/spaces"/>
    <n v="110"/>
    <x v="471"/>
    <x v="6"/>
    <s v="spaces"/>
    <x v="473"/>
    <d v="2011-03-01T18:10:54"/>
    <x v="0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87"/>
    <b v="1"/>
    <s v="theater/plays"/>
    <n v="110"/>
    <x v="472"/>
    <x v="6"/>
    <s v="plays"/>
    <x v="474"/>
    <d v="2016-03-22T20:01:00"/>
    <x v="0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308"/>
    <b v="1"/>
    <s v="film &amp; video/documentary"/>
    <n v="109"/>
    <x v="473"/>
    <x v="5"/>
    <s v="documentary"/>
    <x v="475"/>
    <d v="2016-09-03T01:00:00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365"/>
    <b v="0"/>
    <s v="theater/plays"/>
    <n v="109"/>
    <x v="474"/>
    <x v="6"/>
    <s v="plays"/>
    <x v="476"/>
    <d v="2015-04-16T02:50:00"/>
    <x v="0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66"/>
    <b v="1"/>
    <s v="technology/hardware"/>
    <n v="108"/>
    <x v="475"/>
    <x v="0"/>
    <s v="hardware"/>
    <x v="477"/>
    <d v="2015-11-12T02:31:00"/>
    <x v="0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79"/>
    <b v="1"/>
    <s v="music/rock"/>
    <n v="295"/>
    <x v="476"/>
    <x v="7"/>
    <s v="rock"/>
    <x v="478"/>
    <d v="2013-03-25T18:35:24"/>
    <x v="0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367"/>
    <b v="1"/>
    <s v="photography/photobooks"/>
    <n v="108"/>
    <x v="477"/>
    <x v="2"/>
    <s v="photobooks"/>
    <x v="479"/>
    <d v="2017-03-16T18:49:01"/>
    <x v="0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109"/>
    <b v="1"/>
    <s v="photography/photobooks"/>
    <n v="101"/>
    <x v="478"/>
    <x v="2"/>
    <s v="photobooks"/>
    <x v="480"/>
    <d v="2015-06-13T16:25:14"/>
    <x v="0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368"/>
    <b v="1"/>
    <s v="film &amp; video/documentary"/>
    <n v="108"/>
    <x v="479"/>
    <x v="5"/>
    <s v="documentary"/>
    <x v="481"/>
    <d v="2011-04-03T01:03:10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324"/>
    <b v="1"/>
    <s v="film &amp; video/documentary"/>
    <n v="107"/>
    <x v="480"/>
    <x v="5"/>
    <s v="documentary"/>
    <x v="482"/>
    <d v="2016-03-21T16:59:28"/>
    <x v="0"/>
  </r>
  <r>
    <n v="2196"/>
    <x v="483"/>
    <s v="Race your friends in style with this classic Grand Prix game."/>
    <n v="14000"/>
    <n v="15937"/>
    <x v="0"/>
    <s v="US"/>
    <s v="USD"/>
    <n v="1480662000"/>
    <n v="1478000502"/>
    <b v="0"/>
    <x v="369"/>
    <b v="1"/>
    <s v="games/tabletop games"/>
    <n v="114"/>
    <x v="481"/>
    <x v="3"/>
    <s v="tabletop games"/>
    <x v="483"/>
    <d v="2014-07-19T09:14:38"/>
    <x v="0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336"/>
    <b v="1"/>
    <s v="technology/makerspaces"/>
    <n v="159"/>
    <x v="482"/>
    <x v="0"/>
    <s v="makerspaces"/>
    <x v="484"/>
    <d v="2013-05-05T17:00:11"/>
    <x v="0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370"/>
    <b v="1"/>
    <s v="music/rock"/>
    <n v="106"/>
    <x v="483"/>
    <x v="7"/>
    <s v="rock"/>
    <x v="485"/>
    <d v="2012-07-07T13:33:26"/>
    <x v="0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44"/>
    <b v="1"/>
    <s v="games/tabletop games"/>
    <n v="636"/>
    <x v="484"/>
    <x v="3"/>
    <s v="tabletop games"/>
    <x v="486"/>
    <d v="2016-12-02T07:00:00"/>
    <x v="0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41"/>
    <b v="0"/>
    <s v="technology/wearables"/>
    <n v="40"/>
    <x v="485"/>
    <x v="0"/>
    <s v="wearables"/>
    <x v="487"/>
    <d v="2015-09-25T21:00:00"/>
    <x v="0"/>
  </r>
  <r>
    <n v="2618"/>
    <x v="488"/>
    <s v="LTD ED COLLECTIBLE SPACE ART FEAT. ASTRONAUTS"/>
    <n v="15000"/>
    <n v="15808"/>
    <x v="0"/>
    <s v="US"/>
    <s v="USD"/>
    <n v="1449000061"/>
    <n v="1443812461"/>
    <b v="1"/>
    <x v="371"/>
    <b v="1"/>
    <s v="technology/space exploration"/>
    <n v="105"/>
    <x v="486"/>
    <x v="0"/>
    <s v="space exploration"/>
    <x v="488"/>
    <d v="2012-09-04T13:29:07"/>
    <x v="0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301"/>
    <b v="1"/>
    <s v="theater/spaces"/>
    <n v="105"/>
    <x v="487"/>
    <x v="6"/>
    <s v="spaces"/>
    <x v="489"/>
    <d v="2016-06-19T23:00:00"/>
    <x v="0"/>
  </r>
  <r>
    <n v="2182"/>
    <x v="490"/>
    <s v="An incredibly comprehensive tabletop rpg book for the post apocalypse, inspired by Dungeon World."/>
    <n v="3000"/>
    <n v="15725"/>
    <x v="0"/>
    <s v="CA"/>
    <s v="CAD"/>
    <n v="1412285825"/>
    <n v="1409261825"/>
    <b v="0"/>
    <x v="112"/>
    <b v="1"/>
    <s v="games/tabletop games"/>
    <n v="524"/>
    <x v="488"/>
    <x v="3"/>
    <s v="tabletop games"/>
    <x v="490"/>
    <d v="2017-03-13T03:40:05"/>
    <x v="0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372"/>
    <b v="1"/>
    <s v="film &amp; video/documentary"/>
    <n v="105"/>
    <x v="489"/>
    <x v="5"/>
    <s v="documentary"/>
    <x v="491"/>
    <d v="2015-12-01T20:01:01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313"/>
    <b v="1"/>
    <s v="theater/plays"/>
    <n v="101"/>
    <x v="490"/>
    <x v="6"/>
    <s v="plays"/>
    <x v="492"/>
    <d v="2017-01-19T15:57:51"/>
    <x v="0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286"/>
    <b v="1"/>
    <s v="theater/plays"/>
    <n v="105"/>
    <x v="491"/>
    <x v="6"/>
    <s v="plays"/>
    <x v="493"/>
    <d v="2014-10-02T21:37:05"/>
    <x v="0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17"/>
    <b v="1"/>
    <s v="theater/spaces"/>
    <n v="157"/>
    <x v="492"/>
    <x v="6"/>
    <s v="spaces"/>
    <x v="494"/>
    <d v="2013-11-02T10:57:14"/>
    <x v="0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312"/>
    <b v="1"/>
    <s v="theater/plays"/>
    <n v="105"/>
    <x v="493"/>
    <x v="6"/>
    <s v="plays"/>
    <x v="495"/>
    <d v="2016-03-15T21:00:00"/>
    <x v="0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73"/>
    <b v="1"/>
    <s v="technology/hardware"/>
    <n v="157"/>
    <x v="494"/>
    <x v="0"/>
    <s v="hardware"/>
    <x v="496"/>
    <d v="2015-11-01T23:00:0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336"/>
    <b v="1"/>
    <s v="photography/photobooks"/>
    <n v="112"/>
    <x v="495"/>
    <x v="2"/>
    <s v="photobooks"/>
    <x v="497"/>
    <d v="2015-06-21T20:04:09"/>
    <x v="0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374"/>
    <b v="1"/>
    <s v="music/rock"/>
    <n v="112"/>
    <x v="496"/>
    <x v="7"/>
    <s v="rock"/>
    <x v="498"/>
    <d v="2016-12-22T14:59:12"/>
    <x v="0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375"/>
    <b v="1"/>
    <s v="music/indie rock"/>
    <n v="104"/>
    <x v="497"/>
    <x v="7"/>
    <s v="indie rock"/>
    <x v="499"/>
    <d v="2014-10-01T00:00:00"/>
    <x v="0"/>
  </r>
  <r>
    <n v="3779"/>
    <x v="500"/>
    <s v="A fresh, re-telling of the Jesus story for a new generation."/>
    <n v="15000"/>
    <n v="15597"/>
    <x v="0"/>
    <s v="US"/>
    <s v="USD"/>
    <n v="1459010340"/>
    <n v="1456421940"/>
    <b v="0"/>
    <x v="338"/>
    <b v="1"/>
    <s v="theater/musical"/>
    <n v="104"/>
    <x v="498"/>
    <x v="6"/>
    <s v="musical"/>
    <x v="500"/>
    <d v="2015-11-18T15:00:04"/>
    <x v="0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376"/>
    <b v="1"/>
    <s v="film &amp; video/documentary"/>
    <n v="104"/>
    <x v="499"/>
    <x v="5"/>
    <s v="documentary"/>
    <x v="501"/>
    <d v="2012-04-07T04:59:00"/>
    <x v="0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377"/>
    <b v="1"/>
    <s v="music/rock"/>
    <n v="156"/>
    <x v="500"/>
    <x v="7"/>
    <s v="rock"/>
    <x v="502"/>
    <d v="2009-12-09T18:24:00"/>
    <x v="0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99"/>
    <b v="1"/>
    <s v="photography/photobooks"/>
    <n v="104"/>
    <x v="501"/>
    <x v="2"/>
    <s v="photobooks"/>
    <x v="503"/>
    <d v="2016-03-26T16:39:00"/>
    <x v="0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332"/>
    <b v="1"/>
    <s v="theater/plays"/>
    <n v="104"/>
    <x v="502"/>
    <x v="6"/>
    <s v="plays"/>
    <x v="504"/>
    <d v="2014-02-28T14:33:19"/>
    <x v="0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378"/>
    <b v="1"/>
    <s v="photography/photobooks"/>
    <n v="155"/>
    <x v="503"/>
    <x v="2"/>
    <s v="photobooks"/>
    <x v="505"/>
    <d v="2012-10-12T20:37:41"/>
    <x v="0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267"/>
    <b v="1"/>
    <s v="photography/photobooks"/>
    <n v="172"/>
    <x v="504"/>
    <x v="2"/>
    <s v="photobooks"/>
    <x v="506"/>
    <d v="2015-08-25T15:05:12"/>
    <x v="0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120"/>
    <b v="1"/>
    <s v="theater/plays"/>
    <n v="103"/>
    <x v="307"/>
    <x v="6"/>
    <s v="plays"/>
    <x v="507"/>
    <d v="2015-10-08T00:32:52"/>
    <x v="0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379"/>
    <b v="1"/>
    <s v="theater/plays"/>
    <n v="154"/>
    <x v="505"/>
    <x v="6"/>
    <s v="plays"/>
    <x v="508"/>
    <d v="2016-03-24T16:01:04"/>
    <x v="0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287"/>
    <b v="1"/>
    <s v="film &amp; video/documentary"/>
    <n v="119"/>
    <x v="506"/>
    <x v="5"/>
    <s v="documentary"/>
    <x v="509"/>
    <d v="2015-11-01T03:00:00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380"/>
    <b v="0"/>
    <s v="technology/wearables"/>
    <n v="15"/>
    <x v="507"/>
    <x v="0"/>
    <s v="wearables"/>
    <x v="510"/>
    <d v="2016-07-01T08:20:51"/>
    <x v="0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340"/>
    <b v="1"/>
    <s v="theater/plays"/>
    <n v="102"/>
    <x v="508"/>
    <x v="6"/>
    <s v="plays"/>
    <x v="511"/>
    <d v="2015-11-06T13:00:09"/>
    <x v="0"/>
  </r>
  <r>
    <n v="3338"/>
    <x v="512"/>
    <s v="Join Estelle Parsons in support of Theater That Looks and Sounds Like America"/>
    <n v="15000"/>
    <n v="15327"/>
    <x v="0"/>
    <s v="US"/>
    <s v="USD"/>
    <n v="1487944080"/>
    <n v="1486129680"/>
    <b v="0"/>
    <x v="381"/>
    <b v="1"/>
    <s v="theater/plays"/>
    <n v="102"/>
    <x v="509"/>
    <x v="6"/>
    <s v="plays"/>
    <x v="512"/>
    <d v="2013-03-19T16:42:15"/>
    <x v="0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382"/>
    <b v="1"/>
    <s v="music/rock"/>
    <n v="102"/>
    <x v="510"/>
    <x v="7"/>
    <s v="rock"/>
    <x v="513"/>
    <d v="2014-09-18T02:00:00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237"/>
    <b v="1"/>
    <s v="theater/plays"/>
    <n v="102"/>
    <x v="511"/>
    <x v="6"/>
    <s v="plays"/>
    <x v="514"/>
    <d v="2015-11-14T17:49:31"/>
    <x v="0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383"/>
    <b v="1"/>
    <s v="film &amp; video/television"/>
    <n v="102"/>
    <x v="512"/>
    <x v="5"/>
    <s v="television"/>
    <x v="515"/>
    <d v="2017-02-24T13:48:00"/>
    <x v="0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n v="1435970682"/>
    <b v="1"/>
    <x v="384"/>
    <b v="0"/>
    <s v="photography/photobooks"/>
    <n v="61"/>
    <x v="513"/>
    <x v="2"/>
    <s v="photobooks"/>
    <x v="516"/>
    <d v="2013-05-24T00:30:37"/>
    <x v="0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385"/>
    <b v="1"/>
    <s v="film &amp; video/documentary"/>
    <n v="305"/>
    <x v="514"/>
    <x v="5"/>
    <s v="documentary"/>
    <x v="517"/>
    <d v="2015-07-17T18:11:00"/>
    <x v="0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386"/>
    <b v="1"/>
    <s v="theater/plays"/>
    <n v="102"/>
    <x v="515"/>
    <x v="6"/>
    <s v="plays"/>
    <x v="518"/>
    <d v="2015-04-25T19:59:22"/>
    <x v="0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87"/>
    <b v="1"/>
    <s v="food/small batch"/>
    <n v="102"/>
    <x v="516"/>
    <x v="4"/>
    <s v="small batch"/>
    <x v="519"/>
    <d v="2015-08-10T06:59:00"/>
    <x v="0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55"/>
    <b v="1"/>
    <s v="music/rock"/>
    <n v="102"/>
    <x v="517"/>
    <x v="7"/>
    <s v="rock"/>
    <x v="520"/>
    <d v="2010-12-18T09:43:25"/>
    <x v="0"/>
  </r>
  <r>
    <n v="1461"/>
    <x v="521"/>
    <s v="Series 2 of Relatively Prime, a podcast of stories from the Mathematical Domain"/>
    <n v="15000"/>
    <n v="15186.69"/>
    <x v="0"/>
    <s v="US"/>
    <s v="USD"/>
    <n v="1413849600"/>
    <n v="1410967754"/>
    <b v="1"/>
    <x v="209"/>
    <b v="1"/>
    <s v="publishing/radio &amp; podcasts"/>
    <n v="101"/>
    <x v="518"/>
    <x v="1"/>
    <s v="radio &amp; podcasts"/>
    <x v="521"/>
    <d v="2016-08-15T20:09:42"/>
    <x v="0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85"/>
    <b v="1"/>
    <s v="food/small batch"/>
    <n v="101"/>
    <x v="519"/>
    <x v="4"/>
    <s v="small batch"/>
    <x v="522"/>
    <d v="2014-10-28T03:11:00"/>
    <x v="0"/>
  </r>
  <r>
    <n v="3220"/>
    <x v="523"/>
    <s v="A sci-fi thriller for the stage opening March 10 in Los Angeles."/>
    <n v="15000"/>
    <n v="15126"/>
    <x v="0"/>
    <s v="US"/>
    <s v="USD"/>
    <n v="1489352400"/>
    <n v="1486411204"/>
    <b v="1"/>
    <x v="388"/>
    <b v="1"/>
    <s v="theater/plays"/>
    <n v="101"/>
    <x v="520"/>
    <x v="6"/>
    <s v="plays"/>
    <x v="523"/>
    <d v="2014-02-24T16:25:07"/>
    <x v="0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389"/>
    <b v="1"/>
    <s v="theater/plays"/>
    <n v="302"/>
    <x v="521"/>
    <x v="6"/>
    <s v="plays"/>
    <x v="524"/>
    <d v="2014-10-21T00:00:00"/>
    <x v="0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390"/>
    <b v="1"/>
    <s v="music/rock"/>
    <n v="101"/>
    <x v="522"/>
    <x v="7"/>
    <s v="rock"/>
    <x v="525"/>
    <d v="2014-06-29T21:31:24"/>
    <x v="0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391"/>
    <b v="1"/>
    <s v="theater/spaces"/>
    <n v="191"/>
    <x v="523"/>
    <x v="6"/>
    <s v="spaces"/>
    <x v="526"/>
    <d v="2017-03-12T21:00:00"/>
    <x v="0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n v="1451746123"/>
    <b v="0"/>
    <x v="14"/>
    <b v="1"/>
    <s v="games/tabletop games"/>
    <n v="537"/>
    <x v="524"/>
    <x v="3"/>
    <s v="tabletop games"/>
    <x v="527"/>
    <d v="2016-05-13T19:04:23"/>
    <x v="0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186"/>
    <b v="1"/>
    <s v="film &amp; video/documentary"/>
    <n v="113"/>
    <x v="525"/>
    <x v="5"/>
    <s v="documentary"/>
    <x v="528"/>
    <d v="2012-01-21T08:13:00"/>
    <x v="0"/>
  </r>
  <r>
    <n v="1"/>
    <x v="529"/>
    <s v="A Hannibal TV Show Fan Convention and Art Collective"/>
    <n v="10275"/>
    <n v="14653"/>
    <x v="0"/>
    <s v="US"/>
    <s v="USD"/>
    <n v="1488464683"/>
    <n v="1485872683"/>
    <b v="0"/>
    <x v="392"/>
    <b v="1"/>
    <s v="film &amp; video/television"/>
    <n v="143"/>
    <x v="526"/>
    <x v="5"/>
    <s v="television"/>
    <x v="529"/>
    <d v="2014-09-10T04:52:00"/>
    <x v="0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393"/>
    <b v="0"/>
    <s v="technology/wearables"/>
    <n v="73"/>
    <x v="527"/>
    <x v="0"/>
    <s v="wearables"/>
    <x v="530"/>
    <d v="2016-02-01T14:48:43"/>
    <x v="0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307"/>
    <b v="1"/>
    <s v="music/rock"/>
    <n v="145"/>
    <x v="528"/>
    <x v="7"/>
    <s v="rock"/>
    <x v="531"/>
    <d v="2011-12-20T11:49:50"/>
    <x v="0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394"/>
    <b v="1"/>
    <s v="theater/plays"/>
    <n v="111"/>
    <x v="529"/>
    <x v="6"/>
    <s v="plays"/>
    <x v="532"/>
    <d v="2017-03-02T14:24:43"/>
    <x v="0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395"/>
    <b v="1"/>
    <s v="music/rock"/>
    <n v="144"/>
    <x v="530"/>
    <x v="7"/>
    <s v="rock"/>
    <x v="533"/>
    <d v="2015-10-15T02:30:53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n v="1455129287"/>
    <b v="0"/>
    <x v="253"/>
    <b v="0"/>
    <s v="technology/wearables"/>
    <n v="11"/>
    <x v="531"/>
    <x v="0"/>
    <s v="wearables"/>
    <x v="534"/>
    <d v="2012-06-14T19:24:11"/>
    <x v="0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396"/>
    <b v="0"/>
    <s v="games/video games"/>
    <n v="28"/>
    <x v="532"/>
    <x v="3"/>
    <s v="video games"/>
    <x v="535"/>
    <d v="2014-06-15T18:05:25"/>
    <x v="0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3"/>
    <b v="1"/>
    <s v="technology/hardware"/>
    <n v="118"/>
    <x v="533"/>
    <x v="0"/>
    <s v="hardware"/>
    <x v="536"/>
    <d v="2013-02-01T01:08:59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137"/>
    <b v="1"/>
    <s v="film &amp; video/documentary"/>
    <n v="283"/>
    <x v="534"/>
    <x v="5"/>
    <s v="documentary"/>
    <x v="537"/>
    <d v="2016-03-11T18:34:47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139"/>
    <b v="1"/>
    <s v="film &amp; video/television"/>
    <n v="128"/>
    <x v="535"/>
    <x v="5"/>
    <s v="television"/>
    <x v="538"/>
    <d v="2014-12-05T18:30:29"/>
    <x v="0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327"/>
    <b v="1"/>
    <s v="technology/hardware"/>
    <n v="281"/>
    <x v="536"/>
    <x v="0"/>
    <s v="hardware"/>
    <x v="539"/>
    <d v="2013-05-28T00:00:00"/>
    <x v="0"/>
  </r>
  <r>
    <n v="969"/>
    <x v="540"/>
    <s v="Geek &amp; Chic Smart Jewelry Collection, Wearables Meet Style!"/>
    <n v="30000"/>
    <n v="14000"/>
    <x v="2"/>
    <s v="MX"/>
    <s v="MXN"/>
    <n v="1486624607"/>
    <n v="1483773407"/>
    <b v="0"/>
    <x v="397"/>
    <b v="0"/>
    <s v="technology/wearables"/>
    <n v="47"/>
    <x v="537"/>
    <x v="0"/>
    <s v="wearables"/>
    <x v="540"/>
    <d v="2013-03-26T23:55:51"/>
    <x v="0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n v="1377116247"/>
    <b v="1"/>
    <x v="398"/>
    <b v="1"/>
    <s v="music/rock"/>
    <n v="117"/>
    <x v="538"/>
    <x v="7"/>
    <s v="rock"/>
    <x v="541"/>
    <d v="2015-08-10T22:17:17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399"/>
    <b v="1"/>
    <s v="music/rock"/>
    <n v="111"/>
    <x v="539"/>
    <x v="7"/>
    <s v="rock"/>
    <x v="542"/>
    <d v="2014-09-24T01:41:37"/>
    <x v="0"/>
  </r>
  <r>
    <n v="1976"/>
    <x v="543"/>
    <s v="Can you help us make an ultra bright white one a reality?"/>
    <n v="4000"/>
    <n v="13864"/>
    <x v="0"/>
    <s v="GB"/>
    <s v="GBP"/>
    <n v="1373751325"/>
    <n v="1371159325"/>
    <b v="1"/>
    <x v="400"/>
    <b v="1"/>
    <s v="technology/hardware"/>
    <n v="347"/>
    <x v="540"/>
    <x v="0"/>
    <s v="hardware"/>
    <x v="543"/>
    <d v="2017-02-09T07:16:47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161"/>
    <b v="0"/>
    <s v="photography/photobooks"/>
    <n v="57"/>
    <x v="541"/>
    <x v="2"/>
    <s v="photobooks"/>
    <x v="544"/>
    <d v="2013-09-20T20:17:27"/>
    <x v="0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377"/>
    <b v="1"/>
    <s v="film &amp; video/documentary"/>
    <n v="114"/>
    <x v="542"/>
    <x v="5"/>
    <s v="documentary"/>
    <x v="545"/>
    <d v="2014-03-24T01:22:50"/>
    <x v="0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62"/>
    <b v="1"/>
    <s v="games/tabletop games"/>
    <n v="171"/>
    <x v="543"/>
    <x v="3"/>
    <s v="tabletop games"/>
    <x v="546"/>
    <d v="2013-07-13T21:35:25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300"/>
    <b v="0"/>
    <s v="technology/web"/>
    <n v="27"/>
    <x v="544"/>
    <x v="0"/>
    <s v="web"/>
    <x v="547"/>
    <d v="2014-10-14T18:43:14"/>
    <x v="0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01"/>
    <b v="1"/>
    <s v="music/classical music"/>
    <n v="109"/>
    <x v="545"/>
    <x v="7"/>
    <s v="classical music"/>
    <x v="548"/>
    <d v="2015-11-14T07:01:00"/>
    <x v="0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402"/>
    <b v="1"/>
    <s v="publishing/nonfiction"/>
    <n v="136"/>
    <x v="546"/>
    <x v="1"/>
    <s v="nonfiction"/>
    <x v="549"/>
    <d v="2013-09-03T04:00:00"/>
    <x v="0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03"/>
    <b v="1"/>
    <s v="games/tabletop games"/>
    <n v="1357"/>
    <x v="547"/>
    <x v="3"/>
    <s v="tabletop games"/>
    <x v="550"/>
    <d v="2015-11-15T15:13:09"/>
    <x v="0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262"/>
    <b v="1"/>
    <s v="games/tabletop games"/>
    <n v="271"/>
    <x v="548"/>
    <x v="3"/>
    <s v="tabletop games"/>
    <x v="551"/>
    <d v="2015-10-13T23:13:41"/>
    <x v="0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164"/>
    <b v="1"/>
    <s v="photography/photobooks"/>
    <n v="135"/>
    <x v="549"/>
    <x v="2"/>
    <s v="photobooks"/>
    <x v="552"/>
    <d v="2015-09-05T03:59:00"/>
    <x v="0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06"/>
    <b v="1"/>
    <s v="music/rock"/>
    <n v="154"/>
    <x v="550"/>
    <x v="7"/>
    <s v="rock"/>
    <x v="553"/>
    <d v="2015-12-07T16:47:16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318"/>
    <b v="1"/>
    <s v="film &amp; video/documentary"/>
    <n v="105"/>
    <x v="551"/>
    <x v="5"/>
    <s v="documentary"/>
    <x v="554"/>
    <d v="2016-04-22T19:49:04"/>
    <x v="0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330"/>
    <b v="1"/>
    <s v="photography/photobooks"/>
    <n v="103"/>
    <x v="552"/>
    <x v="2"/>
    <s v="photobooks"/>
    <x v="555"/>
    <d v="2015-12-20T09:00:00"/>
    <x v="0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350"/>
    <b v="1"/>
    <s v="music/rock"/>
    <n v="199"/>
    <x v="553"/>
    <x v="7"/>
    <s v="rock"/>
    <x v="556"/>
    <d v="2014-01-06T12:55:40"/>
    <x v="0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285"/>
    <b v="0"/>
    <s v="technology/wearables"/>
    <n v="44"/>
    <x v="554"/>
    <x v="0"/>
    <s v="wearables"/>
    <x v="557"/>
    <d v="2012-07-19T21:03:31"/>
    <x v="0"/>
  </r>
  <r>
    <n v="741"/>
    <x v="558"/>
    <s v="A revolutionary digital mapping project of the Vilna Ghetto"/>
    <n v="13000"/>
    <n v="13293.8"/>
    <x v="0"/>
    <s v="US"/>
    <s v="USD"/>
    <n v="1370964806"/>
    <n v="1367940806"/>
    <b v="0"/>
    <x v="295"/>
    <b v="1"/>
    <s v="publishing/nonfiction"/>
    <n v="102"/>
    <x v="555"/>
    <x v="1"/>
    <s v="nonfiction"/>
    <x v="558"/>
    <d v="2015-12-04T05:00:00"/>
    <x v="0"/>
  </r>
  <r>
    <n v="2337"/>
    <x v="559"/>
    <s v="We make small batch, locally sourced bitters and shrubs for cocktails and cooking."/>
    <n v="12000"/>
    <n v="13279"/>
    <x v="0"/>
    <s v="US"/>
    <s v="USD"/>
    <n v="1403796143"/>
    <n v="1401204143"/>
    <b v="1"/>
    <x v="170"/>
    <b v="1"/>
    <s v="food/small batch"/>
    <n v="111"/>
    <x v="556"/>
    <x v="4"/>
    <s v="small batch"/>
    <x v="559"/>
    <d v="2011-01-01T04:59:00"/>
    <x v="0"/>
  </r>
  <r>
    <n v="2199"/>
    <x v="560"/>
    <s v="A new strategic board game designed to flip out your opponent."/>
    <n v="9000"/>
    <n v="13228"/>
    <x v="0"/>
    <s v="IE"/>
    <s v="EUR"/>
    <n v="1444903198"/>
    <n v="1442311198"/>
    <b v="1"/>
    <x v="287"/>
    <b v="1"/>
    <s v="games/tabletop games"/>
    <n v="147"/>
    <x v="557"/>
    <x v="3"/>
    <s v="tabletop games"/>
    <x v="560"/>
    <d v="2016-12-14T15:00:23"/>
    <x v="0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404"/>
    <b v="1"/>
    <s v="photography/photobooks"/>
    <n v="105"/>
    <x v="558"/>
    <x v="2"/>
    <s v="photobooks"/>
    <x v="561"/>
    <d v="2013-06-11T15:33:26"/>
    <x v="0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278"/>
    <b v="1"/>
    <s v="theater/plays"/>
    <n v="101"/>
    <x v="559"/>
    <x v="6"/>
    <s v="plays"/>
    <x v="562"/>
    <d v="2014-06-26T15:22:23"/>
    <x v="0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395"/>
    <b v="1"/>
    <s v="theater/spaces"/>
    <n v="109"/>
    <x v="560"/>
    <x v="6"/>
    <s v="spaces"/>
    <x v="563"/>
    <d v="2015-10-15T09:59:58"/>
    <x v="0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151"/>
    <b v="1"/>
    <s v="technology/hardware"/>
    <n v="262"/>
    <x v="561"/>
    <x v="0"/>
    <s v="hardware"/>
    <x v="564"/>
    <d v="2015-06-08T04:00:00"/>
    <x v="0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405"/>
    <b v="1"/>
    <s v="photography/photobooks"/>
    <n v="101"/>
    <x v="562"/>
    <x v="2"/>
    <s v="photobooks"/>
    <x v="565"/>
    <d v="2015-03-26T01:03:29"/>
    <x v="0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311"/>
    <b v="1"/>
    <s v="film &amp; video/documentary"/>
    <n v="104"/>
    <x v="563"/>
    <x v="5"/>
    <s v="documentary"/>
    <x v="566"/>
    <d v="2016-02-02T17:26:38"/>
    <x v="0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87"/>
    <b v="1"/>
    <s v="film &amp; video/documentary"/>
    <n v="132"/>
    <x v="564"/>
    <x v="5"/>
    <s v="documentary"/>
    <x v="567"/>
    <d v="2012-01-12T01:00:00"/>
    <x v="0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38"/>
    <b v="1"/>
    <s v="film &amp; video/documentary"/>
    <n v="104"/>
    <x v="565"/>
    <x v="5"/>
    <s v="documentary"/>
    <x v="568"/>
    <d v="2015-06-13T12:09:11"/>
    <x v="0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n v="1441919468"/>
    <b v="0"/>
    <x v="367"/>
    <b v="0"/>
    <s v="technology/wearables"/>
    <n v="112"/>
    <x v="566"/>
    <x v="0"/>
    <s v="wearables"/>
    <x v="569"/>
    <d v="2015-03-15T13:32:02"/>
    <x v="0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n v="1383616856"/>
    <b v="0"/>
    <x v="406"/>
    <b v="1"/>
    <s v="film &amp; video/shorts"/>
    <n v="107"/>
    <x v="567"/>
    <x v="5"/>
    <s v="shorts"/>
    <x v="570"/>
    <d v="2014-06-25T10:51:39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349"/>
    <b v="0"/>
    <s v="technology/web"/>
    <n v="21"/>
    <x v="568"/>
    <x v="0"/>
    <s v="web"/>
    <x v="571"/>
    <d v="2010-09-01T03:44:00"/>
    <x v="0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79"/>
    <b v="1"/>
    <s v="theater/plays"/>
    <n v="128"/>
    <x v="569"/>
    <x v="6"/>
    <s v="plays"/>
    <x v="572"/>
    <d v="2015-10-15T21:11:08"/>
    <x v="0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407"/>
    <b v="1"/>
    <s v="publishing/nonfiction"/>
    <n v="128"/>
    <x v="570"/>
    <x v="1"/>
    <s v="nonfiction"/>
    <x v="573"/>
    <d v="2013-12-10T02:00:56"/>
    <x v="0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350"/>
    <b v="1"/>
    <s v="theater/plays"/>
    <n v="128"/>
    <x v="571"/>
    <x v="6"/>
    <s v="plays"/>
    <x v="574"/>
    <d v="2015-10-01T04:59:00"/>
    <x v="0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262"/>
    <b v="0"/>
    <s v="technology/wearables"/>
    <n v="26"/>
    <x v="572"/>
    <x v="0"/>
    <s v="wearables"/>
    <x v="575"/>
    <d v="2015-06-11T03:59:00"/>
    <x v="0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408"/>
    <b v="1"/>
    <s v="theater/spaces"/>
    <n v="120"/>
    <x v="573"/>
    <x v="6"/>
    <s v="spaces"/>
    <x v="576"/>
    <d v="2015-02-14T14:09:51"/>
    <x v="0"/>
  </r>
  <r>
    <n v="3242"/>
    <x v="577"/>
    <s v="First Day Off in a Long Time is a comedy show...            _x000a_About suicide."/>
    <n v="10000"/>
    <n v="12730.42"/>
    <x v="0"/>
    <s v="US"/>
    <s v="USD"/>
    <n v="1411150092"/>
    <n v="1408558092"/>
    <b v="1"/>
    <x v="277"/>
    <b v="1"/>
    <s v="theater/plays"/>
    <n v="127"/>
    <x v="574"/>
    <x v="6"/>
    <s v="plays"/>
    <x v="577"/>
    <d v="2015-07-16T00:00:00"/>
    <x v="0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186"/>
    <b v="1"/>
    <s v="film &amp; video/documentary"/>
    <n v="106"/>
    <x v="575"/>
    <x v="5"/>
    <s v="documentary"/>
    <x v="578"/>
    <d v="2016-06-28T09:41:35"/>
    <x v="0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9"/>
    <b v="1"/>
    <s v="technology/hardware"/>
    <n v="253"/>
    <x v="576"/>
    <x v="0"/>
    <s v="hardware"/>
    <x v="579"/>
    <d v="2014-10-06T16:11:45"/>
    <x v="0"/>
  </r>
  <r>
    <n v="3262"/>
    <x v="580"/>
    <s v="A one-woman theatrical exploration of the prison system and its inhabitants."/>
    <n v="12200"/>
    <n v="12571"/>
    <x v="0"/>
    <s v="US"/>
    <s v="USD"/>
    <n v="1419220800"/>
    <n v="1416555262"/>
    <b v="1"/>
    <x v="202"/>
    <b v="1"/>
    <s v="theater/plays"/>
    <n v="103"/>
    <x v="577"/>
    <x v="6"/>
    <s v="plays"/>
    <x v="580"/>
    <d v="2014-09-19T18:08:12"/>
    <x v="0"/>
  </r>
  <r>
    <n v="825"/>
    <x v="581"/>
    <s v="Kickstarting Kill Freeman independently. Help fund the New Record, Video and Live Shows."/>
    <n v="12500"/>
    <n v="12554"/>
    <x v="0"/>
    <s v="US"/>
    <s v="USD"/>
    <n v="1351495284"/>
    <n v="1349335284"/>
    <b v="0"/>
    <x v="326"/>
    <b v="1"/>
    <s v="music/rock"/>
    <n v="100"/>
    <x v="578"/>
    <x v="7"/>
    <s v="rock"/>
    <x v="581"/>
    <d v="2011-03-10T16:40:10"/>
    <x v="0"/>
  </r>
  <r>
    <n v="4022"/>
    <x v="582"/>
    <s v="Help us produce a video of the first Original Pronunciation Merchant of Venice."/>
    <n v="18000"/>
    <n v="12521"/>
    <x v="2"/>
    <s v="US"/>
    <s v="USD"/>
    <n v="1422759240"/>
    <n v="1418824867"/>
    <b v="0"/>
    <x v="409"/>
    <b v="0"/>
    <s v="theater/plays"/>
    <n v="70"/>
    <x v="579"/>
    <x v="6"/>
    <s v="plays"/>
    <x v="582"/>
    <d v="2017-01-29T20:34:13"/>
    <x v="0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386"/>
    <b v="0"/>
    <s v="technology/wearables"/>
    <n v="31"/>
    <x v="580"/>
    <x v="0"/>
    <s v="wearables"/>
    <x v="583"/>
    <d v="2014-12-22T04:00:00"/>
    <x v="0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410"/>
    <b v="1"/>
    <s v="music/rock"/>
    <n v="497"/>
    <x v="581"/>
    <x v="7"/>
    <s v="rock"/>
    <x v="584"/>
    <d v="2012-10-29T07:21:2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n v="1485213921"/>
    <b v="0"/>
    <x v="283"/>
    <b v="1"/>
    <s v="photography/photobooks"/>
    <n v="123"/>
    <x v="582"/>
    <x v="2"/>
    <s v="photobooks"/>
    <x v="585"/>
    <d v="2015-02-01T02:54:00"/>
    <x v="0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202"/>
    <b v="1"/>
    <s v="music/rock"/>
    <n v="124"/>
    <x v="583"/>
    <x v="7"/>
    <s v="rock"/>
    <x v="586"/>
    <d v="2016-03-03T17:01:54"/>
    <x v="0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99"/>
    <b v="1"/>
    <s v="technology/hardware"/>
    <n v="124"/>
    <x v="584"/>
    <x v="0"/>
    <s v="hardware"/>
    <x v="587"/>
    <d v="2013-05-26T23:54:34"/>
    <x v="0"/>
  </r>
  <r>
    <n v="3677"/>
    <x v="588"/>
    <s v="Goldfish Memory Productions seeks at least $12,000 to begin their first 3 professional projects."/>
    <n v="12000"/>
    <n v="12348.5"/>
    <x v="0"/>
    <s v="US"/>
    <s v="USD"/>
    <n v="1404359940"/>
    <n v="1402580818"/>
    <b v="0"/>
    <x v="168"/>
    <b v="1"/>
    <s v="theater/plays"/>
    <n v="103"/>
    <x v="585"/>
    <x v="6"/>
    <s v="plays"/>
    <x v="588"/>
    <d v="2017-03-01T19:00:00"/>
    <x v="0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59"/>
    <b v="1"/>
    <s v="theater/plays"/>
    <n v="123"/>
    <x v="302"/>
    <x v="6"/>
    <s v="plays"/>
    <x v="589"/>
    <d v="2011-02-20T23:52:34"/>
    <x v="0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398"/>
    <b v="1"/>
    <s v="theater/spaces"/>
    <n v="246"/>
    <x v="586"/>
    <x v="6"/>
    <s v="spaces"/>
    <x v="590"/>
    <d v="2016-01-22T16:59:34"/>
    <x v="0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338"/>
    <b v="1"/>
    <s v="theater/plays"/>
    <n v="102"/>
    <x v="587"/>
    <x v="6"/>
    <s v="plays"/>
    <x v="591"/>
    <d v="2014-07-03T03:59:00"/>
    <x v="0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374"/>
    <b v="1"/>
    <s v="theater/plays"/>
    <n v="102"/>
    <x v="588"/>
    <x v="6"/>
    <s v="plays"/>
    <x v="592"/>
    <d v="2016-05-13T00:10:08"/>
    <x v="0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408"/>
    <b v="1"/>
    <s v="photography/photobooks"/>
    <n v="102"/>
    <x v="589"/>
    <x v="2"/>
    <s v="photobooks"/>
    <x v="593"/>
    <d v="2012-10-06T23:51:15"/>
    <x v="0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n v="1471976529"/>
    <b v="0"/>
    <x v="411"/>
    <b v="1"/>
    <s v="theater/plays"/>
    <n v="122"/>
    <x v="590"/>
    <x v="6"/>
    <s v="plays"/>
    <x v="594"/>
    <d v="2016-01-05T23:55:00"/>
    <x v="0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12"/>
    <b v="1"/>
    <s v="film &amp; video/documentary"/>
    <n v="101"/>
    <x v="591"/>
    <x v="5"/>
    <s v="documentary"/>
    <x v="595"/>
    <d v="2014-12-31T00:00:00"/>
    <x v="0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404"/>
    <b v="1"/>
    <s v="theater/spaces"/>
    <n v="122"/>
    <x v="592"/>
    <x v="6"/>
    <s v="spaces"/>
    <x v="596"/>
    <d v="2016-10-23T20:50:40"/>
    <x v="0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227"/>
    <b v="1"/>
    <s v="technology/hardware"/>
    <n v="121"/>
    <x v="593"/>
    <x v="0"/>
    <s v="hardware"/>
    <x v="597"/>
    <d v="2016-09-21T03:00:00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13"/>
    <b v="1"/>
    <s v="technology/space exploration"/>
    <n v="110"/>
    <x v="594"/>
    <x v="0"/>
    <s v="space exploration"/>
    <x v="598"/>
    <d v="2015-07-23T03:11:00"/>
    <x v="0"/>
  </r>
  <r>
    <n v="3248"/>
    <x v="599"/>
    <s v="Honest Accomplice Theatre produces theatre for social change."/>
    <n v="12000"/>
    <n v="12095"/>
    <x v="0"/>
    <s v="US"/>
    <s v="USD"/>
    <n v="1428178757"/>
    <n v="1425590357"/>
    <b v="1"/>
    <x v="375"/>
    <b v="1"/>
    <s v="theater/plays"/>
    <n v="101"/>
    <x v="595"/>
    <x v="6"/>
    <s v="plays"/>
    <x v="599"/>
    <d v="2016-10-31T04:00:00"/>
    <x v="0"/>
  </r>
  <r>
    <n v="28"/>
    <x v="600"/>
    <s v="John and Brian are on a quest to change people's lives and rehabilitate dogs."/>
    <n v="12000"/>
    <n v="12042"/>
    <x v="0"/>
    <s v="US"/>
    <s v="USD"/>
    <n v="1450307284"/>
    <n v="1447715284"/>
    <b v="0"/>
    <x v="414"/>
    <b v="1"/>
    <s v="film &amp; video/television"/>
    <n v="100"/>
    <x v="596"/>
    <x v="5"/>
    <s v="television"/>
    <x v="600"/>
    <d v="2013-05-23T04:07:24"/>
    <x v="0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415"/>
    <b v="1"/>
    <s v="music/metal"/>
    <n v="120"/>
    <x v="597"/>
    <x v="7"/>
    <s v="metal"/>
    <x v="601"/>
    <d v="2014-04-29T17:06:22"/>
    <x v="0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27"/>
    <b v="1"/>
    <s v="film &amp; video/television"/>
    <n v="100"/>
    <x v="598"/>
    <x v="5"/>
    <s v="television"/>
    <x v="602"/>
    <d v="2015-04-04T20:19:17"/>
    <x v="0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353"/>
    <b v="1"/>
    <s v="film &amp; video/documentary"/>
    <n v="107"/>
    <x v="599"/>
    <x v="5"/>
    <s v="documentary"/>
    <x v="603"/>
    <d v="2015-12-16T23:08:04"/>
    <x v="0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416"/>
    <b v="1"/>
    <s v="photography/photobooks"/>
    <n v="150"/>
    <x v="600"/>
    <x v="2"/>
    <s v="photobooks"/>
    <x v="604"/>
    <d v="2016-09-24T05:26:27"/>
    <x v="0"/>
  </r>
  <r>
    <n v="49"/>
    <x v="605"/>
    <s v="Driving Jersey is real people telling real stories."/>
    <n v="12000"/>
    <n v="12000"/>
    <x v="0"/>
    <s v="US"/>
    <s v="USD"/>
    <n v="1445660045"/>
    <n v="1443068045"/>
    <b v="0"/>
    <x v="412"/>
    <b v="1"/>
    <s v="film &amp; video/television"/>
    <n v="100"/>
    <x v="601"/>
    <x v="5"/>
    <s v="television"/>
    <x v="605"/>
    <d v="2014-06-16T05:30:00"/>
    <x v="0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17"/>
    <b v="1"/>
    <s v="film &amp; video/documentary"/>
    <n v="124"/>
    <x v="602"/>
    <x v="5"/>
    <s v="documentary"/>
    <x v="606"/>
    <d v="2017-02-24T11:58:28"/>
    <x v="0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418"/>
    <b v="1"/>
    <s v="theater/plays"/>
    <n v="100"/>
    <x v="603"/>
    <x v="6"/>
    <s v="plays"/>
    <x v="607"/>
    <d v="2014-07-16T15:17:46"/>
    <x v="0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19"/>
    <b v="1"/>
    <s v="theater/spaces"/>
    <n v="120"/>
    <x v="604"/>
    <x v="6"/>
    <s v="spaces"/>
    <x v="608"/>
    <d v="2015-10-24T04:14:05"/>
    <x v="0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20"/>
    <b v="1"/>
    <s v="games/tabletop games"/>
    <n v="141"/>
    <x v="605"/>
    <x v="3"/>
    <s v="tabletop games"/>
    <x v="609"/>
    <d v="2014-08-08T00:00:00"/>
    <x v="0"/>
  </r>
  <r>
    <n v="217"/>
    <x v="610"/>
    <s v="A roadmovie by paw"/>
    <n v="100000"/>
    <n v="11943"/>
    <x v="2"/>
    <s v="SE"/>
    <s v="SEK"/>
    <n v="1419780149"/>
    <n v="1417101749"/>
    <b v="0"/>
    <x v="421"/>
    <b v="0"/>
    <s v="film &amp; video/drama"/>
    <n v="12"/>
    <x v="606"/>
    <x v="5"/>
    <s v="drama"/>
    <x v="610"/>
    <d v="2014-09-13T09:37:21"/>
    <x v="0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82"/>
    <b v="0"/>
    <s v="photography/photobooks"/>
    <n v="40"/>
    <x v="607"/>
    <x v="2"/>
    <s v="photobooks"/>
    <x v="611"/>
    <d v="2015-10-08T07:59:53"/>
    <x v="0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327"/>
    <b v="1"/>
    <s v="theater/plays"/>
    <n v="119"/>
    <x v="608"/>
    <x v="6"/>
    <s v="plays"/>
    <x v="612"/>
    <d v="2012-02-27T16:17:03"/>
    <x v="0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182"/>
    <b v="0"/>
    <s v="technology/wearables"/>
    <n v="39"/>
    <x v="609"/>
    <x v="0"/>
    <s v="wearables"/>
    <x v="613"/>
    <d v="2014-12-28T15:22:29"/>
    <x v="0"/>
  </r>
  <r>
    <n v="1834"/>
    <x v="614"/>
    <s v="Help us fund our first tour and promote our new EP!"/>
    <n v="10000"/>
    <n v="11805"/>
    <x v="0"/>
    <s v="US"/>
    <s v="USD"/>
    <n v="1422140895"/>
    <n v="1418684895"/>
    <b v="0"/>
    <x v="422"/>
    <b v="1"/>
    <s v="music/rock"/>
    <n v="118"/>
    <x v="610"/>
    <x v="7"/>
    <s v="rock"/>
    <x v="614"/>
    <d v="2016-07-02T14:25:10"/>
    <x v="0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149"/>
    <b v="1"/>
    <s v="technology/wearables"/>
    <n v="147"/>
    <x v="611"/>
    <x v="0"/>
    <s v="wearables"/>
    <x v="615"/>
    <d v="2015-01-02T05:56:28"/>
    <x v="0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81"/>
    <b v="1"/>
    <s v="theater/plays"/>
    <n v="100"/>
    <x v="612"/>
    <x v="6"/>
    <s v="plays"/>
    <x v="616"/>
    <d v="2015-01-14T04:00:00"/>
    <x v="0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7"/>
    <b v="1"/>
    <s v="technology/hardware"/>
    <n v="235"/>
    <x v="613"/>
    <x v="0"/>
    <s v="hardware"/>
    <x v="617"/>
    <d v="2015-01-24T23:08:15"/>
    <x v="0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156"/>
    <b v="1"/>
    <s v="games/tabletop games"/>
    <n v="1174"/>
    <x v="614"/>
    <x v="3"/>
    <s v="tabletop games"/>
    <x v="618"/>
    <d v="2015-03-12T21:58:32"/>
    <x v="0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423"/>
    <b v="1"/>
    <s v="music/electronic music"/>
    <n v="117"/>
    <x v="615"/>
    <x v="7"/>
    <s v="electronic music"/>
    <x v="619"/>
    <d v="2014-08-08T13:54:00"/>
    <x v="0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424"/>
    <b v="0"/>
    <s v="technology/wearables"/>
    <n v="8"/>
    <x v="616"/>
    <x v="0"/>
    <s v="wearables"/>
    <x v="620"/>
    <d v="2015-02-05T19:44:01"/>
    <x v="0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313"/>
    <b v="1"/>
    <s v="film &amp; video/documentary"/>
    <n v="117"/>
    <x v="617"/>
    <x v="5"/>
    <s v="documentary"/>
    <x v="621"/>
    <d v="2015-08-16T06:40:36"/>
    <x v="0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41"/>
    <b v="1"/>
    <s v="music/rock"/>
    <n v="155"/>
    <x v="618"/>
    <x v="7"/>
    <s v="rock"/>
    <x v="622"/>
    <d v="2017-03-06T20:00:00"/>
    <x v="0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398"/>
    <b v="1"/>
    <s v="film &amp; video/television"/>
    <n v="137"/>
    <x v="619"/>
    <x v="5"/>
    <s v="television"/>
    <x v="623"/>
    <d v="2014-11-13T08:02:00"/>
    <x v="0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25"/>
    <b v="1"/>
    <s v="film &amp; video/television"/>
    <n v="116"/>
    <x v="620"/>
    <x v="5"/>
    <s v="television"/>
    <x v="624"/>
    <d v="2014-10-08T04:01:08"/>
    <x v="0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262"/>
    <b v="0"/>
    <s v="photography/photobooks"/>
    <n v="41"/>
    <x v="621"/>
    <x v="2"/>
    <s v="photobooks"/>
    <x v="625"/>
    <d v="2012-09-11T16:47:33"/>
    <x v="0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368"/>
    <b v="1"/>
    <s v="technology/hardware"/>
    <n v="116"/>
    <x v="622"/>
    <x v="0"/>
    <s v="hardware"/>
    <x v="626"/>
    <d v="2015-07-23T03:00:00"/>
    <x v="0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26"/>
    <b v="1"/>
    <s v="food/small batch"/>
    <n v="144"/>
    <x v="623"/>
    <x v="4"/>
    <s v="small batch"/>
    <x v="627"/>
    <d v="2014-07-17T16:50:46"/>
    <x v="0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278"/>
    <b v="1"/>
    <s v="food/small batch"/>
    <n v="115"/>
    <x v="624"/>
    <x v="4"/>
    <s v="small batch"/>
    <x v="628"/>
    <d v="2017-02-11T16:20:30"/>
    <x v="0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41"/>
    <b v="1"/>
    <s v="theater/plays"/>
    <n v="154"/>
    <x v="625"/>
    <x v="6"/>
    <s v="plays"/>
    <x v="629"/>
    <d v="2010-08-24T04:00:00"/>
    <x v="0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272"/>
    <b v="1"/>
    <s v="technology/space exploration"/>
    <n v="100"/>
    <x v="626"/>
    <x v="0"/>
    <s v="space exploration"/>
    <x v="630"/>
    <d v="2014-08-18T00:08:10"/>
    <x v="0"/>
  </r>
  <r>
    <n v="1270"/>
    <x v="631"/>
    <s v="We make awake metal using violins in place of guitars and want to record a full length album."/>
    <n v="10000"/>
    <n v="11472"/>
    <x v="0"/>
    <s v="US"/>
    <s v="USD"/>
    <n v="1332704042"/>
    <n v="1327523642"/>
    <b v="1"/>
    <x v="344"/>
    <b v="1"/>
    <s v="music/rock"/>
    <n v="115"/>
    <x v="627"/>
    <x v="7"/>
    <s v="rock"/>
    <x v="631"/>
    <d v="2017-03-05T21:48:10"/>
    <x v="0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427"/>
    <b v="0"/>
    <s v="technology/wearables"/>
    <n v="6"/>
    <x v="628"/>
    <x v="0"/>
    <s v="wearables"/>
    <x v="632"/>
    <d v="2015-05-31T06:59:00"/>
    <x v="0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405"/>
    <b v="1"/>
    <s v="theater/plays"/>
    <n v="115"/>
    <x v="629"/>
    <x v="6"/>
    <s v="plays"/>
    <x v="633"/>
    <d v="2015-03-09T21:49:21"/>
    <x v="0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428"/>
    <b v="0"/>
    <s v="theater/spaces"/>
    <n v="5"/>
    <x v="630"/>
    <x v="6"/>
    <s v="spaces"/>
    <x v="634"/>
    <d v="2012-03-25T19:34:02"/>
    <x v="0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196"/>
    <b v="1"/>
    <s v="games/tabletop games"/>
    <n v="134"/>
    <x v="631"/>
    <x v="3"/>
    <s v="tabletop games"/>
    <x v="635"/>
    <d v="2016-07-21T14:00:00"/>
    <x v="0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73"/>
    <b v="1"/>
    <s v="music/rock"/>
    <n v="114"/>
    <x v="632"/>
    <x v="7"/>
    <s v="rock"/>
    <x v="636"/>
    <d v="2016-06-03T13:31:22"/>
    <x v="0"/>
  </r>
  <r>
    <n v="2103"/>
    <x v="637"/>
    <s v="Indie rocker, Matthew Moon, has something to share with you..."/>
    <n v="7777"/>
    <n v="11364"/>
    <x v="0"/>
    <s v="US"/>
    <s v="USD"/>
    <n v="1352488027"/>
    <n v="1349892427"/>
    <b v="0"/>
    <x v="338"/>
    <b v="1"/>
    <s v="music/indie rock"/>
    <n v="146"/>
    <x v="633"/>
    <x v="7"/>
    <s v="indie rock"/>
    <x v="637"/>
    <d v="2015-05-01T18:39:05"/>
    <x v="0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257"/>
    <b v="1"/>
    <s v="theater/plays"/>
    <n v="114"/>
    <x v="634"/>
    <x v="6"/>
    <s v="plays"/>
    <x v="638"/>
    <d v="2014-08-16T08:17:57"/>
    <x v="0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374"/>
    <b v="1"/>
    <s v="music/rock"/>
    <n v="126"/>
    <x v="635"/>
    <x v="7"/>
    <s v="rock"/>
    <x v="639"/>
    <d v="2016-10-27T21:19:00"/>
    <x v="0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429"/>
    <b v="1"/>
    <s v="publishing/nonfiction"/>
    <n v="315"/>
    <x v="85"/>
    <x v="1"/>
    <s v="nonfiction"/>
    <x v="640"/>
    <d v="2012-11-09T19:07:07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55"/>
    <b v="1"/>
    <s v="theater/plays"/>
    <n v="119"/>
    <x v="636"/>
    <x v="6"/>
    <s v="plays"/>
    <x v="641"/>
    <d v="2015-09-16T17:43:32"/>
    <x v="0"/>
  </r>
  <r>
    <n v="2255"/>
    <x v="642"/>
    <s v="This is the second set of 5 expansions for our route-building game, Jet Set!"/>
    <n v="3950"/>
    <n v="11323"/>
    <x v="0"/>
    <s v="US"/>
    <s v="USD"/>
    <n v="1462661451"/>
    <n v="1460069451"/>
    <b v="0"/>
    <x v="157"/>
    <b v="1"/>
    <s v="games/tabletop games"/>
    <n v="287"/>
    <x v="637"/>
    <x v="3"/>
    <s v="tabletop games"/>
    <x v="642"/>
    <d v="2014-10-07T00:06:13"/>
    <x v="0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193"/>
    <b v="1"/>
    <s v="film &amp; video/documentary"/>
    <n v="113"/>
    <x v="638"/>
    <x v="5"/>
    <s v="documentary"/>
    <x v="643"/>
    <d v="2013-11-21T04:59:00"/>
    <x v="0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27"/>
    <b v="1"/>
    <s v="technology/hardware"/>
    <n v="150"/>
    <x v="639"/>
    <x v="0"/>
    <s v="hardware"/>
    <x v="644"/>
    <d v="2014-06-20T23:00:00"/>
    <x v="0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405"/>
    <b v="1"/>
    <s v="film &amp; video/documentary"/>
    <n v="112"/>
    <x v="640"/>
    <x v="5"/>
    <s v="documentary"/>
    <x v="645"/>
    <d v="2016-05-07T22:50:51"/>
    <x v="0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174"/>
    <b v="0"/>
    <s v="theater/spaces"/>
    <n v="1"/>
    <x v="641"/>
    <x v="6"/>
    <s v="spaces"/>
    <x v="646"/>
    <d v="2010-08-22T17:40:00"/>
    <x v="0"/>
  </r>
  <r>
    <n v="1222"/>
    <x v="647"/>
    <s v="Project Pilgrim is my effort to work towards normalizing mental health."/>
    <n v="4000"/>
    <n v="11215"/>
    <x v="0"/>
    <s v="CA"/>
    <s v="CAD"/>
    <n v="1459483200"/>
    <n v="1456852647"/>
    <b v="0"/>
    <x v="430"/>
    <b v="1"/>
    <s v="photography/photobooks"/>
    <n v="280"/>
    <x v="642"/>
    <x v="2"/>
    <s v="photobooks"/>
    <x v="647"/>
    <d v="2014-04-20T02:36:01"/>
    <x v="0"/>
  </r>
  <r>
    <n v="1029"/>
    <x v="648"/>
    <s v="We want to recreate last years massive Valborgparty in Lund but this time even bigger!"/>
    <n v="10000"/>
    <n v="11176"/>
    <x v="0"/>
    <s v="SE"/>
    <s v="SEK"/>
    <n v="1428184740"/>
    <n v="1423501507"/>
    <b v="0"/>
    <x v="350"/>
    <b v="1"/>
    <s v="music/electronic music"/>
    <n v="112"/>
    <x v="643"/>
    <x v="7"/>
    <s v="electronic music"/>
    <x v="648"/>
    <d v="2014-05-17T03:30:00"/>
    <x v="0"/>
  </r>
  <r>
    <n v="1379"/>
    <x v="649"/>
    <s v="---------The long-awaited debut full-length from Justin Ruddy--------"/>
    <n v="10000"/>
    <n v="11160"/>
    <x v="0"/>
    <s v="US"/>
    <s v="USD"/>
    <n v="1433504876"/>
    <n v="1430912876"/>
    <b v="0"/>
    <x v="431"/>
    <b v="1"/>
    <s v="music/rock"/>
    <n v="112"/>
    <x v="644"/>
    <x v="7"/>
    <s v="rock"/>
    <x v="649"/>
    <d v="2015-03-22T16:07:15"/>
    <x v="0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343"/>
    <b v="1"/>
    <s v="theater/plays"/>
    <n v="111"/>
    <x v="257"/>
    <x v="6"/>
    <s v="plays"/>
    <x v="650"/>
    <d v="2016-04-01T04:00:00"/>
    <x v="0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432"/>
    <b v="1"/>
    <s v="film &amp; video/shorts"/>
    <n v="111"/>
    <x v="645"/>
    <x v="5"/>
    <s v="shorts"/>
    <x v="651"/>
    <d v="2015-04-04T21:59:00"/>
    <x v="0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17"/>
    <b v="1"/>
    <s v="film &amp; video/television"/>
    <n v="129"/>
    <x v="646"/>
    <x v="5"/>
    <s v="television"/>
    <x v="652"/>
    <d v="2015-06-05T11:47:56"/>
    <x v="0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262"/>
    <b v="1"/>
    <s v="music/indie rock"/>
    <n v="111"/>
    <x v="647"/>
    <x v="7"/>
    <s v="indie rock"/>
    <x v="653"/>
    <d v="2015-09-12T03:59:00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45"/>
    <b v="1"/>
    <s v="theater/plays"/>
    <n v="111"/>
    <x v="648"/>
    <x v="6"/>
    <s v="plays"/>
    <x v="654"/>
    <d v="2011-10-02T06:59:00"/>
    <x v="0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09"/>
    <b v="1"/>
    <s v="theater/plays"/>
    <n v="105"/>
    <x v="649"/>
    <x v="6"/>
    <s v="plays"/>
    <x v="655"/>
    <d v="2016-05-27T23:15:16"/>
    <x v="0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433"/>
    <b v="0"/>
    <s v="technology/makerspaces"/>
    <n v="28"/>
    <x v="650"/>
    <x v="0"/>
    <s v="makerspaces"/>
    <x v="656"/>
    <d v="2013-03-10T22:38:28"/>
    <x v="0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214"/>
    <b v="1"/>
    <s v="technology/hardware"/>
    <n v="1462"/>
    <x v="617"/>
    <x v="0"/>
    <s v="hardware"/>
    <x v="657"/>
    <d v="2015-07-21T10:03:25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257"/>
    <b v="1"/>
    <s v="music/pop"/>
    <n v="110"/>
    <x v="651"/>
    <x v="7"/>
    <s v="pop"/>
    <x v="658"/>
    <d v="2015-03-05T04:00:00"/>
    <x v="0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n v="1473922541"/>
    <b v="1"/>
    <x v="434"/>
    <b v="0"/>
    <s v="photography/photobooks"/>
    <n v="39"/>
    <x v="652"/>
    <x v="2"/>
    <s v="photobooks"/>
    <x v="659"/>
    <d v="2014-10-29T22:45:00"/>
    <x v="0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121"/>
    <b v="1"/>
    <s v="games/tabletop games"/>
    <n v="542"/>
    <x v="653"/>
    <x v="3"/>
    <s v="tabletop games"/>
    <x v="660"/>
    <d v="2013-09-06T19:00:00"/>
    <x v="0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416"/>
    <b v="0"/>
    <s v="technology/wearables"/>
    <n v="22"/>
    <x v="654"/>
    <x v="0"/>
    <s v="wearables"/>
    <x v="661"/>
    <d v="2012-11-22T02:26:00"/>
    <x v="0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374"/>
    <b v="1"/>
    <s v="film &amp; video/documentary"/>
    <n v="108"/>
    <x v="655"/>
    <x v="5"/>
    <s v="documentary"/>
    <x v="662"/>
    <d v="2016-10-14T16:00:00"/>
    <x v="0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35"/>
    <b v="1"/>
    <s v="games/tabletop games"/>
    <n v="180"/>
    <x v="656"/>
    <x v="3"/>
    <s v="tabletop games"/>
    <x v="663"/>
    <d v="2015-07-06T03:00:00"/>
    <x v="0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340"/>
    <b v="1"/>
    <s v="food/small batch"/>
    <n v="108"/>
    <x v="657"/>
    <x v="4"/>
    <s v="small batch"/>
    <x v="664"/>
    <d v="2015-01-01T04:59:00"/>
    <x v="0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272"/>
    <b v="0"/>
    <s v="theater/plays"/>
    <n v="22"/>
    <x v="658"/>
    <x v="6"/>
    <s v="plays"/>
    <x v="665"/>
    <d v="2012-04-27T21:32:00"/>
    <x v="0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326"/>
    <b v="1"/>
    <s v="music/electronic music"/>
    <n v="107"/>
    <x v="659"/>
    <x v="7"/>
    <s v="electronic music"/>
    <x v="666"/>
    <d v="2016-05-23T03:00:00"/>
    <x v="0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81"/>
    <b v="1"/>
    <s v="technology/space exploration"/>
    <n v="102"/>
    <x v="660"/>
    <x v="0"/>
    <s v="space exploration"/>
    <x v="667"/>
    <d v="2014-11-30T04:25:15"/>
    <x v="0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01"/>
    <b v="1"/>
    <s v="games/tabletop games"/>
    <n v="126"/>
    <x v="661"/>
    <x v="3"/>
    <s v="tabletop games"/>
    <x v="668"/>
    <d v="2014-07-01T06:00:00"/>
    <x v="0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359"/>
    <b v="1"/>
    <s v="theater/plays"/>
    <n v="107"/>
    <x v="662"/>
    <x v="6"/>
    <s v="plays"/>
    <x v="669"/>
    <d v="2015-12-16T18:20:10"/>
    <x v="0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207"/>
    <b v="1"/>
    <s v="food/small batch"/>
    <n v="427"/>
    <x v="663"/>
    <x v="4"/>
    <s v="small batch"/>
    <x v="670"/>
    <d v="2014-04-30T05:00:00"/>
    <x v="0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12"/>
    <b v="1"/>
    <s v="technology/wearables"/>
    <n v="214"/>
    <x v="664"/>
    <x v="0"/>
    <s v="wearables"/>
    <x v="671"/>
    <d v="2014-04-25T21:08:47"/>
    <x v="0"/>
  </r>
  <r>
    <n v="734"/>
    <x v="672"/>
    <s v="Sideswiped is my story of growing in and trusting God through the mess and mysteries of life."/>
    <n v="8500"/>
    <n v="10670"/>
    <x v="0"/>
    <s v="CA"/>
    <s v="CAD"/>
    <n v="1431147600"/>
    <n v="1428465420"/>
    <b v="0"/>
    <x v="330"/>
    <b v="1"/>
    <s v="publishing/nonfiction"/>
    <n v="126"/>
    <x v="665"/>
    <x v="1"/>
    <s v="nonfiction"/>
    <x v="672"/>
    <d v="2015-07-02T11:17:04"/>
    <x v="0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436"/>
    <b v="1"/>
    <s v="film &amp; video/documentary"/>
    <n v="106"/>
    <x v="666"/>
    <x v="5"/>
    <s v="documentary"/>
    <x v="673"/>
    <d v="2016-11-12T04:00:00"/>
    <x v="0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294"/>
    <b v="1"/>
    <s v="music/rock"/>
    <n v="265"/>
    <x v="667"/>
    <x v="7"/>
    <s v="rock"/>
    <x v="674"/>
    <d v="2016-04-17T18:18:39"/>
    <x v="0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87"/>
    <b v="1"/>
    <s v="theater/plays"/>
    <n v="106"/>
    <x v="668"/>
    <x v="6"/>
    <s v="plays"/>
    <x v="675"/>
    <d v="2015-05-09T05:00:00"/>
    <x v="0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192"/>
    <b v="1"/>
    <s v="publishing/nonfiction"/>
    <n v="106"/>
    <x v="669"/>
    <x v="1"/>
    <s v="nonfiction"/>
    <x v="676"/>
    <d v="2010-07-17T09:59:00"/>
    <x v="0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340"/>
    <b v="1"/>
    <s v="music/indie rock"/>
    <n v="106"/>
    <x v="670"/>
    <x v="7"/>
    <s v="indie rock"/>
    <x v="677"/>
    <d v="2012-03-02T06:59:00"/>
    <x v="0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437"/>
    <b v="1"/>
    <s v="theater/plays"/>
    <n v="106"/>
    <x v="671"/>
    <x v="6"/>
    <s v="plays"/>
    <x v="678"/>
    <d v="2015-09-23T14:21:26"/>
    <x v="0"/>
  </r>
  <r>
    <n v="1021"/>
    <x v="679"/>
    <s v="Rick and Morty concept album written by Allie Goertz + music video directed by Paul B. Cummings!"/>
    <n v="3000"/>
    <n v="10554.11"/>
    <x v="0"/>
    <s v="US"/>
    <s v="USD"/>
    <n v="1445054400"/>
    <n v="1443074571"/>
    <b v="1"/>
    <x v="438"/>
    <b v="1"/>
    <s v="music/electronic music"/>
    <n v="352"/>
    <x v="672"/>
    <x v="7"/>
    <s v="electronic music"/>
    <x v="679"/>
    <d v="2017-01-28T22:35:30"/>
    <x v="0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353"/>
    <b v="1"/>
    <s v="film &amp; video/documentary"/>
    <n v="106"/>
    <x v="673"/>
    <x v="5"/>
    <s v="documentary"/>
    <x v="680"/>
    <d v="2010-07-22T06:00:00"/>
    <x v="0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25"/>
    <b v="1"/>
    <s v="film &amp; video/documentary"/>
    <n v="100"/>
    <x v="674"/>
    <x v="5"/>
    <s v="documentary"/>
    <x v="681"/>
    <d v="2014-07-10T09:07:49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n v="1480546233"/>
    <b v="0"/>
    <x v="425"/>
    <b v="1"/>
    <s v="music/rock"/>
    <n v="105"/>
    <x v="675"/>
    <x v="7"/>
    <s v="rock"/>
    <x v="682"/>
    <d v="2015-10-17T04:00:00"/>
    <x v="0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n v="1462140537"/>
    <b v="0"/>
    <x v="394"/>
    <b v="1"/>
    <s v="theater/plays"/>
    <n v="104"/>
    <x v="676"/>
    <x v="6"/>
    <s v="plays"/>
    <x v="683"/>
    <d v="2015-11-07T04:00:00"/>
    <x v="0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379"/>
    <b v="1"/>
    <s v="music/rock"/>
    <n v="149"/>
    <x v="677"/>
    <x v="7"/>
    <s v="rock"/>
    <x v="684"/>
    <d v="2013-04-08T04:33:00"/>
    <x v="0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439"/>
    <b v="1"/>
    <s v="technology/hardware"/>
    <n v="130"/>
    <x v="678"/>
    <x v="0"/>
    <s v="hardware"/>
    <x v="685"/>
    <d v="2016-12-30T22:50:33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440"/>
    <b v="1"/>
    <s v="music/rock"/>
    <n v="104"/>
    <x v="679"/>
    <x v="7"/>
    <s v="rock"/>
    <x v="686"/>
    <d v="2016-05-31T22:08:57"/>
    <x v="0"/>
  </r>
  <r>
    <n v="3"/>
    <x v="687"/>
    <s v="We already produced the *very* beginning of this story. Help us to see it through?"/>
    <n v="10000"/>
    <n v="10390"/>
    <x v="0"/>
    <s v="US"/>
    <s v="USD"/>
    <n v="1407414107"/>
    <n v="1404822107"/>
    <b v="0"/>
    <x v="316"/>
    <b v="1"/>
    <s v="film &amp; video/television"/>
    <n v="104"/>
    <x v="680"/>
    <x v="5"/>
    <s v="television"/>
    <x v="687"/>
    <d v="2012-02-23T17:33:46"/>
    <x v="0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338"/>
    <b v="1"/>
    <s v="theater/spaces"/>
    <n v="104"/>
    <x v="681"/>
    <x v="6"/>
    <s v="spaces"/>
    <x v="688"/>
    <d v="2013-12-26T00:32:17"/>
    <x v="0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192"/>
    <b v="1"/>
    <s v="music/indie rock"/>
    <n v="172"/>
    <x v="682"/>
    <x v="7"/>
    <s v="indie rock"/>
    <x v="689"/>
    <d v="2012-11-22T22:00:00"/>
    <x v="0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362"/>
    <b v="1"/>
    <s v="theater/plays"/>
    <n v="103"/>
    <x v="683"/>
    <x v="6"/>
    <s v="plays"/>
    <x v="690"/>
    <d v="2014-08-07T12:21:47"/>
    <x v="0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139"/>
    <b v="1"/>
    <s v="film &amp; video/documentary"/>
    <n v="103"/>
    <x v="684"/>
    <x v="5"/>
    <s v="documentary"/>
    <x v="691"/>
    <d v="2017-02-27T04:59:00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139"/>
    <b v="1"/>
    <s v="film &amp; video/documentary"/>
    <n v="103"/>
    <x v="685"/>
    <x v="5"/>
    <s v="documentary"/>
    <x v="692"/>
    <d v="2014-09-27T03:08:27"/>
    <x v="0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441"/>
    <b v="1"/>
    <s v="theater/plays"/>
    <n v="103"/>
    <x v="686"/>
    <x v="6"/>
    <s v="plays"/>
    <x v="693"/>
    <d v="2016-10-11T03:59:00"/>
    <x v="0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442"/>
    <b v="1"/>
    <s v="theater/plays"/>
    <n v="103"/>
    <x v="419"/>
    <x v="6"/>
    <s v="plays"/>
    <x v="694"/>
    <d v="2013-05-01T04:59:00"/>
    <x v="0"/>
  </r>
  <r>
    <n v="58"/>
    <x v="695"/>
    <s v="Alex thought he knew how the world worked. You live, you die and it's over. He was very, very wrong."/>
    <n v="10000"/>
    <n v="10291"/>
    <x v="0"/>
    <s v="US"/>
    <s v="USD"/>
    <n v="1416423172"/>
    <n v="1413827572"/>
    <b v="0"/>
    <x v="378"/>
    <b v="1"/>
    <s v="film &amp; video/television"/>
    <n v="103"/>
    <x v="687"/>
    <x v="5"/>
    <s v="television"/>
    <x v="695"/>
    <d v="2015-08-21T14:05:16"/>
    <x v="0"/>
  </r>
  <r>
    <n v="1751"/>
    <x v="696"/>
    <s v="Photographs and stories culled from 10 years of road trips through rural Greece"/>
    <n v="10000"/>
    <n v="10290"/>
    <x v="0"/>
    <s v="US"/>
    <s v="USD"/>
    <n v="1426787123"/>
    <n v="1424198723"/>
    <b v="0"/>
    <x v="309"/>
    <b v="1"/>
    <s v="photography/photobooks"/>
    <n v="103"/>
    <x v="688"/>
    <x v="2"/>
    <s v="photobooks"/>
    <x v="696"/>
    <d v="2014-09-26T21:04:52"/>
    <x v="0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n v="1401336045"/>
    <b v="0"/>
    <x v="262"/>
    <b v="1"/>
    <s v="theater/musical"/>
    <n v="103"/>
    <x v="689"/>
    <x v="6"/>
    <s v="musical"/>
    <x v="697"/>
    <d v="2014-11-19T08:27:59"/>
    <x v="0"/>
  </r>
  <r>
    <n v="1393"/>
    <x v="698"/>
    <s v="Rock n' Roll tales of our times"/>
    <n v="10000"/>
    <n v="10235"/>
    <x v="0"/>
    <s v="US"/>
    <s v="USD"/>
    <n v="1470068523"/>
    <n v="1467476523"/>
    <b v="0"/>
    <x v="425"/>
    <b v="1"/>
    <s v="music/rock"/>
    <n v="102"/>
    <x v="690"/>
    <x v="7"/>
    <s v="rock"/>
    <x v="698"/>
    <d v="2014-11-19T18:52:52"/>
    <x v="0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303"/>
    <b v="1"/>
    <s v="theater/plays"/>
    <n v="102"/>
    <x v="691"/>
    <x v="6"/>
    <s v="plays"/>
    <x v="699"/>
    <d v="2015-03-19T17:45:23"/>
    <x v="0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443"/>
    <b v="1"/>
    <s v="publishing/nonfiction"/>
    <n v="204"/>
    <x v="692"/>
    <x v="1"/>
    <s v="nonfiction"/>
    <x v="700"/>
    <d v="2014-07-03T04:00:45"/>
    <x v="0"/>
  </r>
  <r>
    <n v="1617"/>
    <x v="701"/>
    <s v="The Coffis Brothers &amp;The Mountain Men are recording a brand new full length record."/>
    <n v="7000"/>
    <n v="10210"/>
    <x v="0"/>
    <s v="US"/>
    <s v="USD"/>
    <n v="1383332400"/>
    <n v="1380470188"/>
    <b v="0"/>
    <x v="173"/>
    <b v="1"/>
    <s v="music/rock"/>
    <n v="146"/>
    <x v="693"/>
    <x v="7"/>
    <s v="rock"/>
    <x v="701"/>
    <d v="2016-08-01T16:22:03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392"/>
    <b v="1"/>
    <s v="music/indie rock"/>
    <n v="128"/>
    <x v="694"/>
    <x v="7"/>
    <s v="indie rock"/>
    <x v="702"/>
    <d v="2015-05-26T03:59:00"/>
    <x v="0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41"/>
    <b v="1"/>
    <s v="music/indie rock"/>
    <n v="136"/>
    <x v="695"/>
    <x v="7"/>
    <s v="indie rock"/>
    <x v="703"/>
    <d v="2015-12-16T06:59:00"/>
    <x v="0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394"/>
    <b v="1"/>
    <s v="theater/plays"/>
    <n v="102"/>
    <x v="696"/>
    <x v="6"/>
    <s v="plays"/>
    <x v="704"/>
    <d v="2013-11-01T19:00:00"/>
    <x v="0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441"/>
    <b v="1"/>
    <s v="theater/plays"/>
    <n v="102"/>
    <x v="697"/>
    <x v="6"/>
    <s v="plays"/>
    <x v="705"/>
    <d v="2013-01-13T22:48:33"/>
    <x v="0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422"/>
    <b v="1"/>
    <s v="music/rock"/>
    <n v="101"/>
    <x v="698"/>
    <x v="7"/>
    <s v="rock"/>
    <x v="706"/>
    <d v="2010-09-04T01:03:00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87"/>
    <b v="1"/>
    <s v="theater/plays"/>
    <n v="101"/>
    <x v="699"/>
    <x v="6"/>
    <s v="plays"/>
    <x v="707"/>
    <d v="2015-09-13T00:00:00"/>
    <x v="0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383"/>
    <b v="1"/>
    <s v="film &amp; video/documentary"/>
    <n v="101"/>
    <x v="700"/>
    <x v="5"/>
    <s v="documentary"/>
    <x v="708"/>
    <d v="2014-09-13T04:00:00"/>
    <x v="0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359"/>
    <b v="1"/>
    <s v="theater/plays"/>
    <n v="101"/>
    <x v="701"/>
    <x v="6"/>
    <s v="plays"/>
    <x v="709"/>
    <d v="2013-09-15T21:10:00"/>
    <x v="0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25"/>
    <b v="1"/>
    <s v="film &amp; video/television"/>
    <n v="101"/>
    <x v="702"/>
    <x v="5"/>
    <s v="television"/>
    <x v="710"/>
    <d v="2016-08-11T03:59:00"/>
    <x v="0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405"/>
    <b v="1"/>
    <s v="theater/musical"/>
    <n v="101"/>
    <x v="703"/>
    <x v="6"/>
    <s v="musical"/>
    <x v="711"/>
    <d v="2015-05-15T19:00:00"/>
    <x v="1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405"/>
    <b v="1"/>
    <s v="theater/spaces"/>
    <n v="101"/>
    <x v="704"/>
    <x v="6"/>
    <s v="spaces"/>
    <x v="712"/>
    <d v="2015-03-04T18:59:23"/>
    <x v="0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73"/>
    <b v="1"/>
    <s v="theater/plays"/>
    <n v="101"/>
    <x v="705"/>
    <x v="6"/>
    <s v="plays"/>
    <x v="713"/>
    <d v="2015-12-25T17:07:01"/>
    <x v="0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28"/>
    <b v="1"/>
    <s v="music/pop"/>
    <n v="202"/>
    <x v="706"/>
    <x v="7"/>
    <s v="pop"/>
    <x v="714"/>
    <d v="2015-05-07T14:01:04"/>
    <x v="0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81"/>
    <b v="1"/>
    <s v="photography/photobooks"/>
    <n v="202"/>
    <x v="707"/>
    <x v="2"/>
    <s v="photobooks"/>
    <x v="715"/>
    <d v="2016-08-27T22:53:29"/>
    <x v="0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415"/>
    <b v="1"/>
    <s v="music/rock"/>
    <n v="155"/>
    <x v="708"/>
    <x v="7"/>
    <s v="rock"/>
    <x v="716"/>
    <d v="2017-02-17T16:05:00"/>
    <x v="0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249"/>
    <b v="1"/>
    <s v="theater/plays"/>
    <n v="336"/>
    <x v="709"/>
    <x v="6"/>
    <s v="plays"/>
    <x v="717"/>
    <d v="2016-08-18T06:59:00"/>
    <x v="0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383"/>
    <b v="1"/>
    <s v="theater/plays"/>
    <n v="101"/>
    <x v="710"/>
    <x v="6"/>
    <s v="plays"/>
    <x v="718"/>
    <d v="2016-04-19T20:05:04"/>
    <x v="0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429"/>
    <b v="1"/>
    <s v="film &amp; video/documentary"/>
    <n v="100"/>
    <x v="711"/>
    <x v="5"/>
    <s v="documentary"/>
    <x v="719"/>
    <d v="2014-06-25T02:00:00"/>
    <x v="0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341"/>
    <b v="1"/>
    <s v="technology/hardware"/>
    <n v="167"/>
    <x v="712"/>
    <x v="0"/>
    <s v="hardware"/>
    <x v="720"/>
    <d v="2011-05-01T04:59:00"/>
    <x v="0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21"/>
    <b v="0"/>
    <s v="music/faith"/>
    <n v="33"/>
    <x v="713"/>
    <x v="7"/>
    <s v="faith"/>
    <x v="721"/>
    <d v="2016-10-13T18:00:27"/>
    <x v="0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444"/>
    <b v="1"/>
    <s v="theater/plays"/>
    <n v="100"/>
    <x v="714"/>
    <x v="6"/>
    <s v="plays"/>
    <x v="722"/>
    <d v="2012-02-24T20:33:58"/>
    <x v="0"/>
  </r>
  <r>
    <n v="3406"/>
    <x v="723"/>
    <s v="A funny and moving new play about two families dealing with aging parents in very different ways!"/>
    <n v="10000"/>
    <n v="10031"/>
    <x v="0"/>
    <s v="US"/>
    <s v="USD"/>
    <n v="1405511376"/>
    <n v="1401623376"/>
    <b v="0"/>
    <x v="445"/>
    <b v="1"/>
    <s v="theater/plays"/>
    <n v="100"/>
    <x v="715"/>
    <x v="6"/>
    <s v="plays"/>
    <x v="723"/>
    <d v="2014-12-03T04:00:00"/>
    <x v="0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429"/>
    <b v="1"/>
    <s v="theater/plays"/>
    <n v="100"/>
    <x v="716"/>
    <x v="6"/>
    <s v="plays"/>
    <x v="724"/>
    <d v="2017-04-03T01:00:00"/>
    <x v="0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20"/>
    <b v="1"/>
    <s v="theater/plays"/>
    <n v="100"/>
    <x v="717"/>
    <x v="6"/>
    <s v="plays"/>
    <x v="725"/>
    <d v="2014-08-28T22:53:34"/>
    <x v="0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388"/>
    <b v="1"/>
    <s v="music/classical music"/>
    <n v="100"/>
    <x v="718"/>
    <x v="7"/>
    <s v="classical music"/>
    <x v="726"/>
    <d v="2014-07-16T11:49:36"/>
    <x v="0"/>
  </r>
  <r>
    <n v="1836"/>
    <x v="727"/>
    <s v="Help fund our 2013 Sound &amp; Lighting Touring rig!"/>
    <n v="5000"/>
    <n v="10017"/>
    <x v="0"/>
    <s v="US"/>
    <s v="USD"/>
    <n v="1361129129"/>
    <n v="1359660329"/>
    <b v="0"/>
    <x v="446"/>
    <b v="1"/>
    <s v="music/rock"/>
    <n v="200"/>
    <x v="719"/>
    <x v="7"/>
    <s v="rock"/>
    <x v="727"/>
    <d v="2015-02-23T11:55:03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139"/>
    <b v="1"/>
    <s v="publishing/nonfiction"/>
    <n v="122"/>
    <x v="720"/>
    <x v="1"/>
    <s v="nonfiction"/>
    <x v="728"/>
    <d v="2016-06-20T23:00:00"/>
    <x v="0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391"/>
    <b v="1"/>
    <s v="music/rock"/>
    <n v="100"/>
    <x v="721"/>
    <x v="7"/>
    <s v="rock"/>
    <x v="729"/>
    <d v="2015-02-02T21:39:12"/>
    <x v="0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174"/>
    <b v="1"/>
    <s v="theater/spaces"/>
    <n v="100"/>
    <x v="722"/>
    <x v="6"/>
    <s v="spaces"/>
    <x v="730"/>
    <d v="2013-02-17T19:25:29"/>
    <x v="0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447"/>
    <b v="0"/>
    <s v="games/mobile games"/>
    <n v="40"/>
    <x v="723"/>
    <x v="3"/>
    <s v="mobile games"/>
    <x v="731"/>
    <d v="2014-08-01T13:43:27"/>
    <x v="0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391"/>
    <b v="1"/>
    <s v="technology/hardware"/>
    <n v="123"/>
    <x v="724"/>
    <x v="0"/>
    <s v="hardware"/>
    <x v="732"/>
    <d v="2012-01-16T05:00:0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353"/>
    <b v="1"/>
    <s v="theater/plays"/>
    <n v="115"/>
    <x v="725"/>
    <x v="6"/>
    <s v="plays"/>
    <x v="733"/>
    <d v="2016-01-07T13:47:00"/>
    <x v="0"/>
  </r>
  <r>
    <n v="305"/>
    <x v="734"/>
    <s v="A documentary that I am making about the difficult, but inspiring, life of a late friend of mine."/>
    <n v="7500"/>
    <n v="9775"/>
    <x v="0"/>
    <s v="US"/>
    <s v="USD"/>
    <n v="1331392049"/>
    <n v="1328800049"/>
    <b v="1"/>
    <x v="399"/>
    <b v="1"/>
    <s v="film &amp; video/documentary"/>
    <n v="130"/>
    <x v="581"/>
    <x v="5"/>
    <s v="documentary"/>
    <x v="734"/>
    <d v="2016-04-23T19:40:21"/>
    <x v="0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448"/>
    <b v="1"/>
    <s v="publishing/radio &amp; podcasts"/>
    <n v="102"/>
    <x v="726"/>
    <x v="1"/>
    <s v="radio &amp; podcasts"/>
    <x v="735"/>
    <d v="2014-04-23T15:59:33"/>
    <x v="0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17"/>
    <b v="1"/>
    <s v="photography/photobooks"/>
    <n v="108"/>
    <x v="727"/>
    <x v="2"/>
    <s v="photobooks"/>
    <x v="736"/>
    <d v="2014-10-14T06:59:00"/>
    <x v="0"/>
  </r>
  <r>
    <n v="1266"/>
    <x v="737"/>
    <s v="We are looking to record our first EP produced by Aaron Harris (ISIS/Palms) at Studio West."/>
    <n v="9500"/>
    <n v="9545"/>
    <x v="0"/>
    <s v="US"/>
    <s v="USD"/>
    <n v="1389474145"/>
    <n v="1386882145"/>
    <b v="1"/>
    <x v="449"/>
    <b v="1"/>
    <s v="music/rock"/>
    <n v="100"/>
    <x v="728"/>
    <x v="7"/>
    <s v="rock"/>
    <x v="737"/>
    <d v="2012-03-10T15:07:29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303"/>
    <b v="1"/>
    <s v="theater/plays"/>
    <n v="100"/>
    <x v="729"/>
    <x v="6"/>
    <s v="plays"/>
    <x v="738"/>
    <d v="2011-06-12T00:20:49"/>
    <x v="0"/>
  </r>
  <r>
    <n v="3433"/>
    <x v="739"/>
    <s v="death&amp;pretzels presents their first Chicago based project:_x000a_The Dybbuk by S. Ansky"/>
    <n v="9500"/>
    <n v="9525"/>
    <x v="0"/>
    <s v="US"/>
    <s v="USD"/>
    <n v="1402974000"/>
    <n v="1400290255"/>
    <b v="0"/>
    <x v="414"/>
    <b v="1"/>
    <s v="theater/plays"/>
    <n v="100"/>
    <x v="730"/>
    <x v="6"/>
    <s v="plays"/>
    <x v="739"/>
    <d v="2016-06-29T23:29:55"/>
    <x v="0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384"/>
    <b v="1"/>
    <s v="publishing/nonfiction"/>
    <n v="158"/>
    <x v="731"/>
    <x v="1"/>
    <s v="nonfiction"/>
    <x v="740"/>
    <d v="2014-01-11T21:02:25"/>
    <x v="0"/>
  </r>
  <r>
    <n v="1366"/>
    <x v="741"/>
    <s v="A musical memorial for Alexi Petersen."/>
    <n v="7500"/>
    <n v="9486.69"/>
    <x v="0"/>
    <s v="US"/>
    <s v="USD"/>
    <n v="1417049663"/>
    <n v="1413158063"/>
    <b v="0"/>
    <x v="219"/>
    <b v="1"/>
    <s v="music/rock"/>
    <n v="126"/>
    <x v="732"/>
    <x v="7"/>
    <s v="rock"/>
    <x v="741"/>
    <d v="2015-10-02T23:00:00"/>
    <x v="0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9"/>
    <b v="0"/>
    <s v="photography/photobooks"/>
    <n v="24"/>
    <x v="733"/>
    <x v="2"/>
    <s v="photobooks"/>
    <x v="742"/>
    <d v="2014-06-17T03:00:00"/>
    <x v="0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28"/>
    <b v="0"/>
    <s v="photography/photobooks"/>
    <n v="20"/>
    <x v="734"/>
    <x v="2"/>
    <s v="photobooks"/>
    <x v="743"/>
    <d v="2014-08-11T12:03:49"/>
    <x v="0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311"/>
    <b v="1"/>
    <s v="photography/photobooks"/>
    <n v="105"/>
    <x v="735"/>
    <x v="2"/>
    <s v="photobooks"/>
    <x v="744"/>
    <d v="2014-11-27T00:54:23"/>
    <x v="0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293"/>
    <b v="1"/>
    <s v="theater/plays"/>
    <n v="189"/>
    <x v="736"/>
    <x v="6"/>
    <s v="plays"/>
    <x v="745"/>
    <d v="2015-05-21T22:47:58"/>
    <x v="0"/>
  </r>
  <r>
    <n v="1817"/>
    <x v="746"/>
    <s v="Hundreds of breathtaking rodeo photographs collected in a beautiful coffee table book."/>
    <n v="18000"/>
    <n v="9419"/>
    <x v="2"/>
    <s v="US"/>
    <s v="USD"/>
    <n v="1485759540"/>
    <n v="1480607607"/>
    <b v="0"/>
    <x v="81"/>
    <b v="0"/>
    <s v="photography/photobooks"/>
    <n v="52"/>
    <x v="737"/>
    <x v="2"/>
    <s v="photobooks"/>
    <x v="746"/>
    <d v="2016-10-10T14:32:50"/>
    <x v="0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422"/>
    <b v="1"/>
    <s v="photography/photobooks"/>
    <n v="111"/>
    <x v="738"/>
    <x v="2"/>
    <s v="photobooks"/>
    <x v="747"/>
    <d v="2015-11-13T15:00:00"/>
    <x v="0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254"/>
    <b v="1"/>
    <s v="film &amp; video/documentary"/>
    <n v="125"/>
    <x v="739"/>
    <x v="5"/>
    <s v="documentary"/>
    <x v="748"/>
    <d v="2012-12-20T11:58:45"/>
    <x v="0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41"/>
    <b v="1"/>
    <s v="music/indie rock"/>
    <n v="104"/>
    <x v="740"/>
    <x v="7"/>
    <s v="indie rock"/>
    <x v="749"/>
    <d v="2017-01-30T06:59:00"/>
    <x v="0"/>
  </r>
  <r>
    <n v="1376"/>
    <x v="750"/>
    <s v="Dead Pirates are planning a second pressing of HIGHMARE LP, who wants one ?"/>
    <n v="3700"/>
    <n v="9342"/>
    <x v="0"/>
    <s v="GB"/>
    <s v="GBP"/>
    <n v="1480784606"/>
    <n v="1478189006"/>
    <b v="0"/>
    <x v="437"/>
    <b v="1"/>
    <s v="music/rock"/>
    <n v="252"/>
    <x v="741"/>
    <x v="7"/>
    <s v="rock"/>
    <x v="750"/>
    <d v="2015-04-03T20:02:33"/>
    <x v="0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379"/>
    <b v="1"/>
    <s v="photography/photobooks"/>
    <n v="103"/>
    <x v="604"/>
    <x v="2"/>
    <s v="photobooks"/>
    <x v="751"/>
    <d v="2015-04-29T19:02:06"/>
    <x v="0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50"/>
    <b v="1"/>
    <s v="games/tabletop games"/>
    <n v="930250"/>
    <x v="742"/>
    <x v="3"/>
    <s v="tabletop games"/>
    <x v="752"/>
    <d v="2014-05-07T00:06:29"/>
    <x v="0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429"/>
    <b v="1"/>
    <s v="film &amp; video/documentary"/>
    <n v="185"/>
    <x v="743"/>
    <x v="5"/>
    <s v="documentary"/>
    <x v="753"/>
    <d v="2016-12-03T17:03:26"/>
    <x v="0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406"/>
    <b v="1"/>
    <s v="music/indie rock"/>
    <n v="102"/>
    <x v="744"/>
    <x v="7"/>
    <s v="indie rock"/>
    <x v="754"/>
    <d v="2014-06-20T21:59:00"/>
    <x v="0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451"/>
    <b v="1"/>
    <s v="music/indie rock"/>
    <n v="115"/>
    <x v="745"/>
    <x v="7"/>
    <s v="indie rock"/>
    <x v="755"/>
    <d v="2017-03-13T03:00:00"/>
    <x v="0"/>
  </r>
  <r>
    <n v="3041"/>
    <x v="756"/>
    <s v="Privet! Hello! Bon Jour! We are the Arlekin Players Theatre and we need a home."/>
    <n v="8300"/>
    <n v="9170"/>
    <x v="0"/>
    <s v="US"/>
    <s v="USD"/>
    <n v="1453323048"/>
    <n v="1450731048"/>
    <b v="0"/>
    <x v="327"/>
    <b v="1"/>
    <s v="theater/spaces"/>
    <n v="110"/>
    <x v="746"/>
    <x v="6"/>
    <s v="spaces"/>
    <x v="756"/>
    <d v="2010-06-01T03:59:00"/>
    <x v="0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70"/>
    <b v="1"/>
    <s v="music/rock"/>
    <n v="102"/>
    <x v="747"/>
    <x v="7"/>
    <s v="rock"/>
    <x v="757"/>
    <d v="2015-10-20T17:55:22"/>
    <x v="0"/>
  </r>
  <r>
    <n v="1615"/>
    <x v="758"/>
    <s v="We are Reno Divorce!! Here is a taste of our upcoming release and we invite you to be a part of it."/>
    <n v="8000"/>
    <n v="9130"/>
    <x v="0"/>
    <s v="US"/>
    <s v="USD"/>
    <n v="1323742396"/>
    <n v="1319850796"/>
    <b v="0"/>
    <x v="452"/>
    <b v="1"/>
    <s v="music/rock"/>
    <n v="114"/>
    <x v="748"/>
    <x v="7"/>
    <s v="rock"/>
    <x v="758"/>
    <d v="2013-02-24T09:09:15"/>
    <x v="0"/>
  </r>
  <r>
    <n v="3360"/>
    <x v="759"/>
    <s v="World Premiere, an M1 Singapore Fringe Festival 2017 commission."/>
    <n v="9000"/>
    <n v="9124"/>
    <x v="0"/>
    <s v="SG"/>
    <s v="SGD"/>
    <n v="1481731140"/>
    <n v="1479866343"/>
    <b v="0"/>
    <x v="394"/>
    <b v="1"/>
    <s v="theater/plays"/>
    <n v="101"/>
    <x v="749"/>
    <x v="6"/>
    <s v="plays"/>
    <x v="759"/>
    <d v="2016-01-20T20:50:48"/>
    <x v="0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353"/>
    <b v="1"/>
    <s v="photography/photobooks"/>
    <n v="261"/>
    <x v="750"/>
    <x v="2"/>
    <s v="photobooks"/>
    <x v="760"/>
    <d v="2014-07-10T23:01:40"/>
    <x v="0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27"/>
    <b v="1"/>
    <s v="photography/photobooks"/>
    <n v="104"/>
    <x v="751"/>
    <x v="2"/>
    <s v="photobooks"/>
    <x v="761"/>
    <d v="2011-12-13T02:13:16"/>
    <x v="0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330"/>
    <b v="1"/>
    <s v="film &amp; video/television"/>
    <n v="101"/>
    <x v="752"/>
    <x v="5"/>
    <s v="television"/>
    <x v="762"/>
    <d v="2016-12-14T15:59:00"/>
    <x v="0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407"/>
    <b v="1"/>
    <s v="film &amp; video/documentary"/>
    <n v="101"/>
    <x v="753"/>
    <x v="5"/>
    <s v="documentary"/>
    <x v="763"/>
    <d v="2015-12-31T03:00:00"/>
    <x v="0"/>
  </r>
  <r>
    <n v="2029"/>
    <x v="764"/>
    <s v="Lumin8 Pro is a fun and easy to use light controller that makes light dance to your favorite music."/>
    <n v="2500"/>
    <n v="9030"/>
    <x v="0"/>
    <s v="US"/>
    <s v="USD"/>
    <n v="1409099481"/>
    <n v="1406507481"/>
    <b v="1"/>
    <x v="295"/>
    <b v="1"/>
    <s v="technology/hardware"/>
    <n v="361"/>
    <x v="754"/>
    <x v="0"/>
    <s v="hardware"/>
    <x v="764"/>
    <d v="2015-05-17T18:00:00"/>
    <x v="0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272"/>
    <b v="1"/>
    <s v="games/tabletop games"/>
    <n v="113"/>
    <x v="755"/>
    <x v="3"/>
    <s v="tabletop games"/>
    <x v="765"/>
    <d v="2016-07-05T01:07:47"/>
    <x v="0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3"/>
    <b v="1"/>
    <s v="film &amp; video/documentary"/>
    <n v="112"/>
    <x v="756"/>
    <x v="5"/>
    <s v="documentary"/>
    <x v="766"/>
    <d v="2010-05-02T19:22:00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22"/>
    <b v="0"/>
    <s v="technology/wearables"/>
    <n v="22"/>
    <x v="757"/>
    <x v="0"/>
    <s v="wearables"/>
    <x v="767"/>
    <d v="2014-08-27T00:31:21"/>
    <x v="0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202"/>
    <b v="1"/>
    <s v="music/rock"/>
    <n v="110"/>
    <x v="758"/>
    <x v="7"/>
    <s v="rock"/>
    <x v="768"/>
    <d v="2015-11-18T16:09:07"/>
    <x v="0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95"/>
    <b v="0"/>
    <s v="technology/wearables"/>
    <n v="15"/>
    <x v="759"/>
    <x v="0"/>
    <s v="wearables"/>
    <x v="769"/>
    <d v="2013-04-14T21:03:52"/>
    <x v="0"/>
  </r>
  <r>
    <n v="219"/>
    <x v="770"/>
    <s v="An hour-long pilot about a group of suburban LGBT teens coming of age in the early 90's."/>
    <n v="50000"/>
    <n v="8815"/>
    <x v="2"/>
    <s v="US"/>
    <s v="USD"/>
    <n v="1459493940"/>
    <n v="1456732225"/>
    <b v="0"/>
    <x v="285"/>
    <b v="0"/>
    <s v="film &amp; video/drama"/>
    <n v="18"/>
    <x v="760"/>
    <x v="5"/>
    <s v="drama"/>
    <x v="770"/>
    <d v="2014-09-13T13:56:40"/>
    <x v="0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53"/>
    <b v="1"/>
    <s v="games/tabletop games"/>
    <n v="489"/>
    <x v="761"/>
    <x v="3"/>
    <s v="tabletop games"/>
    <x v="771"/>
    <d v="2016-04-29T12:11:00"/>
    <x v="0"/>
  </r>
  <r>
    <n v="2313"/>
    <x v="772"/>
    <s v="A Sunny Day in Glasgow are recording a new album and we need your help!"/>
    <n v="5000"/>
    <n v="8792.02"/>
    <x v="0"/>
    <s v="US"/>
    <s v="USD"/>
    <n v="1336086026"/>
    <n v="1333494026"/>
    <b v="1"/>
    <x v="440"/>
    <b v="1"/>
    <s v="music/indie rock"/>
    <n v="176"/>
    <x v="762"/>
    <x v="7"/>
    <s v="indie rock"/>
    <x v="772"/>
    <d v="2016-09-03T16:41:49"/>
    <x v="0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363"/>
    <b v="1"/>
    <s v="theater/spaces"/>
    <n v="103"/>
    <x v="763"/>
    <x v="6"/>
    <s v="spaces"/>
    <x v="773"/>
    <d v="2016-04-01T06:59:00"/>
    <x v="0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184"/>
    <b v="1"/>
    <s v="film &amp; video/television"/>
    <n v="104"/>
    <x v="764"/>
    <x v="5"/>
    <s v="television"/>
    <x v="774"/>
    <d v="2017-02-09T05:00:00"/>
    <x v="0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96"/>
    <b v="1"/>
    <s v="theater/plays"/>
    <n v="175"/>
    <x v="765"/>
    <x v="6"/>
    <s v="plays"/>
    <x v="775"/>
    <d v="2012-05-03T23:00:26"/>
    <x v="0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379"/>
    <b v="1"/>
    <s v="music/indie rock"/>
    <n v="117"/>
    <x v="766"/>
    <x v="7"/>
    <s v="indie rock"/>
    <x v="776"/>
    <d v="2017-01-27T20:05:30"/>
    <x v="0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328"/>
    <b v="1"/>
    <s v="film &amp; video/documentary"/>
    <n v="103"/>
    <x v="767"/>
    <x v="5"/>
    <s v="documentary"/>
    <x v="777"/>
    <d v="2015-12-15T23:09:34"/>
    <x v="0"/>
  </r>
  <r>
    <n v="1684"/>
    <x v="778"/>
    <s v="New Music from Marty Mikles!  A new EP all about God's Goodness &amp; Mercy."/>
    <n v="8000"/>
    <n v="8730"/>
    <x v="3"/>
    <s v="US"/>
    <s v="USD"/>
    <n v="1489775641"/>
    <n v="1487360041"/>
    <b v="0"/>
    <x v="341"/>
    <b v="0"/>
    <s v="music/faith"/>
    <n v="109"/>
    <x v="768"/>
    <x v="7"/>
    <s v="faith"/>
    <x v="778"/>
    <d v="2016-01-01T04:00:00"/>
    <x v="0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388"/>
    <b v="0"/>
    <s v="theater/musical"/>
    <n v="51"/>
    <x v="769"/>
    <x v="6"/>
    <s v="musical"/>
    <x v="779"/>
    <d v="2011-12-06T05:59:00"/>
    <x v="0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393"/>
    <b v="1"/>
    <s v="theater/spaces"/>
    <n v="103"/>
    <x v="770"/>
    <x v="6"/>
    <s v="spaces"/>
    <x v="780"/>
    <d v="2015-05-08T22:00:00"/>
    <x v="0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437"/>
    <b v="1"/>
    <s v="music/pop"/>
    <n v="174"/>
    <x v="771"/>
    <x v="7"/>
    <s v="pop"/>
    <x v="781"/>
    <d v="2017-03-17T18:34:01"/>
    <x v="0"/>
  </r>
  <r>
    <n v="3302"/>
    <x v="782"/>
    <s v="FilosofÃ­a de los anÃ³nimos"/>
    <n v="8400"/>
    <n v="8685"/>
    <x v="0"/>
    <s v="ES"/>
    <s v="EUR"/>
    <n v="1481099176"/>
    <n v="1478507176"/>
    <b v="0"/>
    <x v="449"/>
    <b v="1"/>
    <s v="theater/plays"/>
    <n v="103"/>
    <x v="772"/>
    <x v="6"/>
    <s v="plays"/>
    <x v="782"/>
    <d v="2014-09-23T03:59:00"/>
    <x v="0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389"/>
    <b v="1"/>
    <s v="games/tabletop games"/>
    <n v="116"/>
    <x v="773"/>
    <x v="3"/>
    <s v="tabletop games"/>
    <x v="783"/>
    <d v="2014-07-18T13:09:12"/>
    <x v="0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338"/>
    <b v="1"/>
    <s v="food/small batch"/>
    <n v="173"/>
    <x v="254"/>
    <x v="4"/>
    <s v="small batch"/>
    <x v="784"/>
    <d v="2011-04-24T20:01:36"/>
    <x v="0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454"/>
    <b v="1"/>
    <s v="film &amp; video/documentary"/>
    <n v="102"/>
    <x v="774"/>
    <x v="5"/>
    <s v="documentary"/>
    <x v="785"/>
    <d v="2016-12-07T08:26:16"/>
    <x v="0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422"/>
    <b v="0"/>
    <s v="technology/wearables"/>
    <n v="35"/>
    <x v="775"/>
    <x v="0"/>
    <s v="wearables"/>
    <x v="786"/>
    <d v="2015-01-31T19:58:33"/>
    <x v="0"/>
  </r>
  <r>
    <n v="3006"/>
    <x v="787"/>
    <s v="We're an affordable theatre and rental space that can be molded into anything by anyone."/>
    <n v="8000"/>
    <n v="8620"/>
    <x v="0"/>
    <s v="CA"/>
    <s v="CAD"/>
    <n v="1418580591"/>
    <n v="1415988591"/>
    <b v="0"/>
    <x v="303"/>
    <b v="1"/>
    <s v="theater/spaces"/>
    <n v="108"/>
    <x v="776"/>
    <x v="6"/>
    <s v="spaces"/>
    <x v="787"/>
    <d v="2015-09-26T04:33:41"/>
    <x v="0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408"/>
    <b v="0"/>
    <s v="food/food trucks"/>
    <n v="11"/>
    <x v="569"/>
    <x v="4"/>
    <s v="food trucks"/>
    <x v="788"/>
    <d v="2015-08-01T15:01:48"/>
    <x v="0"/>
  </r>
  <r>
    <n v="56"/>
    <x v="789"/>
    <s v="We want to see more women's cycling on TV - and we need your help to make it happen!"/>
    <n v="8000"/>
    <n v="8581"/>
    <x v="0"/>
    <s v="GB"/>
    <s v="GBP"/>
    <n v="1433779200"/>
    <n v="1432559424"/>
    <b v="0"/>
    <x v="382"/>
    <b v="1"/>
    <s v="film &amp; video/television"/>
    <n v="107"/>
    <x v="777"/>
    <x v="5"/>
    <s v="television"/>
    <x v="789"/>
    <d v="2015-12-29T20:00:00"/>
    <x v="0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455"/>
    <b v="1"/>
    <s v="food/small batch"/>
    <n v="101"/>
    <x v="778"/>
    <x v="4"/>
    <s v="small batch"/>
    <x v="790"/>
    <d v="2014-12-14T18:09:51"/>
    <x v="0"/>
  </r>
  <r>
    <n v="255"/>
    <x v="791"/>
    <s v="xoxosms is a documentary about first love, long distance and Skype."/>
    <n v="8000"/>
    <n v="8538.66"/>
    <x v="0"/>
    <s v="US"/>
    <s v="USD"/>
    <n v="1300275482"/>
    <n v="1297687082"/>
    <b v="1"/>
    <x v="129"/>
    <b v="1"/>
    <s v="film &amp; video/documentary"/>
    <n v="107"/>
    <x v="779"/>
    <x v="5"/>
    <s v="documentary"/>
    <x v="791"/>
    <d v="2015-06-03T02:31:16"/>
    <x v="0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n v="1429509855"/>
    <b v="0"/>
    <x v="456"/>
    <b v="0"/>
    <s v="journalism/audio"/>
    <n v="9"/>
    <x v="780"/>
    <x v="8"/>
    <s v="audio"/>
    <x v="792"/>
    <d v="2015-06-08T16:00:00"/>
    <x v="0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95"/>
    <b v="1"/>
    <s v="theater/musical"/>
    <n v="107"/>
    <x v="781"/>
    <x v="6"/>
    <s v="musical"/>
    <x v="793"/>
    <d v="2017-01-03T04:17:00"/>
    <x v="0"/>
  </r>
  <r>
    <n v="36"/>
    <x v="794"/>
    <s v="A modern day priest makes an unusual discovery, setting off a chain of events."/>
    <n v="6000"/>
    <n v="8529"/>
    <x v="0"/>
    <s v="US"/>
    <s v="USD"/>
    <n v="1428128525"/>
    <n v="1425540125"/>
    <b v="0"/>
    <x v="457"/>
    <b v="1"/>
    <s v="film &amp; video/television"/>
    <n v="142"/>
    <x v="782"/>
    <x v="5"/>
    <s v="television"/>
    <x v="794"/>
    <d v="2011-03-16T11:38:02"/>
    <x v="0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391"/>
    <b v="1"/>
    <s v="film &amp; video/television"/>
    <n v="106"/>
    <x v="783"/>
    <x v="5"/>
    <s v="television"/>
    <x v="795"/>
    <d v="2015-05-20T06:04:15"/>
    <x v="0"/>
  </r>
  <r>
    <n v="3064"/>
    <x v="796"/>
    <s v="An epicenter for connection, creation and expression of the community."/>
    <n v="75000"/>
    <n v="8471"/>
    <x v="2"/>
    <s v="US"/>
    <s v="USD"/>
    <n v="1448175540"/>
    <n v="1445483246"/>
    <b v="0"/>
    <x v="394"/>
    <b v="0"/>
    <s v="theater/spaces"/>
    <n v="11"/>
    <x v="784"/>
    <x v="6"/>
    <s v="spaces"/>
    <x v="796"/>
    <d v="2014-08-01T01:00:00"/>
    <x v="0"/>
  </r>
  <r>
    <n v="1528"/>
    <x v="797"/>
    <s v="A book of street photos from around Shibuya that I've made between 2011-2016."/>
    <n v="3000"/>
    <n v="8447"/>
    <x v="0"/>
    <s v="US"/>
    <s v="USD"/>
    <n v="1485907200"/>
    <n v="1483292122"/>
    <b v="1"/>
    <x v="451"/>
    <b v="1"/>
    <s v="photography/photobooks"/>
    <n v="282"/>
    <x v="785"/>
    <x v="2"/>
    <s v="photobooks"/>
    <x v="797"/>
    <d v="2015-04-04T06:22:05"/>
    <x v="0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458"/>
    <b v="1"/>
    <s v="music/rock"/>
    <n v="105"/>
    <x v="786"/>
    <x v="7"/>
    <s v="rock"/>
    <x v="798"/>
    <d v="2014-06-14T01:44:10"/>
    <x v="0"/>
  </r>
  <r>
    <n v="3028"/>
    <x v="799"/>
    <s v="We have a space! Help us fill it with a stage, chairs, gear and audiences' laughter!"/>
    <n v="5000"/>
    <n v="8401"/>
    <x v="0"/>
    <s v="US"/>
    <s v="USD"/>
    <n v="1471242025"/>
    <n v="1468650025"/>
    <b v="0"/>
    <x v="326"/>
    <b v="1"/>
    <s v="theater/spaces"/>
    <n v="168"/>
    <x v="787"/>
    <x v="6"/>
    <s v="spaces"/>
    <x v="799"/>
    <d v="2015-11-22T06:59:00"/>
    <x v="0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404"/>
    <b v="1"/>
    <s v="food/small batch"/>
    <n v="168"/>
    <x v="788"/>
    <x v="4"/>
    <s v="small batch"/>
    <x v="800"/>
    <d v="2017-02-01T00:00:00"/>
    <x v="0"/>
  </r>
  <r>
    <n v="806"/>
    <x v="801"/>
    <s v="Help Golden Animals finish their NEW Album!"/>
    <n v="8000"/>
    <n v="8355"/>
    <x v="0"/>
    <s v="US"/>
    <s v="USD"/>
    <n v="1315413339"/>
    <n v="1312821339"/>
    <b v="0"/>
    <x v="414"/>
    <b v="1"/>
    <s v="music/rock"/>
    <n v="104"/>
    <x v="50"/>
    <x v="7"/>
    <s v="rock"/>
    <x v="801"/>
    <d v="2011-09-05T17:06:00"/>
    <x v="0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352"/>
    <b v="1"/>
    <s v="music/rock"/>
    <n v="104"/>
    <x v="201"/>
    <x v="7"/>
    <s v="rock"/>
    <x v="802"/>
    <d v="2016-08-15T06:20:25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n v="1467129518"/>
    <b v="0"/>
    <x v="406"/>
    <b v="1"/>
    <s v="theater/plays"/>
    <n v="104"/>
    <x v="789"/>
    <x v="6"/>
    <s v="plays"/>
    <x v="803"/>
    <d v="2016-11-26T15:27:51"/>
    <x v="0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406"/>
    <b v="1"/>
    <s v="theater/spaces"/>
    <n v="166"/>
    <x v="790"/>
    <x v="6"/>
    <s v="spaces"/>
    <x v="804"/>
    <d v="2011-09-07T16:35:39"/>
    <x v="0"/>
  </r>
  <r>
    <n v="485"/>
    <x v="805"/>
    <s v="Last few days to make this toon a reality! 5 funny toons for YOU! See the pilot episode here!"/>
    <n v="37956"/>
    <n v="8315.01"/>
    <x v="2"/>
    <s v="GB"/>
    <s v="GBP"/>
    <n v="1368792499"/>
    <n v="1366200499"/>
    <b v="0"/>
    <x v="281"/>
    <b v="0"/>
    <s v="film &amp; video/animation"/>
    <n v="22"/>
    <x v="791"/>
    <x v="5"/>
    <s v="animation"/>
    <x v="805"/>
    <d v="2013-05-06T19:12:16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327"/>
    <b v="1"/>
    <s v="technology/hardware"/>
    <n v="138"/>
    <x v="792"/>
    <x v="0"/>
    <s v="hardware"/>
    <x v="806"/>
    <d v="2016-07-28T15:58:38"/>
    <x v="0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59"/>
    <b v="1"/>
    <s v="games/tabletop games"/>
    <n v="332"/>
    <x v="793"/>
    <x v="3"/>
    <s v="tabletop games"/>
    <x v="807"/>
    <d v="2014-12-31T21:22:00"/>
    <x v="0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452"/>
    <b v="1"/>
    <s v="music/classical music"/>
    <n v="111"/>
    <x v="794"/>
    <x v="7"/>
    <s v="classical music"/>
    <x v="808"/>
    <d v="2013-05-17T12:08:19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87"/>
    <b v="1"/>
    <s v="photography/photobooks"/>
    <n v="165"/>
    <x v="795"/>
    <x v="2"/>
    <s v="photobooks"/>
    <x v="809"/>
    <d v="2011-07-04T19:52:20"/>
    <x v="0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174"/>
    <b v="0"/>
    <s v="food/food trucks"/>
    <n v="24"/>
    <x v="796"/>
    <x v="4"/>
    <s v="food trucks"/>
    <x v="810"/>
    <d v="2015-12-14T00:00:00"/>
    <x v="0"/>
  </r>
  <r>
    <n v="3169"/>
    <x v="811"/>
    <s v="We're bringing The Window to the Cherry Lane Theater in January 2014."/>
    <n v="8000"/>
    <n v="8241"/>
    <x v="0"/>
    <s v="US"/>
    <s v="USD"/>
    <n v="1386910740"/>
    <n v="1384364561"/>
    <b v="1"/>
    <x v="454"/>
    <b v="1"/>
    <s v="theater/plays"/>
    <n v="103"/>
    <x v="797"/>
    <x v="6"/>
    <s v="plays"/>
    <x v="811"/>
    <d v="2013-03-01T18:01:08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460"/>
    <b v="1"/>
    <s v="theater/musical"/>
    <n v="103"/>
    <x v="798"/>
    <x v="6"/>
    <s v="musical"/>
    <x v="812"/>
    <d v="2016-02-25T16:08:33"/>
    <x v="0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414"/>
    <b v="1"/>
    <s v="theater/plays"/>
    <n v="103"/>
    <x v="799"/>
    <x v="6"/>
    <s v="plays"/>
    <x v="813"/>
    <d v="2014-08-07T15:56:49"/>
    <x v="0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95"/>
    <b v="1"/>
    <s v="theater/plays"/>
    <n v="103"/>
    <x v="800"/>
    <x v="6"/>
    <s v="plays"/>
    <x v="814"/>
    <d v="2013-12-13T04:59:00"/>
    <x v="0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405"/>
    <b v="1"/>
    <s v="music/pop"/>
    <n v="103"/>
    <x v="801"/>
    <x v="7"/>
    <s v="pop"/>
    <x v="815"/>
    <d v="2014-08-28T01:00:00"/>
    <x v="0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54"/>
    <b v="1"/>
    <s v="music/pop"/>
    <n v="103"/>
    <x v="802"/>
    <x v="7"/>
    <s v="pop"/>
    <x v="816"/>
    <d v="2015-10-09T00:00:00"/>
    <x v="0"/>
  </r>
  <r>
    <n v="3586"/>
    <x v="817"/>
    <s v="See Theatre In A New Light"/>
    <n v="7500"/>
    <n v="8207"/>
    <x v="0"/>
    <s v="US"/>
    <s v="USD"/>
    <n v="1474649070"/>
    <n v="1469465070"/>
    <b v="0"/>
    <x v="461"/>
    <b v="1"/>
    <s v="theater/plays"/>
    <n v="109"/>
    <x v="803"/>
    <x v="6"/>
    <s v="plays"/>
    <x v="817"/>
    <d v="2014-07-08T22:34:00"/>
    <x v="0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386"/>
    <b v="0"/>
    <s v="photography/photobooks"/>
    <n v="36"/>
    <x v="804"/>
    <x v="2"/>
    <s v="photobooks"/>
    <x v="818"/>
    <d v="2011-12-31T05:45:36"/>
    <x v="0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397"/>
    <b v="0"/>
    <s v="publishing/translations"/>
    <n v="10"/>
    <x v="805"/>
    <x v="1"/>
    <s v="translations"/>
    <x v="819"/>
    <d v="2011-11-28T04:35:39"/>
    <x v="0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272"/>
    <b v="1"/>
    <s v="games/tabletop games"/>
    <n v="327"/>
    <x v="806"/>
    <x v="3"/>
    <s v="tabletop games"/>
    <x v="820"/>
    <d v="2016-09-23T16:44:30"/>
    <x v="0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462"/>
    <b v="1"/>
    <s v="theater/musical"/>
    <n v="102"/>
    <x v="807"/>
    <x v="6"/>
    <s v="musical"/>
    <x v="821"/>
    <d v="2015-10-02T18:00:00"/>
    <x v="0"/>
  </r>
  <r>
    <n v="1464"/>
    <x v="822"/>
    <s v="The Best Science Media on the Web"/>
    <n v="5000"/>
    <n v="8160"/>
    <x v="0"/>
    <s v="US"/>
    <s v="USD"/>
    <n v="1361029958"/>
    <n v="1358437958"/>
    <b v="1"/>
    <x v="369"/>
    <b v="1"/>
    <s v="publishing/radio &amp; podcasts"/>
    <n v="163"/>
    <x v="808"/>
    <x v="1"/>
    <s v="radio &amp; podcasts"/>
    <x v="822"/>
    <d v="2015-06-08T15:00:00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96"/>
    <b v="1"/>
    <s v="music/rock"/>
    <n v="125"/>
    <x v="809"/>
    <x v="7"/>
    <s v="rock"/>
    <x v="823"/>
    <d v="2014-03-26T23:24:10"/>
    <x v="0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442"/>
    <b v="1"/>
    <s v="technology/hardware"/>
    <n v="113"/>
    <x v="810"/>
    <x v="0"/>
    <s v="hardware"/>
    <x v="824"/>
    <d v="2014-05-25T13:32:38"/>
    <x v="0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27"/>
    <b v="1"/>
    <s v="theater/plays"/>
    <n v="102"/>
    <x v="811"/>
    <x v="6"/>
    <s v="plays"/>
    <x v="825"/>
    <d v="2013-02-16T15:52:38"/>
    <x v="0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424"/>
    <b v="1"/>
    <s v="theater/plays"/>
    <n v="101"/>
    <x v="812"/>
    <x v="6"/>
    <s v="plays"/>
    <x v="826"/>
    <d v="2014-02-16T18:18:12"/>
    <x v="0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330"/>
    <b v="1"/>
    <s v="theater/plays"/>
    <n v="101"/>
    <x v="813"/>
    <x v="6"/>
    <s v="plays"/>
    <x v="827"/>
    <d v="2011-09-09T21:02:43"/>
    <x v="0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297"/>
    <b v="1"/>
    <s v="games/tabletop games"/>
    <n v="108"/>
    <x v="814"/>
    <x v="3"/>
    <s v="tabletop games"/>
    <x v="828"/>
    <d v="2015-06-16T11:00:00"/>
    <x v="0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164"/>
    <b v="1"/>
    <s v="music/indie rock"/>
    <n v="203"/>
    <x v="815"/>
    <x v="7"/>
    <s v="indie rock"/>
    <x v="829"/>
    <d v="2015-03-31T04:16:54"/>
    <x v="0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341"/>
    <b v="1"/>
    <s v="music/pop"/>
    <n v="103"/>
    <x v="816"/>
    <x v="7"/>
    <s v="pop"/>
    <x v="830"/>
    <d v="2015-03-08T16:08:25"/>
    <x v="0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429"/>
    <b v="1"/>
    <s v="music/rock"/>
    <n v="101"/>
    <x v="817"/>
    <x v="7"/>
    <s v="rock"/>
    <x v="831"/>
    <d v="2016-04-23T00:00:00"/>
    <x v="0"/>
  </r>
  <r>
    <n v="2441"/>
    <x v="832"/>
    <s v="YOU can help Alchemy Pops POP up on a street near you!"/>
    <n v="7500"/>
    <n v="8091"/>
    <x v="0"/>
    <s v="US"/>
    <s v="USD"/>
    <n v="1437627540"/>
    <n v="1435806054"/>
    <b v="0"/>
    <x v="463"/>
    <b v="1"/>
    <s v="food/small batch"/>
    <n v="108"/>
    <x v="818"/>
    <x v="4"/>
    <s v="small batch"/>
    <x v="832"/>
    <d v="2012-12-31T18:00:00"/>
    <x v="0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371"/>
    <b v="1"/>
    <s v="theater/plays"/>
    <n v="101"/>
    <x v="189"/>
    <x v="6"/>
    <s v="plays"/>
    <x v="833"/>
    <d v="2016-01-17T21:00:00"/>
    <x v="0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161"/>
    <b v="1"/>
    <s v="music/rock"/>
    <n v="101"/>
    <x v="819"/>
    <x v="7"/>
    <s v="rock"/>
    <x v="834"/>
    <d v="2013-12-01T21:21:07"/>
    <x v="0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85"/>
    <b v="0"/>
    <s v="games/video games"/>
    <n v="9"/>
    <x v="820"/>
    <x v="3"/>
    <s v="video games"/>
    <x v="835"/>
    <d v="2015-07-23T04:59:00"/>
    <x v="0"/>
  </r>
  <r>
    <n v="2127"/>
    <x v="836"/>
    <s v="Three Monkeys is an audio adventure game for PC."/>
    <n v="28000"/>
    <n v="8076"/>
    <x v="2"/>
    <s v="GB"/>
    <s v="GBP"/>
    <n v="1426158463"/>
    <n v="1423570063"/>
    <b v="0"/>
    <x v="242"/>
    <b v="0"/>
    <s v="games/video games"/>
    <n v="29"/>
    <x v="821"/>
    <x v="3"/>
    <s v="video games"/>
    <x v="836"/>
    <d v="2015-03-20T16:56:00"/>
    <x v="0"/>
  </r>
  <r>
    <n v="2120"/>
    <x v="837"/>
    <s v="&lt;3_x000a_Coming in from outer space. Help Hearty Har record their 1st album!!"/>
    <n v="8000"/>
    <n v="8070.43"/>
    <x v="0"/>
    <s v="US"/>
    <s v="USD"/>
    <n v="1388617736"/>
    <n v="1384384136"/>
    <b v="0"/>
    <x v="383"/>
    <b v="1"/>
    <s v="music/indie rock"/>
    <n v="101"/>
    <x v="822"/>
    <x v="7"/>
    <s v="indie rock"/>
    <x v="837"/>
    <d v="2011-03-24T01:40:38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208"/>
    <b v="1"/>
    <s v="games/tabletop games"/>
    <n v="806"/>
    <x v="823"/>
    <x v="3"/>
    <s v="tabletop games"/>
    <x v="838"/>
    <d v="2013-07-07T05:28:23"/>
    <x v="0"/>
  </r>
  <r>
    <n v="816"/>
    <x v="839"/>
    <s v="Friends and Family have an album for you. They need your help to release it to the world."/>
    <n v="7000"/>
    <n v="8058.55"/>
    <x v="0"/>
    <s v="US"/>
    <s v="USD"/>
    <n v="1365489000"/>
    <n v="1362776043"/>
    <b v="0"/>
    <x v="307"/>
    <b v="1"/>
    <s v="music/rock"/>
    <n v="115"/>
    <x v="824"/>
    <x v="7"/>
    <s v="rock"/>
    <x v="839"/>
    <d v="2015-03-12T11:07:43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262"/>
    <b v="1"/>
    <s v="music/rock"/>
    <n v="101"/>
    <x v="825"/>
    <x v="7"/>
    <s v="rock"/>
    <x v="840"/>
    <d v="2014-01-01T23:08:56"/>
    <x v="0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45"/>
    <b v="1"/>
    <s v="film &amp; video/documentary"/>
    <n v="100"/>
    <x v="826"/>
    <x v="5"/>
    <s v="documentary"/>
    <x v="841"/>
    <d v="2017-03-02T19:51:40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328"/>
    <b v="1"/>
    <s v="music/classical music"/>
    <n v="100"/>
    <x v="827"/>
    <x v="7"/>
    <s v="classical music"/>
    <x v="842"/>
    <d v="2013-04-09T06:30:00"/>
    <x v="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464"/>
    <b v="1"/>
    <s v="music/metal"/>
    <n v="267"/>
    <x v="828"/>
    <x v="7"/>
    <s v="metal"/>
    <x v="843"/>
    <d v="2011-03-03T07:49:21"/>
    <x v="0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28"/>
    <b v="1"/>
    <s v="theater/plays"/>
    <n v="100"/>
    <x v="829"/>
    <x v="6"/>
    <s v="plays"/>
    <x v="844"/>
    <d v="2013-06-29T20:13:07"/>
    <x v="0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85"/>
    <b v="1"/>
    <s v="photography/photobooks"/>
    <n v="107"/>
    <x v="830"/>
    <x v="2"/>
    <s v="photobooks"/>
    <x v="845"/>
    <d v="2012-06-28T20:16:11"/>
    <x v="0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427"/>
    <b v="1"/>
    <s v="theater/plays"/>
    <n v="100"/>
    <x v="831"/>
    <x v="6"/>
    <s v="plays"/>
    <x v="846"/>
    <d v="2016-12-08T08:00:00"/>
    <x v="0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267"/>
    <b v="1"/>
    <s v="film &amp; video/documentary"/>
    <n v="107"/>
    <x v="832"/>
    <x v="5"/>
    <s v="documentary"/>
    <x v="847"/>
    <d v="2014-11-27T03:00:00"/>
    <x v="0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267"/>
    <b v="1"/>
    <s v="photography/photobooks"/>
    <n v="114"/>
    <x v="833"/>
    <x v="2"/>
    <s v="photobooks"/>
    <x v="848"/>
    <d v="2015-06-01T22:42:00"/>
    <x v="0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17"/>
    <b v="1"/>
    <s v="theater/musical"/>
    <n v="113"/>
    <x v="834"/>
    <x v="6"/>
    <s v="musical"/>
    <x v="849"/>
    <d v="2015-04-25T15:49:54"/>
    <x v="0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17"/>
    <b v="1"/>
    <s v="music/pop"/>
    <n v="132"/>
    <x v="835"/>
    <x v="7"/>
    <s v="pop"/>
    <x v="850"/>
    <d v="2012-07-18T21:53:18"/>
    <x v="0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13"/>
    <b v="1"/>
    <s v="publishing/nonfiction"/>
    <n v="106"/>
    <x v="836"/>
    <x v="1"/>
    <s v="nonfiction"/>
    <x v="851"/>
    <d v="2016-12-22T02:00:00"/>
    <x v="0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380"/>
    <b v="0"/>
    <s v="theater/spaces"/>
    <n v="20"/>
    <x v="837"/>
    <x v="6"/>
    <s v="spaces"/>
    <x v="852"/>
    <d v="2014-07-30T18:38:02"/>
    <x v="0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85"/>
    <b v="1"/>
    <s v="theater/plays"/>
    <n v="113"/>
    <x v="838"/>
    <x v="6"/>
    <s v="plays"/>
    <x v="853"/>
    <d v="2012-12-18T14:20:00"/>
    <x v="0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208"/>
    <b v="1"/>
    <s v="theater/plays"/>
    <n v="131"/>
    <x v="839"/>
    <x v="6"/>
    <s v="plays"/>
    <x v="854"/>
    <d v="2011-08-21T20:05:57"/>
    <x v="0"/>
  </r>
  <r>
    <n v="304"/>
    <x v="855"/>
    <s v="A portrait of a life fully realized and a look at what it takes to make great photography."/>
    <n v="3400"/>
    <n v="7876"/>
    <x v="0"/>
    <s v="US"/>
    <s v="USD"/>
    <n v="1346464800"/>
    <n v="1343096197"/>
    <b v="1"/>
    <x v="441"/>
    <b v="1"/>
    <s v="film &amp; video/documentary"/>
    <n v="232"/>
    <x v="840"/>
    <x v="5"/>
    <s v="documentary"/>
    <x v="855"/>
    <d v="2015-05-11T19:32:31"/>
    <x v="0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449"/>
    <b v="0"/>
    <s v="technology/wearables"/>
    <n v="22"/>
    <x v="841"/>
    <x v="0"/>
    <s v="wearables"/>
    <x v="856"/>
    <d v="2012-04-01T20:00:58"/>
    <x v="0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407"/>
    <b v="1"/>
    <s v="theater/plays"/>
    <n v="101"/>
    <x v="842"/>
    <x v="6"/>
    <s v="plays"/>
    <x v="857"/>
    <d v="2015-06-12T21:00:00"/>
    <x v="0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382"/>
    <b v="1"/>
    <s v="film &amp; video/documentary"/>
    <n v="131"/>
    <x v="843"/>
    <x v="5"/>
    <s v="documentary"/>
    <x v="858"/>
    <d v="2012-09-01T02:00:00"/>
    <x v="0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458"/>
    <b v="0"/>
    <s v="music/indie rock"/>
    <n v="39"/>
    <x v="844"/>
    <x v="7"/>
    <s v="indie rock"/>
    <x v="859"/>
    <d v="2016-07-02T04:00:00"/>
    <x v="0"/>
  </r>
  <r>
    <n v="2729"/>
    <x v="860"/>
    <s v="A luggage that is more than a luggage! It is what you want it to be."/>
    <n v="7500"/>
    <n v="7833"/>
    <x v="0"/>
    <s v="US"/>
    <s v="USD"/>
    <n v="1430459197"/>
    <n v="1427867197"/>
    <b v="0"/>
    <x v="465"/>
    <b v="1"/>
    <s v="technology/hardware"/>
    <n v="104"/>
    <x v="845"/>
    <x v="0"/>
    <s v="hardware"/>
    <x v="860"/>
    <d v="2014-08-19T16:00:00"/>
    <x v="0"/>
  </r>
  <r>
    <n v="3534"/>
    <x v="861"/>
    <s v="A Theatrical Prequel to Hell's Rebels, the current Pathfinder Adventure Path from Paizo Publishing"/>
    <n v="5000"/>
    <n v="7810"/>
    <x v="0"/>
    <s v="US"/>
    <s v="USD"/>
    <n v="1443711623"/>
    <n v="1440687623"/>
    <b v="0"/>
    <x v="221"/>
    <b v="1"/>
    <s v="theater/plays"/>
    <n v="156"/>
    <x v="846"/>
    <x v="6"/>
    <s v="plays"/>
    <x v="861"/>
    <d v="2011-09-16T21:20:31"/>
    <x v="0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66"/>
    <b v="1"/>
    <s v="games/tabletop games"/>
    <n v="780"/>
    <x v="847"/>
    <x v="3"/>
    <s v="tabletop games"/>
    <x v="862"/>
    <d v="2016-06-05T23:33:30"/>
    <x v="0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17"/>
    <b v="0"/>
    <s v="technology/wearables"/>
    <n v="26"/>
    <x v="433"/>
    <x v="0"/>
    <s v="wearables"/>
    <x v="863"/>
    <d v="2015-05-01T05:46:37"/>
    <x v="0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257"/>
    <b v="1"/>
    <s v="music/rock"/>
    <n v="104"/>
    <x v="848"/>
    <x v="7"/>
    <s v="rock"/>
    <x v="864"/>
    <d v="2015-10-01T15:00:23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17"/>
    <b v="1"/>
    <s v="music/indie rock"/>
    <n v="104"/>
    <x v="849"/>
    <x v="7"/>
    <s v="indie rock"/>
    <x v="865"/>
    <d v="2017-02-14T17:23:40"/>
    <x v="0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99"/>
    <b v="0"/>
    <s v="film &amp; video/animation"/>
    <n v="19"/>
    <x v="850"/>
    <x v="5"/>
    <s v="animation"/>
    <x v="866"/>
    <d v="2016-07-21T17:30:00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441"/>
    <b v="1"/>
    <s v="music/rock"/>
    <n v="111"/>
    <x v="851"/>
    <x v="7"/>
    <s v="rock"/>
    <x v="867"/>
    <d v="2013-11-13T05:59:00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404"/>
    <b v="1"/>
    <s v="music/electronic music"/>
    <n v="103"/>
    <x v="852"/>
    <x v="7"/>
    <s v="electronic music"/>
    <x v="868"/>
    <d v="2011-10-01T03:00:00"/>
    <x v="0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28"/>
    <b v="1"/>
    <s v="film &amp; video/documentary"/>
    <n v="110"/>
    <x v="853"/>
    <x v="5"/>
    <s v="documentary"/>
    <x v="869"/>
    <d v="2013-08-09T12:00:15"/>
    <x v="0"/>
  </r>
  <r>
    <n v="356"/>
    <x v="870"/>
    <s v="A documentary about halibut conservation and how it impacts communities of Southeast Alaska."/>
    <n v="7500"/>
    <n v="7701.93"/>
    <x v="0"/>
    <s v="US"/>
    <s v="USD"/>
    <n v="1458152193"/>
    <n v="1455563793"/>
    <b v="1"/>
    <x v="303"/>
    <b v="1"/>
    <s v="film &amp; video/documentary"/>
    <n v="103"/>
    <x v="854"/>
    <x v="5"/>
    <s v="documentary"/>
    <x v="870"/>
    <d v="2013-07-28T17:50:36"/>
    <x v="0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383"/>
    <b v="1"/>
    <s v="film &amp; video/shorts"/>
    <n v="102"/>
    <x v="855"/>
    <x v="5"/>
    <s v="shorts"/>
    <x v="871"/>
    <d v="2014-10-23T00:49:07"/>
    <x v="0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445"/>
    <b v="1"/>
    <s v="theater/plays"/>
    <n v="170"/>
    <x v="856"/>
    <x v="6"/>
    <s v="plays"/>
    <x v="872"/>
    <d v="2014-06-21T03:59:00"/>
    <x v="0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376"/>
    <b v="1"/>
    <s v="film &amp; video/shorts"/>
    <n v="128"/>
    <x v="857"/>
    <x v="5"/>
    <s v="shorts"/>
    <x v="873"/>
    <d v="2016-03-16T18:16:33"/>
    <x v="0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434"/>
    <b v="0"/>
    <s v="film &amp; video/science fiction"/>
    <n v="10"/>
    <x v="858"/>
    <x v="5"/>
    <s v="science fiction"/>
    <x v="874"/>
    <d v="2011-04-24T23:34:47"/>
    <x v="0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467"/>
    <b v="1"/>
    <s v="music/rock"/>
    <n v="102"/>
    <x v="859"/>
    <x v="7"/>
    <s v="rock"/>
    <x v="875"/>
    <d v="2017-03-04T10:12:32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n v="1416338557"/>
    <b v="0"/>
    <x v="246"/>
    <b v="1"/>
    <s v="music/classical music"/>
    <n v="102"/>
    <x v="860"/>
    <x v="7"/>
    <s v="classical music"/>
    <x v="876"/>
    <d v="2010-12-23T03:08:53"/>
    <x v="0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365"/>
    <b v="1"/>
    <s v="theater/plays"/>
    <n v="109"/>
    <x v="861"/>
    <x v="6"/>
    <s v="plays"/>
    <x v="877"/>
    <d v="2014-11-07T20:30:07"/>
    <x v="0"/>
  </r>
  <r>
    <n v="3002"/>
    <x v="878"/>
    <s v="Make the workshop/ small stage space at Jimmy's No 43 even better than before!"/>
    <n v="7000"/>
    <n v="7595.43"/>
    <x v="0"/>
    <s v="US"/>
    <s v="USD"/>
    <n v="1356552252"/>
    <n v="1353960252"/>
    <b v="0"/>
    <x v="241"/>
    <b v="1"/>
    <s v="theater/spaces"/>
    <n v="109"/>
    <x v="862"/>
    <x v="6"/>
    <s v="spaces"/>
    <x v="878"/>
    <d v="2013-11-13T17:24:19"/>
    <x v="0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178"/>
    <b v="1"/>
    <s v="technology/space exploration"/>
    <n v="101"/>
    <x v="863"/>
    <x v="0"/>
    <s v="space exploration"/>
    <x v="879"/>
    <d v="2014-12-21T04:30:00"/>
    <x v="0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468"/>
    <b v="1"/>
    <s v="publishing/nonfiction"/>
    <n v="126"/>
    <x v="864"/>
    <x v="1"/>
    <s v="nonfiction"/>
    <x v="880"/>
    <d v="2016-05-06T14:35:58"/>
    <x v="0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379"/>
    <b v="1"/>
    <s v="theater/spaces"/>
    <n v="302"/>
    <x v="865"/>
    <x v="6"/>
    <s v="spaces"/>
    <x v="881"/>
    <d v="2012-12-26T20:04:12"/>
    <x v="0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469"/>
    <b v="0"/>
    <s v="theater/plays"/>
    <n v="75"/>
    <x v="866"/>
    <x v="6"/>
    <s v="plays"/>
    <x v="882"/>
    <d v="2012-09-21T19:38:14"/>
    <x v="0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19"/>
    <b v="0"/>
    <s v="film &amp; video/animation"/>
    <n v="50"/>
    <x v="867"/>
    <x v="5"/>
    <s v="animation"/>
    <x v="883"/>
    <d v="2014-06-21T17:12:52"/>
    <x v="0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330"/>
    <b v="1"/>
    <s v="film &amp; video/shorts"/>
    <n v="108"/>
    <x v="868"/>
    <x v="5"/>
    <s v="shorts"/>
    <x v="884"/>
    <d v="2014-05-30T16:00:00"/>
    <x v="0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286"/>
    <b v="1"/>
    <s v="music/pop"/>
    <n v="100"/>
    <x v="869"/>
    <x v="7"/>
    <s v="pop"/>
    <x v="885"/>
    <d v="2017-03-19T06:00:00"/>
    <x v="0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161"/>
    <b v="1"/>
    <s v="music/rock"/>
    <n v="100"/>
    <x v="870"/>
    <x v="7"/>
    <s v="rock"/>
    <x v="886"/>
    <d v="2013-01-29T04:44:32"/>
    <x v="0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257"/>
    <b v="1"/>
    <s v="games/tabletop games"/>
    <n v="107"/>
    <x v="871"/>
    <x v="3"/>
    <s v="tabletop games"/>
    <x v="887"/>
    <d v="2014-08-11T05:59:00"/>
    <x v="0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182"/>
    <b v="0"/>
    <s v="theater/plays"/>
    <n v="20"/>
    <x v="872"/>
    <x v="6"/>
    <s v="plays"/>
    <x v="888"/>
    <d v="2012-12-13T22:17:32"/>
    <x v="0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27"/>
    <b v="1"/>
    <s v="music/rock"/>
    <n v="107"/>
    <x v="873"/>
    <x v="7"/>
    <s v="rock"/>
    <x v="889"/>
    <d v="2015-03-16T16:35:52"/>
    <x v="0"/>
  </r>
  <r>
    <n v="2040"/>
    <x v="890"/>
    <s v="4.29 Billion+ Capacitor Combinations._x000a_No Coding Required."/>
    <n v="3000"/>
    <n v="7445.14"/>
    <x v="0"/>
    <s v="US"/>
    <s v="USD"/>
    <n v="1384557303"/>
    <n v="1383257703"/>
    <b v="1"/>
    <x v="157"/>
    <b v="1"/>
    <s v="technology/hardware"/>
    <n v="248"/>
    <x v="874"/>
    <x v="0"/>
    <s v="hardware"/>
    <x v="890"/>
    <d v="2016-12-14T21:01:18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151"/>
    <b v="0"/>
    <s v="photography/photobooks"/>
    <n v="59"/>
    <x v="875"/>
    <x v="2"/>
    <s v="photobooks"/>
    <x v="891"/>
    <d v="2017-02-20T18:00:00"/>
    <x v="0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465"/>
    <b v="1"/>
    <s v="film &amp; video/shorts"/>
    <n v="148"/>
    <x v="876"/>
    <x v="5"/>
    <s v="shorts"/>
    <x v="892"/>
    <d v="2015-05-07T18:12:22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470"/>
    <b v="1"/>
    <s v="music/indie rock"/>
    <n v="124"/>
    <x v="877"/>
    <x v="7"/>
    <s v="indie rock"/>
    <x v="893"/>
    <d v="2013-11-15T23:15:03"/>
    <x v="0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182"/>
    <b v="1"/>
    <s v="technology/hardware"/>
    <n v="148"/>
    <x v="878"/>
    <x v="0"/>
    <s v="hardware"/>
    <x v="894"/>
    <d v="2014-08-13T23:31:52"/>
    <x v="0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471"/>
    <b v="1"/>
    <s v="publishing/nonfiction"/>
    <n v="105"/>
    <x v="879"/>
    <x v="1"/>
    <s v="nonfiction"/>
    <x v="895"/>
    <d v="2013-06-06T19:32:37"/>
    <x v="0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378"/>
    <b v="1"/>
    <s v="theater/plays"/>
    <n v="105"/>
    <x v="880"/>
    <x v="6"/>
    <s v="plays"/>
    <x v="896"/>
    <d v="2012-07-15T20:03:07"/>
    <x v="0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353"/>
    <b v="0"/>
    <s v="games/video games"/>
    <n v="29"/>
    <x v="881"/>
    <x v="3"/>
    <s v="video games"/>
    <x v="897"/>
    <d v="2016-11-06T03:26:44"/>
    <x v="0"/>
  </r>
  <r>
    <n v="2113"/>
    <x v="898"/>
    <s v="Help us fund our second full-length album Honeycomb!"/>
    <n v="7000"/>
    <n v="7340"/>
    <x v="0"/>
    <s v="US"/>
    <s v="USD"/>
    <n v="1411505176"/>
    <n v="1408481176"/>
    <b v="0"/>
    <x v="317"/>
    <b v="1"/>
    <s v="music/indie rock"/>
    <n v="105"/>
    <x v="882"/>
    <x v="7"/>
    <s v="indie rock"/>
    <x v="898"/>
    <d v="2011-06-30T15:19:23"/>
    <x v="0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72"/>
    <b v="1"/>
    <s v="technology/hardware"/>
    <n v="978"/>
    <x v="883"/>
    <x v="0"/>
    <s v="hardware"/>
    <x v="899"/>
    <d v="2015-01-08T21:17:41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73"/>
    <b v="1"/>
    <s v="technology/hardware"/>
    <n v="297"/>
    <x v="884"/>
    <x v="0"/>
    <s v="hardware"/>
    <x v="900"/>
    <d v="2016-01-14T04:00:11"/>
    <x v="0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81"/>
    <b v="1"/>
    <s v="music/rock"/>
    <n v="146"/>
    <x v="885"/>
    <x v="7"/>
    <s v="rock"/>
    <x v="901"/>
    <d v="2014-09-23T20:46:16"/>
    <x v="0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471"/>
    <b v="1"/>
    <s v="theater/spaces"/>
    <n v="131"/>
    <x v="886"/>
    <x v="6"/>
    <s v="spaces"/>
    <x v="902"/>
    <d v="2013-03-13T20:00:00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330"/>
    <b v="1"/>
    <s v="theater/plays"/>
    <n v="144"/>
    <x v="887"/>
    <x v="6"/>
    <s v="plays"/>
    <x v="903"/>
    <d v="2015-08-15T07:50:59"/>
    <x v="0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361"/>
    <b v="1"/>
    <s v="publishing/nonfiction"/>
    <n v="147"/>
    <x v="888"/>
    <x v="1"/>
    <s v="nonfiction"/>
    <x v="904"/>
    <d v="2013-01-20T17:21:20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378"/>
    <b v="1"/>
    <s v="music/rock"/>
    <n v="131"/>
    <x v="889"/>
    <x v="7"/>
    <s v="rock"/>
    <x v="905"/>
    <d v="2013-07-13T18:00:00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360"/>
    <b v="1"/>
    <s v="photography/photobooks"/>
    <n v="103"/>
    <x v="890"/>
    <x v="2"/>
    <s v="photobooks"/>
    <x v="906"/>
    <d v="2014-06-09T17:26:51"/>
    <x v="0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365"/>
    <b v="0"/>
    <s v="theater/spaces"/>
    <n v="60"/>
    <x v="891"/>
    <x v="6"/>
    <s v="spaces"/>
    <x v="907"/>
    <d v="2013-06-27T01:49:11"/>
    <x v="0"/>
  </r>
  <r>
    <n v="3228"/>
    <x v="908"/>
    <s v="A Season of Powerful Women. A Season of Defiance."/>
    <n v="7000"/>
    <n v="7164"/>
    <x v="0"/>
    <s v="US"/>
    <s v="USD"/>
    <n v="1450328340"/>
    <n v="1447606884"/>
    <b v="1"/>
    <x v="239"/>
    <b v="1"/>
    <s v="theater/plays"/>
    <n v="102"/>
    <x v="892"/>
    <x v="6"/>
    <s v="plays"/>
    <x v="908"/>
    <d v="2013-07-01T03:59:00"/>
    <x v="0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353"/>
    <b v="1"/>
    <s v="film &amp; video/documentary"/>
    <n v="110"/>
    <x v="893"/>
    <x v="5"/>
    <s v="documentary"/>
    <x v="909"/>
    <d v="2015-01-22T18:46:10"/>
    <x v="0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n v="1331774434"/>
    <b v="0"/>
    <x v="457"/>
    <b v="1"/>
    <s v="music/rock"/>
    <n v="143"/>
    <x v="894"/>
    <x v="7"/>
    <s v="rock"/>
    <x v="910"/>
    <d v="2015-04-21T05:59:00"/>
    <x v="0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429"/>
    <b v="1"/>
    <s v="theater/plays"/>
    <n v="119"/>
    <x v="895"/>
    <x v="6"/>
    <s v="plays"/>
    <x v="911"/>
    <d v="2015-12-17T04:59:00"/>
    <x v="0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431"/>
    <b v="1"/>
    <s v="theater/plays"/>
    <n v="101"/>
    <x v="896"/>
    <x v="6"/>
    <s v="plays"/>
    <x v="912"/>
    <d v="2012-01-15T13:14:29"/>
    <x v="0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151"/>
    <b v="1"/>
    <s v="music/indie rock"/>
    <n v="109"/>
    <x v="897"/>
    <x v="7"/>
    <s v="indie rock"/>
    <x v="913"/>
    <d v="2012-05-11T15:47:00"/>
    <x v="0"/>
  </r>
  <r>
    <n v="113"/>
    <x v="914"/>
    <s v="A living memorial for all those dealing with trauma, grief and loss."/>
    <n v="5000"/>
    <n v="7050"/>
    <x v="0"/>
    <s v="US"/>
    <s v="USD"/>
    <n v="1312642800"/>
    <n v="1311963128"/>
    <b v="0"/>
    <x v="332"/>
    <b v="1"/>
    <s v="film &amp; video/shorts"/>
    <n v="141"/>
    <x v="898"/>
    <x v="5"/>
    <s v="shorts"/>
    <x v="914"/>
    <d v="2014-10-29T18:54:03"/>
    <x v="0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469"/>
    <b v="1"/>
    <s v="theater/spaces"/>
    <n v="101"/>
    <x v="899"/>
    <x v="6"/>
    <s v="spaces"/>
    <x v="915"/>
    <d v="2012-01-31T17:00:00"/>
    <x v="0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376"/>
    <b v="1"/>
    <s v="music/rock"/>
    <n v="102"/>
    <x v="900"/>
    <x v="7"/>
    <s v="rock"/>
    <x v="916"/>
    <d v="2011-12-13T03:39:56"/>
    <x v="0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17"/>
    <b v="1"/>
    <s v="theater/plays"/>
    <n v="117"/>
    <x v="901"/>
    <x v="6"/>
    <s v="plays"/>
    <x v="917"/>
    <d v="2011-08-06T15:00:00"/>
    <x v="0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343"/>
    <b v="1"/>
    <s v="technology/hardware"/>
    <n v="506"/>
    <x v="902"/>
    <x v="0"/>
    <s v="hardware"/>
    <x v="918"/>
    <d v="2015-08-14T20:18:53"/>
    <x v="0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446"/>
    <b v="1"/>
    <s v="publishing/nonfiction"/>
    <n v="100"/>
    <x v="903"/>
    <x v="1"/>
    <s v="nonfiction"/>
    <x v="919"/>
    <d v="2014-12-17T07:59:00"/>
    <x v="0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386"/>
    <b v="1"/>
    <s v="music/electronic music"/>
    <n v="100"/>
    <x v="904"/>
    <x v="7"/>
    <s v="electronic music"/>
    <x v="920"/>
    <d v="2015-07-11T03:59:00"/>
    <x v="0"/>
  </r>
  <r>
    <n v="513"/>
    <x v="921"/>
    <s v="A sci-fi fantasy 2.5D anime styled series about some guys trying to save the world, probably..."/>
    <n v="50000"/>
    <n v="6962"/>
    <x v="2"/>
    <s v="US"/>
    <s v="USD"/>
    <n v="1471244400"/>
    <n v="1467387705"/>
    <b v="0"/>
    <x v="455"/>
    <b v="0"/>
    <s v="film &amp; video/animation"/>
    <n v="14"/>
    <x v="905"/>
    <x v="5"/>
    <s v="animation"/>
    <x v="921"/>
    <d v="2016-12-11T04:59:00"/>
    <x v="0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184"/>
    <b v="0"/>
    <s v="technology/wearables"/>
    <n v="35"/>
    <x v="906"/>
    <x v="0"/>
    <s v="wearables"/>
    <x v="922"/>
    <d v="2015-01-15T10:54:00"/>
    <x v="0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331"/>
    <b v="1"/>
    <s v="film &amp; video/shorts"/>
    <n v="115"/>
    <x v="907"/>
    <x v="5"/>
    <s v="shorts"/>
    <x v="923"/>
    <d v="2016-03-31T08:46:56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85"/>
    <b v="1"/>
    <s v="music/electronic music"/>
    <n v="114"/>
    <x v="908"/>
    <x v="7"/>
    <s v="electronic music"/>
    <x v="924"/>
    <d v="2016-08-15T07:00:00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463"/>
    <b v="1"/>
    <s v="music/rock"/>
    <n v="171"/>
    <x v="909"/>
    <x v="7"/>
    <s v="rock"/>
    <x v="925"/>
    <d v="2014-09-04T06:59:00"/>
    <x v="0"/>
  </r>
  <r>
    <n v="1030"/>
    <x v="926"/>
    <s v="Help fund the latest Gothsicles mega-album, I FEEL SICLE!"/>
    <n v="2000"/>
    <n v="6842"/>
    <x v="0"/>
    <s v="US"/>
    <s v="USD"/>
    <n v="1473680149"/>
    <n v="1472470549"/>
    <b v="0"/>
    <x v="311"/>
    <b v="1"/>
    <s v="music/electronic music"/>
    <n v="342"/>
    <x v="910"/>
    <x v="7"/>
    <s v="electronic music"/>
    <x v="926"/>
    <d v="2013-06-02T18:03:12"/>
    <x v="0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427"/>
    <b v="0"/>
    <s v="theater/musical"/>
    <n v="12"/>
    <x v="911"/>
    <x v="6"/>
    <s v="musical"/>
    <x v="927"/>
    <d v="2013-11-04T01:00:00"/>
    <x v="0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99"/>
    <b v="0"/>
    <s v="photography/photobooks"/>
    <n v="68"/>
    <x v="912"/>
    <x v="2"/>
    <s v="photobooks"/>
    <x v="928"/>
    <d v="2017-01-15T01:35:19"/>
    <x v="0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81"/>
    <b v="1"/>
    <s v="music/rock"/>
    <n v="135"/>
    <x v="913"/>
    <x v="7"/>
    <s v="rock"/>
    <x v="929"/>
    <d v="2016-09-12T11:35:49"/>
    <x v="0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405"/>
    <b v="1"/>
    <s v="film &amp; video/documentary"/>
    <n v="134"/>
    <x v="914"/>
    <x v="5"/>
    <s v="documentary"/>
    <x v="930"/>
    <d v="2015-05-24T08:18:52"/>
    <x v="0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474"/>
    <b v="1"/>
    <s v="music/pop"/>
    <n v="112"/>
    <x v="915"/>
    <x v="7"/>
    <s v="pop"/>
    <x v="931"/>
    <d v="2016-12-15T13:39:49"/>
    <x v="0"/>
  </r>
  <r>
    <n v="442"/>
    <x v="932"/>
    <s v="Doomsday is here"/>
    <n v="17000"/>
    <n v="6691"/>
    <x v="2"/>
    <s v="US"/>
    <s v="USD"/>
    <n v="1424380783"/>
    <n v="1421788783"/>
    <b v="0"/>
    <x v="411"/>
    <b v="0"/>
    <s v="film &amp; video/animation"/>
    <n v="39"/>
    <x v="916"/>
    <x v="5"/>
    <s v="animation"/>
    <x v="932"/>
    <d v="2016-10-17T16:14:00"/>
    <x v="0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254"/>
    <b v="0"/>
    <s v="theater/spaces"/>
    <n v="67"/>
    <x v="917"/>
    <x v="6"/>
    <s v="spaces"/>
    <x v="933"/>
    <d v="2010-10-16T03:39:00"/>
    <x v="0"/>
  </r>
  <r>
    <n v="2301"/>
    <x v="934"/>
    <s v="We are America's first trock band, and we're ready to bring you our first album!"/>
    <n v="5000"/>
    <n v="6680.22"/>
    <x v="0"/>
    <s v="US"/>
    <s v="USD"/>
    <n v="1371785496"/>
    <n v="1369193496"/>
    <b v="1"/>
    <x v="334"/>
    <b v="1"/>
    <s v="music/indie rock"/>
    <n v="134"/>
    <x v="252"/>
    <x v="7"/>
    <s v="indie rock"/>
    <x v="934"/>
    <d v="2016-04-16T05:59:00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262"/>
    <b v="0"/>
    <s v="technology/wearables"/>
    <n v="13"/>
    <x v="918"/>
    <x v="0"/>
    <s v="wearables"/>
    <x v="935"/>
    <d v="2015-02-19T21:19:43"/>
    <x v="0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414"/>
    <b v="1"/>
    <s v="theater/musical"/>
    <n v="111"/>
    <x v="919"/>
    <x v="6"/>
    <s v="musical"/>
    <x v="936"/>
    <d v="2015-09-30T18:00:00"/>
    <x v="0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391"/>
    <b v="1"/>
    <s v="film &amp; video/documentary"/>
    <n v="123"/>
    <x v="920"/>
    <x v="5"/>
    <s v="documentary"/>
    <x v="937"/>
    <d v="2013-06-21T03:31:36"/>
    <x v="0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429"/>
    <b v="1"/>
    <s v="photography/photobooks"/>
    <n v="102"/>
    <x v="921"/>
    <x v="2"/>
    <s v="photobooks"/>
    <x v="938"/>
    <d v="2016-04-18T14:00:00"/>
    <x v="0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362"/>
    <b v="0"/>
    <s v="theater/spaces"/>
    <n v="25"/>
    <x v="922"/>
    <x v="6"/>
    <s v="spaces"/>
    <x v="939"/>
    <d v="2016-05-27T00:54:35"/>
    <x v="0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392"/>
    <b v="1"/>
    <s v="film &amp; video/documentary"/>
    <n v="121"/>
    <x v="923"/>
    <x v="5"/>
    <s v="documentary"/>
    <x v="940"/>
    <d v="2016-12-21T07:59:00"/>
    <x v="0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475"/>
    <b v="1"/>
    <s v="theater/plays"/>
    <n v="114"/>
    <x v="924"/>
    <x v="6"/>
    <s v="plays"/>
    <x v="941"/>
    <d v="2017-01-31T18:08:20"/>
    <x v="0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476"/>
    <b v="0"/>
    <s v="technology/wearables"/>
    <n v="13"/>
    <x v="925"/>
    <x v="0"/>
    <s v="wearables"/>
    <x v="942"/>
    <d v="2014-08-28T03:00:10"/>
    <x v="0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202"/>
    <b v="1"/>
    <s v="music/classical music"/>
    <n v="120"/>
    <x v="926"/>
    <x v="7"/>
    <s v="classical music"/>
    <x v="943"/>
    <d v="2009-08-10T19:26:00"/>
    <x v="0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341"/>
    <b v="0"/>
    <s v="technology/wearables"/>
    <n v="13"/>
    <x v="431"/>
    <x v="0"/>
    <s v="wearables"/>
    <x v="944"/>
    <d v="2016-04-01T01:27:39"/>
    <x v="0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16"/>
    <b v="1"/>
    <s v="music/classical music"/>
    <n v="101"/>
    <x v="927"/>
    <x v="7"/>
    <s v="classical music"/>
    <x v="945"/>
    <d v="2014-06-23T07:04:10"/>
    <x v="0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164"/>
    <b v="0"/>
    <s v="film &amp; video/animation"/>
    <n v="12"/>
    <x v="928"/>
    <x v="5"/>
    <s v="animation"/>
    <x v="946"/>
    <d v="2012-04-04T17:33:23"/>
    <x v="0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383"/>
    <b v="1"/>
    <s v="theater/spaces"/>
    <n v="109"/>
    <x v="929"/>
    <x v="6"/>
    <s v="spaces"/>
    <x v="947"/>
    <d v="2016-06-19T14:30:46"/>
    <x v="0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27"/>
    <b v="1"/>
    <s v="photography/photobooks"/>
    <n v="118"/>
    <x v="930"/>
    <x v="2"/>
    <s v="photobooks"/>
    <x v="948"/>
    <d v="2015-10-08T03:59:00"/>
    <x v="0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45"/>
    <b v="0"/>
    <s v="technology/wearables"/>
    <n v="43"/>
    <x v="931"/>
    <x v="0"/>
    <s v="wearables"/>
    <x v="949"/>
    <d v="2014-04-19T16:19:39"/>
    <x v="0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7"/>
    <b v="1"/>
    <s v="music/indie rock"/>
    <n v="102"/>
    <x v="932"/>
    <x v="7"/>
    <s v="indie rock"/>
    <x v="950"/>
    <d v="2016-04-17T23:44:54"/>
    <x v="0"/>
  </r>
  <r>
    <n v="3310"/>
    <x v="951"/>
    <s v="A new play about coming coming home, recovery, and trying to find God in the process."/>
    <n v="6500"/>
    <n v="6505"/>
    <x v="0"/>
    <s v="US"/>
    <s v="USD"/>
    <n v="1444169825"/>
    <n v="1441577825"/>
    <b v="0"/>
    <x v="467"/>
    <b v="1"/>
    <s v="theater/plays"/>
    <n v="100"/>
    <x v="933"/>
    <x v="6"/>
    <s v="plays"/>
    <x v="951"/>
    <d v="2015-03-08T13:31:17"/>
    <x v="0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477"/>
    <b v="1"/>
    <s v="music/electronic music"/>
    <n v="130"/>
    <x v="934"/>
    <x v="7"/>
    <s v="electronic music"/>
    <x v="952"/>
    <d v="2015-08-20T20:00:39"/>
    <x v="0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286"/>
    <b v="1"/>
    <s v="music/classical music"/>
    <n v="100"/>
    <x v="935"/>
    <x v="7"/>
    <s v="classical music"/>
    <x v="953"/>
    <d v="2014-03-04T21:00:00"/>
    <x v="0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267"/>
    <b v="1"/>
    <s v="film &amp; video/documentary"/>
    <n v="108"/>
    <x v="936"/>
    <x v="5"/>
    <s v="documentary"/>
    <x v="954"/>
    <d v="2015-10-06T22:17:05"/>
    <x v="0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45"/>
    <b v="1"/>
    <s v="music/rock"/>
    <n v="107"/>
    <x v="937"/>
    <x v="7"/>
    <s v="rock"/>
    <x v="955"/>
    <d v="2016-08-05T03:59:00"/>
    <x v="0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17"/>
    <b v="1"/>
    <s v="music/indie rock"/>
    <n v="107"/>
    <x v="938"/>
    <x v="7"/>
    <s v="indie rock"/>
    <x v="956"/>
    <d v="2015-04-20T04:50:00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411"/>
    <b v="1"/>
    <s v="film &amp; video/shorts"/>
    <n v="106"/>
    <x v="939"/>
    <x v="5"/>
    <s v="shorts"/>
    <x v="957"/>
    <d v="2015-04-29T18:14:28"/>
    <x v="0"/>
  </r>
  <r>
    <n v="2629"/>
    <x v="958"/>
    <s v="The first international contest to let students shape the future of interstellar travel."/>
    <n v="5000"/>
    <n v="6387"/>
    <x v="0"/>
    <s v="GB"/>
    <s v="GBP"/>
    <n v="1431608122"/>
    <n v="1429016122"/>
    <b v="0"/>
    <x v="81"/>
    <b v="1"/>
    <s v="technology/space exploration"/>
    <n v="128"/>
    <x v="940"/>
    <x v="0"/>
    <s v="space exploration"/>
    <x v="958"/>
    <d v="2015-02-13T23:58:02"/>
    <x v="0"/>
  </r>
  <r>
    <n v="1088"/>
    <x v="959"/>
    <s v="A fresh twist on survival games. Intense, high-stakes 30 minute rounds for up to 10 players."/>
    <n v="45000"/>
    <n v="6382.34"/>
    <x v="2"/>
    <s v="US"/>
    <s v="USD"/>
    <n v="1398366667"/>
    <n v="1395774667"/>
    <b v="0"/>
    <x v="219"/>
    <b v="0"/>
    <s v="games/video games"/>
    <n v="14"/>
    <x v="941"/>
    <x v="3"/>
    <s v="video games"/>
    <x v="959"/>
    <d v="2013-03-09T23:42:17"/>
    <x v="0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388"/>
    <b v="0"/>
    <s v="publishing/art books"/>
    <n v="21"/>
    <x v="942"/>
    <x v="1"/>
    <s v="art books"/>
    <x v="960"/>
    <d v="2015-12-27T14:20:45"/>
    <x v="0"/>
  </r>
  <r>
    <n v="2284"/>
    <x v="961"/>
    <s v="The Vinyl Skyway reunite to make a third album. "/>
    <n v="6000"/>
    <n v="6373.27"/>
    <x v="0"/>
    <s v="US"/>
    <s v="USD"/>
    <n v="1299902400"/>
    <n v="1297451245"/>
    <b v="0"/>
    <x v="388"/>
    <b v="1"/>
    <s v="music/rock"/>
    <n v="106"/>
    <x v="943"/>
    <x v="7"/>
    <s v="rock"/>
    <x v="961"/>
    <d v="2015-05-14T12:55:22"/>
    <x v="0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360"/>
    <b v="1"/>
    <s v="photography/photobooks"/>
    <n v="106"/>
    <x v="944"/>
    <x v="2"/>
    <s v="photobooks"/>
    <x v="962"/>
    <d v="2014-04-24T19:11:07"/>
    <x v="0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445"/>
    <b v="1"/>
    <s v="theater/plays"/>
    <n v="106"/>
    <x v="945"/>
    <x v="6"/>
    <s v="plays"/>
    <x v="963"/>
    <d v="2016-07-27T22:00:00"/>
    <x v="0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414"/>
    <b v="1"/>
    <s v="film &amp; video/documentary"/>
    <n v="126"/>
    <x v="946"/>
    <x v="5"/>
    <s v="documentary"/>
    <x v="964"/>
    <d v="2011-03-12T04:00:00"/>
    <x v="0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389"/>
    <b v="0"/>
    <s v="theater/plays"/>
    <n v="42"/>
    <x v="947"/>
    <x v="6"/>
    <s v="plays"/>
    <x v="965"/>
    <d v="2017-02-25T20:18:25"/>
    <x v="0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414"/>
    <b v="1"/>
    <s v="music/rock"/>
    <n v="126"/>
    <x v="948"/>
    <x v="7"/>
    <s v="rock"/>
    <x v="966"/>
    <d v="2014-07-18T16:04:11"/>
    <x v="0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414"/>
    <b v="1"/>
    <s v="publishing/nonfiction"/>
    <n v="126"/>
    <x v="949"/>
    <x v="1"/>
    <s v="nonfiction"/>
    <x v="967"/>
    <d v="2016-07-28T01:49:40"/>
    <x v="0"/>
  </r>
  <r>
    <n v="2807"/>
    <x v="968"/>
    <s v="Bringing Shakespeare back to the Playwrights"/>
    <n v="5000"/>
    <n v="6300"/>
    <x v="0"/>
    <s v="US"/>
    <s v="USD"/>
    <n v="1435611438"/>
    <n v="1433019438"/>
    <b v="0"/>
    <x v="363"/>
    <b v="1"/>
    <s v="theater/plays"/>
    <n v="126"/>
    <x v="950"/>
    <x v="6"/>
    <s v="plays"/>
    <x v="968"/>
    <d v="2016-10-05T19:50:54"/>
    <x v="0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422"/>
    <b v="0"/>
    <s v="theater/spaces"/>
    <n v="39"/>
    <x v="951"/>
    <x v="6"/>
    <s v="spaces"/>
    <x v="969"/>
    <d v="2015-05-02T15:11:49"/>
    <x v="0"/>
  </r>
  <r>
    <n v="2529"/>
    <x v="970"/>
    <s v="Opera. Short. New."/>
    <n v="6000"/>
    <n v="6257"/>
    <x v="0"/>
    <s v="US"/>
    <s v="USD"/>
    <n v="1332636975"/>
    <n v="1328752575"/>
    <b v="0"/>
    <x v="285"/>
    <b v="1"/>
    <s v="music/classical music"/>
    <n v="104"/>
    <x v="952"/>
    <x v="7"/>
    <s v="classical music"/>
    <x v="970"/>
    <d v="2012-01-22T06:00:00"/>
    <x v="0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28"/>
    <b v="1"/>
    <s v="film &amp; video/documentary"/>
    <n v="156"/>
    <x v="953"/>
    <x v="5"/>
    <s v="documentary"/>
    <x v="971"/>
    <d v="2015-06-29T20:57:18"/>
    <x v="0"/>
  </r>
  <r>
    <n v="1643"/>
    <x v="972"/>
    <s v="This Is All Now is putting out a brand new record, and we need YOUR help to do it!"/>
    <n v="5000"/>
    <n v="6235"/>
    <x v="0"/>
    <s v="US"/>
    <s v="USD"/>
    <n v="1348516012"/>
    <n v="1345924012"/>
    <b v="0"/>
    <x v="239"/>
    <b v="1"/>
    <s v="music/pop"/>
    <n v="125"/>
    <x v="954"/>
    <x v="7"/>
    <s v="pop"/>
    <x v="972"/>
    <d v="2016-08-23T08:10:18"/>
    <x v="0"/>
  </r>
  <r>
    <n v="1629"/>
    <x v="973"/>
    <s v="Help Off The Turnpike release new music, and set fire to everything!"/>
    <n v="6000"/>
    <n v="6220"/>
    <x v="0"/>
    <s v="US"/>
    <s v="USD"/>
    <n v="1392929333"/>
    <n v="1389041333"/>
    <b v="0"/>
    <x v="454"/>
    <b v="1"/>
    <s v="music/rock"/>
    <n v="104"/>
    <x v="955"/>
    <x v="7"/>
    <s v="rock"/>
    <x v="973"/>
    <d v="2012-03-25T00:56:15"/>
    <x v="0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12"/>
    <b v="1"/>
    <s v="publishing/nonfiction"/>
    <n v="183"/>
    <x v="956"/>
    <x v="1"/>
    <s v="nonfiction"/>
    <x v="974"/>
    <d v="2012-04-05T06:59:00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285"/>
    <b v="1"/>
    <s v="theater/plays"/>
    <n v="104"/>
    <x v="957"/>
    <x v="6"/>
    <s v="plays"/>
    <x v="975"/>
    <d v="2012-09-24T19:46:52"/>
    <x v="0"/>
  </r>
  <r>
    <n v="1524"/>
    <x v="976"/>
    <s v="Limited edition split zine by photographers AdeY and Kersti K. 100 signed and hand numbered copies!"/>
    <n v="3000"/>
    <n v="6210"/>
    <x v="0"/>
    <s v="SE"/>
    <s v="SEK"/>
    <n v="1487592090"/>
    <n v="1485000090"/>
    <b v="1"/>
    <x v="178"/>
    <b v="1"/>
    <s v="photography/photobooks"/>
    <n v="207"/>
    <x v="958"/>
    <x v="2"/>
    <s v="photobooks"/>
    <x v="976"/>
    <d v="2014-02-20T20:48:53"/>
    <x v="0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41"/>
    <b v="1"/>
    <s v="theater/plays"/>
    <n v="106"/>
    <x v="959"/>
    <x v="6"/>
    <s v="plays"/>
    <x v="977"/>
    <d v="2013-07-05T00:56:00"/>
    <x v="0"/>
  </r>
  <r>
    <n v="850"/>
    <x v="978"/>
    <s v="Help Chicago-based instrumental group Sioum complete the production of their 2nd full-length album."/>
    <n v="4000"/>
    <n v="6207"/>
    <x v="0"/>
    <s v="US"/>
    <s v="USD"/>
    <n v="1461560340"/>
    <n v="1458762717"/>
    <b v="0"/>
    <x v="377"/>
    <b v="1"/>
    <s v="music/metal"/>
    <n v="155"/>
    <x v="960"/>
    <x v="7"/>
    <s v="metal"/>
    <x v="978"/>
    <d v="2015-02-05T06:59:00"/>
    <x v="0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371"/>
    <b v="1"/>
    <s v="music/indie rock"/>
    <n v="124"/>
    <x v="961"/>
    <x v="7"/>
    <s v="indie rock"/>
    <x v="979"/>
    <d v="2017-02-20T12:01:30"/>
    <x v="0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184"/>
    <b v="1"/>
    <s v="theater/plays"/>
    <n v="106"/>
    <x v="962"/>
    <x v="6"/>
    <s v="plays"/>
    <x v="980"/>
    <d v="2015-10-25T23:59:00"/>
    <x v="0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404"/>
    <b v="1"/>
    <s v="photography/photobooks"/>
    <n v="102"/>
    <x v="963"/>
    <x v="2"/>
    <s v="photobooks"/>
    <x v="981"/>
    <d v="2016-04-25T04:59:00"/>
    <x v="0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95"/>
    <b v="0"/>
    <s v="theater/plays"/>
    <n v="26"/>
    <x v="964"/>
    <x v="6"/>
    <s v="plays"/>
    <x v="982"/>
    <d v="2011-12-25T05:00:00"/>
    <x v="0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308"/>
    <b v="0"/>
    <s v="technology/wearables"/>
    <n v="15"/>
    <x v="965"/>
    <x v="0"/>
    <s v="wearables"/>
    <x v="983"/>
    <d v="2014-11-13T23:37:28"/>
    <x v="0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429"/>
    <b v="1"/>
    <s v="publishing/nonfiction"/>
    <n v="122"/>
    <x v="966"/>
    <x v="1"/>
    <s v="nonfiction"/>
    <x v="984"/>
    <d v="2016-07-15T14:34:06"/>
    <x v="0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478"/>
    <b v="0"/>
    <s v="technology/wearables"/>
    <n v="27"/>
    <x v="967"/>
    <x v="0"/>
    <s v="wearables"/>
    <x v="985"/>
    <d v="2016-10-02T09:00:00"/>
    <x v="0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239"/>
    <b v="1"/>
    <s v="music/classical music"/>
    <n v="102"/>
    <x v="968"/>
    <x v="7"/>
    <s v="classical music"/>
    <x v="986"/>
    <d v="2015-01-11T01:02:52"/>
    <x v="0"/>
  </r>
  <r>
    <n v="1251"/>
    <x v="987"/>
    <s v="A tour of europe with 3 memphis artist, Jack Oblivian, Harlan T Bobo and Shawn Cripps."/>
    <n v="6000"/>
    <n v="6108"/>
    <x v="0"/>
    <s v="US"/>
    <s v="USD"/>
    <n v="1316979167"/>
    <n v="1311795167"/>
    <b v="1"/>
    <x v="441"/>
    <b v="1"/>
    <s v="music/rock"/>
    <n v="102"/>
    <x v="969"/>
    <x v="7"/>
    <s v="rock"/>
    <x v="987"/>
    <d v="2014-02-14T20:00:00"/>
    <x v="0"/>
  </r>
  <r>
    <n v="833"/>
    <x v="988"/>
    <s v="This is an American rock album."/>
    <n v="6000"/>
    <n v="6100"/>
    <x v="0"/>
    <s v="US"/>
    <s v="USD"/>
    <n v="1397941475"/>
    <n v="1395349475"/>
    <b v="0"/>
    <x v="476"/>
    <b v="1"/>
    <s v="music/rock"/>
    <n v="102"/>
    <x v="970"/>
    <x v="7"/>
    <s v="rock"/>
    <x v="988"/>
    <d v="2014-07-23T15:54:40"/>
    <x v="0"/>
  </r>
  <r>
    <n v="3342"/>
    <x v="989"/>
    <s v="We believe in the power of stories to change the world. Theatre that inspires transformation."/>
    <n v="6000"/>
    <n v="6100"/>
    <x v="0"/>
    <s v="US"/>
    <s v="USD"/>
    <n v="1427864340"/>
    <n v="1425020810"/>
    <b v="0"/>
    <x v="332"/>
    <b v="1"/>
    <s v="theater/plays"/>
    <n v="102"/>
    <x v="971"/>
    <x v="6"/>
    <s v="plays"/>
    <x v="989"/>
    <d v="2016-09-30T04:27:00"/>
    <x v="0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21"/>
    <b v="1"/>
    <s v="film &amp; video/documentary"/>
    <n v="101"/>
    <x v="972"/>
    <x v="5"/>
    <s v="documentary"/>
    <x v="990"/>
    <d v="2011-09-25T19:32:47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378"/>
    <b v="1"/>
    <s v="music/rock"/>
    <n v="101"/>
    <x v="973"/>
    <x v="7"/>
    <s v="rock"/>
    <x v="991"/>
    <d v="2014-04-19T21:04:35"/>
    <x v="0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n v="1438561705"/>
    <b v="0"/>
    <x v="406"/>
    <b v="1"/>
    <s v="theater/plays"/>
    <n v="122"/>
    <x v="974"/>
    <x v="6"/>
    <s v="plays"/>
    <x v="992"/>
    <d v="2015-04-01T04:59:00"/>
    <x v="0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446"/>
    <b v="1"/>
    <s v="music/indie rock"/>
    <n v="101"/>
    <x v="975"/>
    <x v="7"/>
    <s v="indie rock"/>
    <x v="993"/>
    <d v="2013-11-05T18:39:50"/>
    <x v="0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463"/>
    <b v="1"/>
    <s v="music/rock"/>
    <n v="202"/>
    <x v="976"/>
    <x v="7"/>
    <s v="rock"/>
    <x v="994"/>
    <d v="2012-09-17T04:05:00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n v="1435876423"/>
    <b v="0"/>
    <x v="425"/>
    <b v="0"/>
    <s v="food/food trucks"/>
    <n v="26"/>
    <x v="977"/>
    <x v="4"/>
    <s v="food trucks"/>
    <x v="995"/>
    <d v="2015-09-02T00:28:25"/>
    <x v="0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239"/>
    <b v="1"/>
    <s v="music/rock"/>
    <n v="121"/>
    <x v="978"/>
    <x v="7"/>
    <s v="rock"/>
    <x v="996"/>
    <d v="2011-10-07T16:58:52"/>
    <x v="0"/>
  </r>
  <r>
    <n v="14"/>
    <x v="997"/>
    <s v="A highly charged post apocalyptic sci fi series that pulls no punches!"/>
    <n v="6000"/>
    <n v="6056"/>
    <x v="0"/>
    <s v="AU"/>
    <s v="AUD"/>
    <n v="1405259940"/>
    <n v="1403051888"/>
    <b v="0"/>
    <x v="476"/>
    <b v="1"/>
    <s v="film &amp; video/television"/>
    <n v="101"/>
    <x v="979"/>
    <x v="5"/>
    <s v="television"/>
    <x v="997"/>
    <d v="2013-12-01T21:17:32"/>
    <x v="0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208"/>
    <b v="1"/>
    <s v="music/indie rock"/>
    <n v="121"/>
    <x v="980"/>
    <x v="7"/>
    <s v="indie rock"/>
    <x v="998"/>
    <d v="2015-08-02T22:00:00"/>
    <x v="0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28"/>
    <b v="1"/>
    <s v="music/indie rock"/>
    <n v="101"/>
    <x v="981"/>
    <x v="7"/>
    <s v="indie rock"/>
    <x v="999"/>
    <d v="2012-05-28T03:59:00"/>
    <x v="0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457"/>
    <b v="1"/>
    <s v="music/rock"/>
    <n v="101"/>
    <x v="982"/>
    <x v="7"/>
    <s v="rock"/>
    <x v="1000"/>
    <d v="2014-07-13T13:59:00"/>
    <x v="0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361"/>
    <b v="1"/>
    <s v="music/rock"/>
    <n v="109"/>
    <x v="983"/>
    <x v="7"/>
    <s v="rock"/>
    <x v="1001"/>
    <d v="2009-09-26T03:59:00"/>
    <x v="0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436"/>
    <b v="1"/>
    <s v="games/tabletop games"/>
    <n v="503"/>
    <x v="984"/>
    <x v="3"/>
    <s v="tabletop games"/>
    <x v="1002"/>
    <d v="2011-01-01T04:59:00"/>
    <x v="0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272"/>
    <b v="1"/>
    <s v="theater/plays"/>
    <n v="121"/>
    <x v="985"/>
    <x v="6"/>
    <s v="plays"/>
    <x v="1003"/>
    <d v="2011-08-01T07:00:00"/>
    <x v="0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151"/>
    <b v="1"/>
    <s v="photography/photobooks"/>
    <n v="126"/>
    <x v="986"/>
    <x v="2"/>
    <s v="photobooks"/>
    <x v="1004"/>
    <d v="2011-12-16T05:48:41"/>
    <x v="0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178"/>
    <b v="1"/>
    <s v="theater/musical"/>
    <n v="100"/>
    <x v="987"/>
    <x v="6"/>
    <s v="musical"/>
    <x v="1005"/>
    <d v="2016-04-21T22:00:00"/>
    <x v="0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378"/>
    <b v="1"/>
    <s v="film &amp; video/television"/>
    <n v="121"/>
    <x v="988"/>
    <x v="5"/>
    <s v="television"/>
    <x v="1006"/>
    <d v="2015-09-21T03:11:16"/>
    <x v="0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254"/>
    <b v="1"/>
    <s v="photography/photobooks"/>
    <n v="100"/>
    <x v="989"/>
    <x v="2"/>
    <s v="photobooks"/>
    <x v="1007"/>
    <d v="2015-04-16T11:27:36"/>
    <x v="0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462"/>
    <b v="1"/>
    <s v="music/indie rock"/>
    <n v="100"/>
    <x v="990"/>
    <x v="7"/>
    <s v="indie rock"/>
    <x v="1008"/>
    <d v="2015-02-10T07:59:00"/>
    <x v="0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479"/>
    <b v="1"/>
    <s v="music/metal"/>
    <n v="120"/>
    <x v="991"/>
    <x v="7"/>
    <s v="metal"/>
    <x v="1009"/>
    <d v="2016-08-22T03:00:00"/>
    <x v="0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480"/>
    <b v="0"/>
    <s v="technology/wearables"/>
    <n v="1"/>
    <x v="992"/>
    <x v="0"/>
    <s v="wearables"/>
    <x v="1010"/>
    <d v="2016-08-27T03:59:00"/>
    <x v="0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406"/>
    <b v="1"/>
    <s v="theater/plays"/>
    <n v="100"/>
    <x v="993"/>
    <x v="6"/>
    <s v="plays"/>
    <x v="1011"/>
    <d v="2012-03-08T02:43:55"/>
    <x v="0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257"/>
    <b v="1"/>
    <s v="film &amp; video/documentary"/>
    <n v="120"/>
    <x v="994"/>
    <x v="5"/>
    <s v="documentary"/>
    <x v="1012"/>
    <d v="2016-09-05T03:59:0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481"/>
    <b v="1"/>
    <s v="theater/plays"/>
    <n v="100"/>
    <x v="995"/>
    <x v="6"/>
    <s v="plays"/>
    <x v="1013"/>
    <d v="2016-12-23T17:58:57"/>
    <x v="0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309"/>
    <b v="1"/>
    <s v="film &amp; video/television"/>
    <n v="120"/>
    <x v="996"/>
    <x v="5"/>
    <s v="television"/>
    <x v="1014"/>
    <d v="2015-07-26T18:19:19"/>
    <x v="0"/>
  </r>
  <r>
    <n v="262"/>
    <x v="1015"/>
    <s v="He can never die. He will live forever. He is the last cosmonaut, and this is his story."/>
    <n v="2500"/>
    <n v="6000"/>
    <x v="0"/>
    <s v="US"/>
    <s v="USD"/>
    <n v="1298699828"/>
    <n v="1294811828"/>
    <b v="1"/>
    <x v="379"/>
    <b v="1"/>
    <s v="film &amp; video/documentary"/>
    <n v="240"/>
    <x v="997"/>
    <x v="5"/>
    <s v="documentary"/>
    <x v="1015"/>
    <d v="2013-05-01T00:01:00"/>
    <x v="0"/>
  </r>
  <r>
    <n v="2496"/>
    <x v="1016"/>
    <s v="Be a part of making the first Lynn Haven album, &quot;Fair Weather Friends.&quot;"/>
    <n v="6000"/>
    <n v="6000"/>
    <x v="0"/>
    <s v="US"/>
    <s v="USD"/>
    <n v="1364597692"/>
    <n v="1361577292"/>
    <b v="0"/>
    <x v="482"/>
    <b v="1"/>
    <s v="music/indie rock"/>
    <n v="100"/>
    <x v="998"/>
    <x v="7"/>
    <s v="indie rock"/>
    <x v="1016"/>
    <d v="2015-11-21T03:00:00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95"/>
    <b v="1"/>
    <s v="theater/plays"/>
    <n v="100"/>
    <x v="705"/>
    <x v="6"/>
    <s v="plays"/>
    <x v="1017"/>
    <d v="2016-04-27T14:58:27"/>
    <x v="0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470"/>
    <b v="1"/>
    <s v="theater/plays"/>
    <n v="100"/>
    <x v="999"/>
    <x v="6"/>
    <s v="plays"/>
    <x v="1018"/>
    <d v="2011-02-26T05:57:08"/>
    <x v="0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407"/>
    <b v="1"/>
    <s v="publishing/nonfiction"/>
    <n v="102"/>
    <x v="1000"/>
    <x v="1"/>
    <s v="nonfiction"/>
    <x v="1019"/>
    <d v="2013-03-29T22:54:52"/>
    <x v="0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309"/>
    <b v="1"/>
    <s v="theater/plays"/>
    <n v="119"/>
    <x v="1001"/>
    <x v="6"/>
    <s v="plays"/>
    <x v="1020"/>
    <d v="2015-03-27T15:24:52"/>
    <x v="0"/>
  </r>
  <r>
    <n v="2063"/>
    <x v="1021"/>
    <s v="Build a professional grade Linux CNC control with Beaglebone black and our CNC cape."/>
    <n v="4000"/>
    <n v="5922"/>
    <x v="0"/>
    <s v="DE"/>
    <s v="EUR"/>
    <n v="1463333701"/>
    <n v="1460482501"/>
    <b v="0"/>
    <x v="483"/>
    <b v="1"/>
    <s v="technology/hardware"/>
    <n v="148"/>
    <x v="1002"/>
    <x v="0"/>
    <s v="hardware"/>
    <x v="1021"/>
    <d v="2014-07-19T20:38:50"/>
    <x v="0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445"/>
    <b v="1"/>
    <s v="film &amp; video/documentary"/>
    <n v="118"/>
    <x v="1003"/>
    <x v="5"/>
    <s v="documentary"/>
    <x v="1022"/>
    <d v="2014-12-18T12:08:53"/>
    <x v="0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n v="1362329565"/>
    <b v="0"/>
    <x v="366"/>
    <b v="1"/>
    <s v="games/tabletop games"/>
    <n v="169"/>
    <x v="1004"/>
    <x v="3"/>
    <s v="tabletop games"/>
    <x v="1023"/>
    <d v="2017-03-02T19:19:15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405"/>
    <b v="1"/>
    <s v="film &amp; video/documentary"/>
    <n v="148"/>
    <x v="1005"/>
    <x v="5"/>
    <s v="documentary"/>
    <x v="1024"/>
    <d v="2016-05-15T17:35:01"/>
    <x v="0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99"/>
    <b v="0"/>
    <s v="photography/photobooks"/>
    <n v="49"/>
    <x v="1006"/>
    <x v="2"/>
    <s v="photobooks"/>
    <x v="1025"/>
    <d v="2012-05-11T14:53:15"/>
    <x v="0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27"/>
    <b v="0"/>
    <s v="technology/space exploration"/>
    <n v="12"/>
    <x v="1007"/>
    <x v="0"/>
    <s v="space exploration"/>
    <x v="1026"/>
    <d v="2013-04-02T15:52:45"/>
    <x v="0"/>
  </r>
  <r>
    <n v="1180"/>
    <x v="1027"/>
    <s v="We would like to start a military-themed food truck to serve the Battle Creek/Kalamazoo area."/>
    <n v="50000"/>
    <n v="5875"/>
    <x v="2"/>
    <s v="US"/>
    <s v="USD"/>
    <n v="1403983314"/>
    <n v="1400786514"/>
    <b v="0"/>
    <x v="444"/>
    <b v="0"/>
    <s v="food/food trucks"/>
    <n v="12"/>
    <x v="1008"/>
    <x v="4"/>
    <s v="food trucks"/>
    <x v="1027"/>
    <d v="2012-04-28T00:57:54"/>
    <x v="0"/>
  </r>
  <r>
    <n v="1032"/>
    <x v="1028"/>
    <s v="Ideal for living rooms and open spaces."/>
    <n v="5400"/>
    <n v="5858.84"/>
    <x v="0"/>
    <s v="US"/>
    <s v="USD"/>
    <n v="1466697625"/>
    <n v="1464105625"/>
    <b v="0"/>
    <x v="262"/>
    <b v="1"/>
    <s v="music/electronic music"/>
    <n v="108"/>
    <x v="794"/>
    <x v="7"/>
    <s v="electronic music"/>
    <x v="1028"/>
    <d v="2015-02-28T07:32:16"/>
    <x v="0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n v="1465304483"/>
    <b v="0"/>
    <x v="184"/>
    <b v="0"/>
    <s v="theater/spaces"/>
    <n v="23"/>
    <x v="1009"/>
    <x v="6"/>
    <s v="spaces"/>
    <x v="1029"/>
    <d v="2014-06-13T04:00:00"/>
    <x v="0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41"/>
    <b v="1"/>
    <s v="theater/plays"/>
    <n v="106"/>
    <x v="149"/>
    <x v="6"/>
    <s v="plays"/>
    <x v="1030"/>
    <d v="2014-06-28T19:21:54"/>
    <x v="0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13"/>
    <b v="1"/>
    <s v="theater/plays"/>
    <n v="117"/>
    <x v="1010"/>
    <x v="6"/>
    <s v="plays"/>
    <x v="1031"/>
    <d v="2016-06-23T16:00:25"/>
    <x v="0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262"/>
    <b v="1"/>
    <s v="music/rock"/>
    <n v="117"/>
    <x v="1011"/>
    <x v="7"/>
    <s v="rock"/>
    <x v="1032"/>
    <d v="2016-07-09T01:59:00"/>
    <x v="0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311"/>
    <b v="1"/>
    <s v="music/metal"/>
    <n v="194"/>
    <x v="1012"/>
    <x v="7"/>
    <s v="metal"/>
    <x v="1033"/>
    <d v="2015-08-12T00:00:00"/>
    <x v="0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392"/>
    <b v="1"/>
    <s v="theater/plays"/>
    <n v="116"/>
    <x v="1013"/>
    <x v="6"/>
    <s v="plays"/>
    <x v="1034"/>
    <d v="2016-06-17T16:00:00"/>
    <x v="0"/>
  </r>
  <r>
    <n v="1757"/>
    <x v="1035"/>
    <s v="I want to create a self published photo art book on the topic of the resurgence of femininity."/>
    <n v="5000"/>
    <n v="5800"/>
    <x v="0"/>
    <s v="US"/>
    <s v="USD"/>
    <n v="1485631740"/>
    <n v="1483041083"/>
    <b v="0"/>
    <x v="484"/>
    <b v="1"/>
    <s v="photography/photobooks"/>
    <n v="116"/>
    <x v="1014"/>
    <x v="2"/>
    <s v="photobooks"/>
    <x v="1035"/>
    <d v="2012-09-22T18:19:16"/>
    <x v="0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436"/>
    <b v="1"/>
    <s v="theater/plays"/>
    <n v="105"/>
    <x v="1015"/>
    <x v="6"/>
    <s v="plays"/>
    <x v="1036"/>
    <d v="2014-11-01T04:59:00"/>
    <x v="0"/>
  </r>
  <r>
    <n v="1307"/>
    <x v="1037"/>
    <s v="Get VR to Everyone with Mailable, Ready to Use Viewers"/>
    <n v="50000"/>
    <n v="5757"/>
    <x v="1"/>
    <s v="US"/>
    <s v="USD"/>
    <n v="1455710679"/>
    <n v="1453118679"/>
    <b v="0"/>
    <x v="184"/>
    <b v="0"/>
    <s v="technology/wearables"/>
    <n v="12"/>
    <x v="1016"/>
    <x v="0"/>
    <s v="wearables"/>
    <x v="1037"/>
    <d v="2015-07-18T06:59:00"/>
    <x v="0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485"/>
    <b v="1"/>
    <s v="theater/plays"/>
    <n v="191"/>
    <x v="1017"/>
    <x v="6"/>
    <s v="plays"/>
    <x v="1038"/>
    <d v="2017-01-28T19:29:00"/>
    <x v="0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422"/>
    <b v="1"/>
    <s v="music/rock"/>
    <n v="114"/>
    <x v="1018"/>
    <x v="7"/>
    <s v="rock"/>
    <x v="1039"/>
    <d v="2015-06-20T17:55:14"/>
    <x v="0"/>
  </r>
  <r>
    <n v="3158"/>
    <x v="1040"/>
    <s v="A 40s crime-noir play using nursery rhyme characters."/>
    <n v="5000"/>
    <n v="5700"/>
    <x v="0"/>
    <s v="US"/>
    <s v="USD"/>
    <n v="1374523752"/>
    <n v="1371931752"/>
    <b v="1"/>
    <x v="383"/>
    <b v="1"/>
    <s v="theater/plays"/>
    <n v="114"/>
    <x v="1019"/>
    <x v="6"/>
    <s v="plays"/>
    <x v="1040"/>
    <d v="2016-02-17T12:04:39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414"/>
    <b v="1"/>
    <s v="theater/plays"/>
    <n v="114"/>
    <x v="1020"/>
    <x v="6"/>
    <s v="plays"/>
    <x v="1041"/>
    <d v="2014-08-01T06:59:00"/>
    <x v="0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469"/>
    <b v="0"/>
    <s v="music/jazz"/>
    <n v="21"/>
    <x v="1021"/>
    <x v="7"/>
    <s v="jazz"/>
    <x v="1042"/>
    <d v="2015-11-14T01:04:10"/>
    <x v="0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455"/>
    <b v="1"/>
    <s v="theater/plays"/>
    <n v="113"/>
    <x v="1022"/>
    <x v="6"/>
    <s v="plays"/>
    <x v="1043"/>
    <d v="2013-07-22T20:09:12"/>
    <x v="0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458"/>
    <b v="1"/>
    <s v="theater/plays"/>
    <n v="113"/>
    <x v="1023"/>
    <x v="6"/>
    <s v="plays"/>
    <x v="1044"/>
    <d v="2015-03-09T03:44:52"/>
    <x v="0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384"/>
    <b v="1"/>
    <s v="publishing/nonfiction"/>
    <n v="378"/>
    <x v="617"/>
    <x v="1"/>
    <s v="nonfiction"/>
    <x v="1045"/>
    <d v="2014-10-01T12:43:13"/>
    <x v="0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470"/>
    <b v="1"/>
    <s v="theater/plays"/>
    <n v="113"/>
    <x v="576"/>
    <x v="6"/>
    <s v="plays"/>
    <x v="1046"/>
    <d v="2014-09-01T15:59:00"/>
    <x v="0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483"/>
    <b v="1"/>
    <s v="film &amp; video/documentary"/>
    <n v="142"/>
    <x v="1024"/>
    <x v="5"/>
    <s v="documentary"/>
    <x v="1047"/>
    <d v="2015-02-11T17:00:00"/>
    <x v="0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340"/>
    <b v="1"/>
    <s v="photography/photobooks"/>
    <n v="103"/>
    <x v="1025"/>
    <x v="2"/>
    <s v="photobooks"/>
    <x v="1048"/>
    <d v="2016-06-30T18:57:19"/>
    <x v="0"/>
  </r>
  <r>
    <n v="118"/>
    <x v="1049"/>
    <s v="When a ruthless hit-man is 'denounced' from the mafia, his old enemies declare war."/>
    <n v="5000"/>
    <n v="5651.58"/>
    <x v="0"/>
    <s v="US"/>
    <s v="USD"/>
    <n v="1311902236"/>
    <n v="1309310236"/>
    <b v="0"/>
    <x v="447"/>
    <b v="1"/>
    <s v="film &amp; video/shorts"/>
    <n v="113"/>
    <x v="1026"/>
    <x v="5"/>
    <s v="shorts"/>
    <x v="1049"/>
    <d v="2015-04-06T04:00:00"/>
    <x v="0"/>
  </r>
  <r>
    <n v="2164"/>
    <x v="1050"/>
    <s v="South Florida roots country/rock outfit's long awaited debut record"/>
    <n v="5500"/>
    <n v="5645"/>
    <x v="0"/>
    <s v="US"/>
    <s v="USD"/>
    <n v="1466827140"/>
    <n v="1464196414"/>
    <b v="0"/>
    <x v="470"/>
    <b v="1"/>
    <s v="music/rock"/>
    <n v="103"/>
    <x v="1027"/>
    <x v="7"/>
    <s v="rock"/>
    <x v="1050"/>
    <d v="2016-01-23T17:16:32"/>
    <x v="0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394"/>
    <b v="1"/>
    <s v="theater/plays"/>
    <n v="113"/>
    <x v="1028"/>
    <x v="6"/>
    <s v="plays"/>
    <x v="1051"/>
    <d v="2016-08-29T04:01:09"/>
    <x v="0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486"/>
    <b v="1"/>
    <s v="film &amp; video/documentary"/>
    <n v="113"/>
    <x v="1029"/>
    <x v="5"/>
    <s v="documentary"/>
    <x v="1052"/>
    <d v="2011-07-29T01:17:16"/>
    <x v="0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444"/>
    <b v="1"/>
    <s v="theater/plays"/>
    <n v="102"/>
    <x v="1030"/>
    <x v="6"/>
    <s v="plays"/>
    <x v="1053"/>
    <d v="2016-06-25T03:59:00"/>
    <x v="0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388"/>
    <b v="0"/>
    <s v="technology/space exploration"/>
    <n v="19"/>
    <x v="1031"/>
    <x v="0"/>
    <s v="space exploration"/>
    <x v="1054"/>
    <d v="2014-05-24T21:00:00"/>
    <x v="0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328"/>
    <b v="1"/>
    <s v="music/indie rock"/>
    <n v="107"/>
    <x v="1032"/>
    <x v="7"/>
    <s v="indie rock"/>
    <x v="1055"/>
    <d v="2010-02-02T07:59:00"/>
    <x v="0"/>
  </r>
  <r>
    <n v="3285"/>
    <x v="1056"/>
    <s v="A new play by Matthew Gasda"/>
    <n v="4999"/>
    <n v="5604"/>
    <x v="0"/>
    <s v="US"/>
    <s v="USD"/>
    <n v="1488258000"/>
    <n v="1485556626"/>
    <b v="0"/>
    <x v="434"/>
    <b v="1"/>
    <s v="theater/plays"/>
    <n v="112"/>
    <x v="1033"/>
    <x v="6"/>
    <s v="plays"/>
    <x v="1056"/>
    <d v="2014-09-07T14:23:42"/>
    <x v="0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267"/>
    <b v="1"/>
    <s v="theater/plays"/>
    <n v="102"/>
    <x v="1034"/>
    <x v="6"/>
    <s v="plays"/>
    <x v="1057"/>
    <d v="2016-08-03T01:30:00"/>
    <x v="0"/>
  </r>
  <r>
    <n v="13"/>
    <x v="1058"/>
    <s v="A travel series hosted by touring musicians that profiles a different American city in each episode."/>
    <n v="3500"/>
    <n v="5599"/>
    <x v="0"/>
    <s v="US"/>
    <s v="USD"/>
    <n v="1466713620"/>
    <n v="1463588109"/>
    <b v="0"/>
    <x v="486"/>
    <b v="1"/>
    <s v="film &amp; video/television"/>
    <n v="160"/>
    <x v="1035"/>
    <x v="5"/>
    <s v="television"/>
    <x v="1058"/>
    <d v="2012-01-24T19:26:13"/>
    <x v="0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96"/>
    <b v="1"/>
    <s v="publishing/nonfiction"/>
    <n v="112"/>
    <x v="1036"/>
    <x v="1"/>
    <s v="nonfiction"/>
    <x v="1059"/>
    <d v="2017-02-28T05:00:00"/>
    <x v="0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483"/>
    <b v="1"/>
    <s v="music/rock"/>
    <n v="101"/>
    <x v="1037"/>
    <x v="7"/>
    <s v="rock"/>
    <x v="1060"/>
    <d v="2012-06-01T22:52:24"/>
    <x v="0"/>
  </r>
  <r>
    <n v="645"/>
    <x v="1061"/>
    <s v="Ever wanted to own something made out of carbon fiber? Now you can!"/>
    <n v="2000"/>
    <n v="5574"/>
    <x v="0"/>
    <s v="US"/>
    <s v="USD"/>
    <n v="1470962274"/>
    <n v="1468370274"/>
    <b v="0"/>
    <x v="233"/>
    <b v="1"/>
    <s v="technology/wearables"/>
    <n v="279"/>
    <x v="1038"/>
    <x v="0"/>
    <s v="wearables"/>
    <x v="1061"/>
    <d v="2016-06-23T20:27:00"/>
    <x v="0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404"/>
    <b v="1"/>
    <s v="film &amp; video/documentary"/>
    <n v="111"/>
    <x v="1039"/>
    <x v="5"/>
    <s v="documentary"/>
    <x v="1062"/>
    <d v="2016-10-16T11:00:00"/>
    <x v="0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96"/>
    <b v="0"/>
    <s v="food/food trucks"/>
    <n v="25"/>
    <x v="1040"/>
    <x v="4"/>
    <s v="food trucks"/>
    <x v="1063"/>
    <d v="2012-03-25T23:55:30"/>
    <x v="0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391"/>
    <b v="1"/>
    <s v="film &amp; video/documentary"/>
    <n v="111"/>
    <x v="1041"/>
    <x v="5"/>
    <s v="documentary"/>
    <x v="1064"/>
    <d v="2016-08-12T00:37:54"/>
    <x v="0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482"/>
    <b v="1"/>
    <s v="music/pop"/>
    <n v="111"/>
    <x v="1042"/>
    <x v="7"/>
    <s v="pop"/>
    <x v="1065"/>
    <d v="2011-11-07T04:39:38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12"/>
    <b v="1"/>
    <s v="music/rock"/>
    <n v="111"/>
    <x v="1043"/>
    <x v="7"/>
    <s v="rock"/>
    <x v="1066"/>
    <d v="2015-04-11T06:00:00"/>
    <x v="0"/>
  </r>
  <r>
    <n v="2195"/>
    <x v="1067"/>
    <s v="A gritty, noir tabletop RPG with a fast-paced combo-based battle system."/>
    <n v="4600"/>
    <n v="5535"/>
    <x v="0"/>
    <s v="US"/>
    <s v="USD"/>
    <n v="1439317900"/>
    <n v="1436725900"/>
    <b v="0"/>
    <x v="338"/>
    <b v="1"/>
    <s v="games/tabletop games"/>
    <n v="120"/>
    <x v="1044"/>
    <x v="3"/>
    <s v="tabletop games"/>
    <x v="1067"/>
    <d v="2010-05-10T20:16:00"/>
    <x v="0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n v="1454354487"/>
    <b v="0"/>
    <x v="452"/>
    <b v="1"/>
    <s v="theater/plays"/>
    <n v="111"/>
    <x v="1045"/>
    <x v="6"/>
    <s v="plays"/>
    <x v="1068"/>
    <d v="2013-09-18T14:49:00"/>
    <x v="0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392"/>
    <b v="1"/>
    <s v="theater/plays"/>
    <n v="100"/>
    <x v="1046"/>
    <x v="6"/>
    <s v="plays"/>
    <x v="1069"/>
    <d v="2015-06-15T04:34:54"/>
    <x v="0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96"/>
    <b v="1"/>
    <s v="theater/musical"/>
    <n v="110"/>
    <x v="1047"/>
    <x v="6"/>
    <s v="musical"/>
    <x v="1070"/>
    <d v="2015-08-11T18:31:40"/>
    <x v="0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19"/>
    <b v="1"/>
    <s v="games/tabletop games"/>
    <n v="220"/>
    <x v="1048"/>
    <x v="3"/>
    <s v="tabletop games"/>
    <x v="1071"/>
    <d v="2016-03-02T19:21:27"/>
    <x v="0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328"/>
    <b v="1"/>
    <s v="food/small batch"/>
    <n v="110"/>
    <x v="1049"/>
    <x v="4"/>
    <s v="small batch"/>
    <x v="1072"/>
    <d v="2016-04-30T03:59:00"/>
    <x v="0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457"/>
    <b v="1"/>
    <s v="theater/plays"/>
    <n v="100"/>
    <x v="1050"/>
    <x v="6"/>
    <s v="plays"/>
    <x v="1073"/>
    <d v="2016-11-29T06:00:00"/>
    <x v="0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285"/>
    <b v="1"/>
    <s v="theater/plays"/>
    <n v="110"/>
    <x v="1051"/>
    <x v="6"/>
    <s v="plays"/>
    <x v="1074"/>
    <d v="2017-03-12T12:10:42"/>
    <x v="0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487"/>
    <b v="1"/>
    <s v="music/rock"/>
    <n v="100"/>
    <x v="1052"/>
    <x v="7"/>
    <s v="rock"/>
    <x v="1075"/>
    <d v="2016-06-09T19:00:00"/>
    <x v="0"/>
  </r>
  <r>
    <n v="2238"/>
    <x v="1075"/>
    <s v="28mm Fantasy Miniature Range in leadfree white metal: Orcs, wolves and more."/>
    <n v="4000"/>
    <n v="5496"/>
    <x v="0"/>
    <s v="DE"/>
    <s v="EUR"/>
    <n v="1489157716"/>
    <n v="1486565716"/>
    <b v="0"/>
    <x v="392"/>
    <b v="1"/>
    <s v="games/tabletop games"/>
    <n v="137"/>
    <x v="574"/>
    <x v="3"/>
    <s v="tabletop games"/>
    <x v="1076"/>
    <d v="2015-07-27T22:59:00"/>
    <x v="0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429"/>
    <b v="1"/>
    <s v="theater/plays"/>
    <n v="110"/>
    <x v="1053"/>
    <x v="6"/>
    <s v="plays"/>
    <x v="1077"/>
    <d v="2016-01-19T22:59:00"/>
    <x v="0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389"/>
    <b v="1"/>
    <s v="theater/plays"/>
    <n v="110"/>
    <x v="1054"/>
    <x v="6"/>
    <s v="plays"/>
    <x v="1078"/>
    <d v="2011-07-23T03:59:00"/>
    <x v="0"/>
  </r>
  <r>
    <n v="723"/>
    <x v="1078"/>
    <s v="The Definitive (and Slightly Ridiculous) Guide to Enjoying the 2015 Pro Football Season"/>
    <n v="5000"/>
    <n v="5469"/>
    <x v="0"/>
    <s v="US"/>
    <s v="USD"/>
    <n v="1438228740"/>
    <n v="1435606549"/>
    <b v="0"/>
    <x v="81"/>
    <b v="1"/>
    <s v="publishing/nonfiction"/>
    <n v="109"/>
    <x v="1055"/>
    <x v="1"/>
    <s v="nonfiction"/>
    <x v="1079"/>
    <d v="2017-03-10T14:55:16"/>
    <x v="0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332"/>
    <b v="1"/>
    <s v="music/rock"/>
    <n v="137"/>
    <x v="1056"/>
    <x v="7"/>
    <s v="rock"/>
    <x v="1080"/>
    <d v="2015-03-26T04:00:00"/>
    <x v="0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45"/>
    <b v="1"/>
    <s v="theater/plays"/>
    <n v="109"/>
    <x v="1057"/>
    <x v="6"/>
    <s v="plays"/>
    <x v="1081"/>
    <d v="2011-02-17T21:17:07"/>
    <x v="0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300"/>
    <b v="1"/>
    <s v="film &amp; video/documentary"/>
    <n v="136"/>
    <x v="1058"/>
    <x v="5"/>
    <s v="documentary"/>
    <x v="1082"/>
    <d v="2015-07-30T03:59:00"/>
    <x v="0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25"/>
    <b v="0"/>
    <s v="photography/photobooks"/>
    <n v="35"/>
    <x v="1059"/>
    <x v="2"/>
    <s v="photobooks"/>
    <x v="1083"/>
    <d v="2015-06-03T04:30:00"/>
    <x v="0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361"/>
    <b v="1"/>
    <s v="publishing/nonfiction"/>
    <n v="156"/>
    <x v="1060"/>
    <x v="1"/>
    <s v="nonfiction"/>
    <x v="1084"/>
    <d v="2015-11-30T17:08:38"/>
    <x v="0"/>
  </r>
  <r>
    <n v="1610"/>
    <x v="1084"/>
    <s v="So The Story Goes is the upcoming album from &quot;Just Joe&quot; Altier."/>
    <n v="2000"/>
    <n v="5437"/>
    <x v="0"/>
    <s v="US"/>
    <s v="USD"/>
    <n v="1355609510"/>
    <n v="1353017510"/>
    <b v="0"/>
    <x v="381"/>
    <b v="1"/>
    <s v="music/rock"/>
    <n v="272"/>
    <x v="1061"/>
    <x v="7"/>
    <s v="rock"/>
    <x v="1085"/>
    <d v="2015-03-22T08:00:00"/>
    <x v="0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267"/>
    <b v="1"/>
    <s v="music/indie rock"/>
    <n v="109"/>
    <x v="1062"/>
    <x v="7"/>
    <s v="indie rock"/>
    <x v="1086"/>
    <d v="2015-11-14T17:16:44"/>
    <x v="0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406"/>
    <b v="0"/>
    <s v="publishing/translations"/>
    <n v="32"/>
    <x v="1063"/>
    <x v="1"/>
    <s v="translations"/>
    <x v="1087"/>
    <d v="2013-01-14T21:20:00"/>
    <x v="0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81"/>
    <b v="1"/>
    <s v="theater/plays"/>
    <n v="109"/>
    <x v="1064"/>
    <x v="6"/>
    <s v="plays"/>
    <x v="1088"/>
    <d v="2012-12-15T22:11:50"/>
    <x v="0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285"/>
    <b v="0"/>
    <s v="photography/photobooks"/>
    <n v="15"/>
    <x v="1065"/>
    <x v="2"/>
    <s v="photobooks"/>
    <x v="1089"/>
    <d v="2014-04-02T18:36:40"/>
    <x v="0"/>
  </r>
  <r>
    <n v="2278"/>
    <x v="1089"/>
    <s v="Dice forged from stone one by one entirely by hand for demanding Gamers and Collectors."/>
    <n v="2000"/>
    <n v="5414"/>
    <x v="0"/>
    <s v="IT"/>
    <s v="EUR"/>
    <n v="1451861940"/>
    <n v="1448902867"/>
    <b v="0"/>
    <x v="387"/>
    <b v="1"/>
    <s v="games/tabletop games"/>
    <n v="271"/>
    <x v="1066"/>
    <x v="3"/>
    <s v="tabletop games"/>
    <x v="1090"/>
    <d v="2015-11-26T06:03:36"/>
    <x v="0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458"/>
    <b v="1"/>
    <s v="film &amp; video/shorts"/>
    <n v="155"/>
    <x v="1067"/>
    <x v="5"/>
    <s v="shorts"/>
    <x v="1091"/>
    <d v="2014-11-18T17:23:26"/>
    <x v="0"/>
  </r>
  <r>
    <n v="3773"/>
    <x v="1091"/>
    <s v="A dramatic hip-hopera, inspired from monologues written by the performers."/>
    <n v="5000"/>
    <n v="5410"/>
    <x v="0"/>
    <s v="US"/>
    <s v="USD"/>
    <n v="1479175680"/>
    <n v="1476317247"/>
    <b v="0"/>
    <x v="330"/>
    <b v="1"/>
    <s v="theater/musical"/>
    <n v="108"/>
    <x v="1068"/>
    <x v="6"/>
    <s v="musical"/>
    <x v="1092"/>
    <d v="2016-02-21T13:48:09"/>
    <x v="0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88"/>
    <b v="1"/>
    <s v="music/rock"/>
    <n v="120"/>
    <x v="1069"/>
    <x v="7"/>
    <s v="rock"/>
    <x v="1093"/>
    <d v="2016-01-03T22:59:00"/>
    <x v="0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367"/>
    <b v="1"/>
    <s v="technology/hardware"/>
    <n v="108"/>
    <x v="1070"/>
    <x v="0"/>
    <s v="hardware"/>
    <x v="1094"/>
    <d v="2015-05-31T07:59:47"/>
    <x v="0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378"/>
    <b v="0"/>
    <s v="photography/photobooks"/>
    <n v="31"/>
    <x v="1071"/>
    <x v="2"/>
    <s v="photobooks"/>
    <x v="1095"/>
    <d v="2016-11-15T02:08:00"/>
    <x v="0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408"/>
    <b v="1"/>
    <s v="film &amp; video/documentary"/>
    <n v="108"/>
    <x v="1072"/>
    <x v="5"/>
    <s v="documentary"/>
    <x v="1096"/>
    <d v="2014-06-23T16:01:00"/>
    <x v="0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27"/>
    <b v="1"/>
    <s v="film &amp; video/television"/>
    <n v="108"/>
    <x v="1073"/>
    <x v="5"/>
    <s v="television"/>
    <x v="1097"/>
    <d v="2016-12-31T18:20:54"/>
    <x v="0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239"/>
    <b v="0"/>
    <s v="theater/musical"/>
    <n v="90"/>
    <x v="1074"/>
    <x v="6"/>
    <s v="musical"/>
    <x v="1098"/>
    <d v="2015-02-14T01:43:02"/>
    <x v="0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27"/>
    <b v="1"/>
    <s v="theater/plays"/>
    <n v="108"/>
    <x v="1075"/>
    <x v="6"/>
    <s v="plays"/>
    <x v="1099"/>
    <d v="2011-07-03T11:57:46"/>
    <x v="0"/>
  </r>
  <r>
    <n v="3334"/>
    <x v="1099"/>
    <s v="The Saltbox Theatre Collective is a brand new not-for-profit theatre company in Illinois."/>
    <n v="3871"/>
    <n v="5366"/>
    <x v="0"/>
    <s v="US"/>
    <s v="USD"/>
    <n v="1438259422"/>
    <n v="1435667422"/>
    <b v="0"/>
    <x v="360"/>
    <b v="1"/>
    <s v="theater/plays"/>
    <n v="139"/>
    <x v="1076"/>
    <x v="6"/>
    <s v="plays"/>
    <x v="1100"/>
    <d v="2014-12-19T20:40:07"/>
    <x v="0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481"/>
    <b v="1"/>
    <s v="film &amp; video/television"/>
    <n v="102"/>
    <x v="1077"/>
    <x v="5"/>
    <s v="television"/>
    <x v="1101"/>
    <d v="2015-04-20T21:09:25"/>
    <x v="0"/>
  </r>
  <r>
    <n v="2180"/>
    <x v="1101"/>
    <s v="Help fund the new record by independent alternative rockers FOUR STAR MARY &quot;PIECES&quot;"/>
    <n v="5000"/>
    <n v="5359.21"/>
    <x v="0"/>
    <s v="US"/>
    <s v="USD"/>
    <n v="1447434268"/>
    <n v="1443801868"/>
    <b v="0"/>
    <x v="332"/>
    <b v="1"/>
    <s v="music/rock"/>
    <n v="107"/>
    <x v="1078"/>
    <x v="7"/>
    <s v="rock"/>
    <x v="1102"/>
    <d v="2016-07-01T23:00:00"/>
    <x v="0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377"/>
    <b v="1"/>
    <s v="theater/plays"/>
    <n v="160"/>
    <x v="1079"/>
    <x v="6"/>
    <s v="plays"/>
    <x v="1103"/>
    <d v="2015-07-30T12:30:22"/>
    <x v="0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45"/>
    <b v="1"/>
    <s v="music/rock"/>
    <n v="107"/>
    <x v="539"/>
    <x v="7"/>
    <s v="rock"/>
    <x v="1104"/>
    <d v="2015-11-08T16:51:41"/>
    <x v="0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394"/>
    <b v="1"/>
    <s v="theater/plays"/>
    <n v="107"/>
    <x v="1080"/>
    <x v="6"/>
    <s v="plays"/>
    <x v="1105"/>
    <d v="2015-11-13T17:04:28"/>
    <x v="0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422"/>
    <b v="1"/>
    <s v="music/rock"/>
    <n v="127"/>
    <x v="1081"/>
    <x v="7"/>
    <s v="rock"/>
    <x v="1106"/>
    <d v="2014-07-03T16:03:01"/>
    <x v="0"/>
  </r>
  <r>
    <n v="1759"/>
    <x v="1106"/>
    <s v="Death Valley will be the first photo book of Andi State"/>
    <n v="5000"/>
    <n v="5330"/>
    <x v="0"/>
    <s v="US"/>
    <s v="USD"/>
    <n v="1427309629"/>
    <n v="1425585229"/>
    <b v="0"/>
    <x v="483"/>
    <b v="1"/>
    <s v="photography/photobooks"/>
    <n v="107"/>
    <x v="270"/>
    <x v="2"/>
    <s v="photobooks"/>
    <x v="1107"/>
    <d v="2016-12-29T05:08:45"/>
    <x v="0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n v="1409753820"/>
    <b v="0"/>
    <x v="285"/>
    <b v="0"/>
    <s v="theater/spaces"/>
    <n v="27"/>
    <x v="1082"/>
    <x v="6"/>
    <s v="spaces"/>
    <x v="1108"/>
    <d v="2014-11-01T17:18:00"/>
    <x v="0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376"/>
    <b v="1"/>
    <s v="film &amp; video/documentary"/>
    <n v="177"/>
    <x v="1083"/>
    <x v="5"/>
    <s v="documentary"/>
    <x v="1109"/>
    <d v="2013-09-10T03:59:00"/>
    <x v="0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96"/>
    <b v="1"/>
    <s v="music/indie rock"/>
    <n v="116"/>
    <x v="1084"/>
    <x v="7"/>
    <s v="indie rock"/>
    <x v="1110"/>
    <d v="2015-03-25T18:53:49"/>
    <x v="0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481"/>
    <b v="1"/>
    <s v="theater/spaces"/>
    <n v="133"/>
    <x v="1085"/>
    <x v="6"/>
    <s v="spaces"/>
    <x v="1111"/>
    <d v="2014-10-04T14:17:00"/>
    <x v="0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178"/>
    <b v="1"/>
    <s v="music/rock"/>
    <n v="106"/>
    <x v="1086"/>
    <x v="7"/>
    <s v="rock"/>
    <x v="1112"/>
    <d v="2010-04-28T18:49:00"/>
    <x v="0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192"/>
    <b v="1"/>
    <s v="photography/photobooks"/>
    <n v="132"/>
    <x v="1087"/>
    <x v="2"/>
    <s v="photobooks"/>
    <x v="1113"/>
    <d v="2012-08-10T22:00:00"/>
    <x v="0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239"/>
    <b v="1"/>
    <s v="theater/plays"/>
    <n v="106"/>
    <x v="1088"/>
    <x v="6"/>
    <s v="plays"/>
    <x v="1114"/>
    <d v="2014-08-22T03:44:15"/>
    <x v="0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360"/>
    <b v="1"/>
    <s v="theater/plays"/>
    <n v="106"/>
    <x v="1089"/>
    <x v="6"/>
    <s v="plays"/>
    <x v="1115"/>
    <d v="2010-06-15T04:00:00"/>
    <x v="0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294"/>
    <b v="1"/>
    <s v="theater/plays"/>
    <n v="106"/>
    <x v="1090"/>
    <x v="6"/>
    <s v="plays"/>
    <x v="1116"/>
    <d v="2016-05-23T22:00:00"/>
    <x v="0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483"/>
    <b v="1"/>
    <s v="theater/plays"/>
    <n v="105"/>
    <x v="1091"/>
    <x v="6"/>
    <s v="plays"/>
    <x v="1117"/>
    <d v="2014-08-21T16:28:00"/>
    <x v="0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27"/>
    <b v="1"/>
    <s v="film &amp; video/documentary"/>
    <n v="105"/>
    <x v="1092"/>
    <x v="5"/>
    <s v="documentary"/>
    <x v="1118"/>
    <d v="2017-02-01T22:59:00"/>
    <x v="0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454"/>
    <b v="1"/>
    <s v="theater/plays"/>
    <n v="105"/>
    <x v="604"/>
    <x v="6"/>
    <s v="plays"/>
    <x v="1119"/>
    <d v="2014-05-19T21:00:00"/>
    <x v="0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246"/>
    <b v="1"/>
    <s v="film &amp; video/shorts"/>
    <n v="105"/>
    <x v="1093"/>
    <x v="5"/>
    <s v="shorts"/>
    <x v="1120"/>
    <d v="2015-06-17T01:40:14"/>
    <x v="0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449"/>
    <b v="1"/>
    <s v="film &amp; video/documentary"/>
    <n v="112"/>
    <x v="1094"/>
    <x v="5"/>
    <s v="documentary"/>
    <x v="1121"/>
    <d v="2011-08-10T07:08:00"/>
    <x v="0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81"/>
    <b v="1"/>
    <s v="theater/plays"/>
    <n v="117"/>
    <x v="1095"/>
    <x v="6"/>
    <s v="plays"/>
    <x v="1122"/>
    <d v="2014-07-11T16:15:00"/>
    <x v="0"/>
  </r>
  <r>
    <n v="3146"/>
    <x v="1122"/>
    <s v="Somos... Podemos... Amamos... Nuestra muralla, nuestra utopÃ­a. Que el amor sea el lÃ­mite"/>
    <n v="50000"/>
    <n v="5250"/>
    <x v="3"/>
    <s v="MX"/>
    <s v="MXN"/>
    <n v="1492356166"/>
    <n v="1488471766"/>
    <b v="0"/>
    <x v="418"/>
    <b v="0"/>
    <s v="theater/plays"/>
    <n v="11"/>
    <x v="1096"/>
    <x v="6"/>
    <s v="plays"/>
    <x v="1123"/>
    <d v="2017-02-01T08:00:00"/>
    <x v="0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41"/>
    <b v="1"/>
    <s v="theater/plays"/>
    <n v="105"/>
    <x v="1097"/>
    <x v="6"/>
    <s v="plays"/>
    <x v="1124"/>
    <d v="2016-04-17T18:38:02"/>
    <x v="0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360"/>
    <b v="1"/>
    <s v="music/pop"/>
    <n v="105"/>
    <x v="1098"/>
    <x v="7"/>
    <s v="pop"/>
    <x v="1125"/>
    <d v="2016-04-01T03:59:00"/>
    <x v="0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19"/>
    <b v="1"/>
    <s v="music/indie rock"/>
    <n v="105"/>
    <x v="1099"/>
    <x v="7"/>
    <s v="indie rock"/>
    <x v="1126"/>
    <d v="2017-04-16T15:22:46"/>
    <x v="0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n v="1467865967"/>
    <b v="0"/>
    <x v="342"/>
    <b v="1"/>
    <s v="theater/plays"/>
    <n v="105"/>
    <x v="1100"/>
    <x v="6"/>
    <s v="plays"/>
    <x v="1127"/>
    <d v="2015-06-14T12:36:49"/>
    <x v="0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411"/>
    <b v="0"/>
    <s v="technology/space exploration"/>
    <n v="2"/>
    <x v="1101"/>
    <x v="0"/>
    <s v="space exploration"/>
    <x v="1128"/>
    <d v="2012-06-09T09:49:37"/>
    <x v="0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331"/>
    <b v="1"/>
    <s v="theater/plays"/>
    <n v="105"/>
    <x v="1102"/>
    <x v="6"/>
    <s v="plays"/>
    <x v="1129"/>
    <d v="2010-12-09T04:59:00"/>
    <x v="0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340"/>
    <b v="1"/>
    <s v="publishing/nonfiction"/>
    <n v="131"/>
    <x v="1103"/>
    <x v="1"/>
    <s v="nonfiction"/>
    <x v="1130"/>
    <d v="2016-08-05T21:00:00"/>
    <x v="0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376"/>
    <b v="1"/>
    <s v="theater/plays"/>
    <n v="105"/>
    <x v="1104"/>
    <x v="6"/>
    <s v="plays"/>
    <x v="1131"/>
    <d v="2015-12-17T19:20:09"/>
    <x v="0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434"/>
    <b v="1"/>
    <s v="music/rock"/>
    <n v="104"/>
    <x v="1105"/>
    <x v="7"/>
    <s v="rock"/>
    <x v="1132"/>
    <d v="2016-11-01T04:59:00"/>
    <x v="0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151"/>
    <b v="1"/>
    <s v="theater/spaces"/>
    <n v="116"/>
    <x v="1084"/>
    <x v="6"/>
    <s v="spaces"/>
    <x v="1133"/>
    <d v="2012-09-19T04:27:41"/>
    <x v="0"/>
  </r>
  <r>
    <n v="3217"/>
    <x v="1133"/>
    <s v="Wake Up Call is a comedic play about a group of hotel employees working on Christmas Eve."/>
    <n v="4500"/>
    <n v="5221"/>
    <x v="0"/>
    <s v="US"/>
    <s v="USD"/>
    <n v="1478264784"/>
    <n v="1475672784"/>
    <b v="1"/>
    <x v="241"/>
    <b v="1"/>
    <s v="theater/plays"/>
    <n v="116"/>
    <x v="1106"/>
    <x v="6"/>
    <s v="plays"/>
    <x v="1134"/>
    <d v="2015-10-06T16:44:46"/>
    <x v="0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392"/>
    <b v="0"/>
    <s v="music/faith"/>
    <n v="26"/>
    <x v="1107"/>
    <x v="7"/>
    <s v="faith"/>
    <x v="1135"/>
    <d v="2012-07-07T17:46:51"/>
    <x v="0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332"/>
    <b v="1"/>
    <s v="publishing/nonfiction"/>
    <n v="104"/>
    <x v="220"/>
    <x v="1"/>
    <s v="nonfiction"/>
    <x v="1136"/>
    <d v="2016-11-22T05:59:00"/>
    <x v="0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434"/>
    <b v="1"/>
    <s v="film &amp; video/shorts"/>
    <n v="104"/>
    <x v="1108"/>
    <x v="5"/>
    <s v="shorts"/>
    <x v="1137"/>
    <d v="2016-11-04T13:06:24"/>
    <x v="0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489"/>
    <b v="0"/>
    <s v="technology/wearables"/>
    <n v="104"/>
    <x v="1109"/>
    <x v="0"/>
    <s v="wearables"/>
    <x v="1138"/>
    <d v="2017-04-01T04:00:00"/>
    <x v="0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461"/>
    <b v="1"/>
    <s v="theater/plays"/>
    <n v="104"/>
    <x v="1110"/>
    <x v="6"/>
    <s v="plays"/>
    <x v="1139"/>
    <d v="2015-12-26T00:18:54"/>
    <x v="0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262"/>
    <b v="1"/>
    <s v="film &amp; video/documentary"/>
    <n v="104"/>
    <x v="1111"/>
    <x v="5"/>
    <s v="documentary"/>
    <x v="1140"/>
    <d v="2014-04-13T02:00:00"/>
    <x v="0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25"/>
    <b v="1"/>
    <s v="theater/musical"/>
    <n v="104"/>
    <x v="1112"/>
    <x v="6"/>
    <s v="musical"/>
    <x v="1141"/>
    <d v="2017-01-30T17:16:53"/>
    <x v="0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454"/>
    <b v="1"/>
    <s v="theater/plays"/>
    <n v="104"/>
    <x v="1113"/>
    <x v="6"/>
    <s v="plays"/>
    <x v="1142"/>
    <d v="2017-01-15T00:59:40"/>
    <x v="0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469"/>
    <b v="1"/>
    <s v="theater/musical"/>
    <n v="103"/>
    <x v="1114"/>
    <x v="6"/>
    <s v="musical"/>
    <x v="1143"/>
    <d v="2012-08-16T01:16:25"/>
    <x v="0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303"/>
    <b v="1"/>
    <s v="theater/spaces"/>
    <n v="129"/>
    <x v="1115"/>
    <x v="6"/>
    <s v="spaces"/>
    <x v="1144"/>
    <d v="2016-02-16T05:59:00"/>
    <x v="0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389"/>
    <b v="1"/>
    <s v="technology/makerspaces"/>
    <n v="103"/>
    <x v="1116"/>
    <x v="0"/>
    <s v="makerspaces"/>
    <x v="1145"/>
    <d v="2014-07-28T14:31:17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371"/>
    <b v="1"/>
    <s v="music/rock"/>
    <n v="103"/>
    <x v="1117"/>
    <x v="7"/>
    <s v="rock"/>
    <x v="1146"/>
    <d v="2015-06-03T00:00:00"/>
    <x v="0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363"/>
    <b v="1"/>
    <s v="theater/plays"/>
    <n v="102"/>
    <x v="1118"/>
    <x v="6"/>
    <s v="plays"/>
    <x v="1147"/>
    <d v="2015-09-23T13:25:56"/>
    <x v="0"/>
  </r>
  <r>
    <n v="744"/>
    <x v="1147"/>
    <s v="Join others to help create a world that is possible -- in your workplace, community and society!"/>
    <n v="5000"/>
    <n v="5116"/>
    <x v="0"/>
    <s v="US"/>
    <s v="USD"/>
    <n v="1355439503"/>
    <n v="1352847503"/>
    <b v="0"/>
    <x v="405"/>
    <b v="1"/>
    <s v="publishing/nonfiction"/>
    <n v="102"/>
    <x v="1119"/>
    <x v="1"/>
    <s v="nonfiction"/>
    <x v="1148"/>
    <d v="2013-10-25T23:00:10"/>
    <x v="0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300"/>
    <b v="1"/>
    <s v="theater/plays"/>
    <n v="102"/>
    <x v="1120"/>
    <x v="6"/>
    <s v="plays"/>
    <x v="1149"/>
    <d v="2014-08-03T17:00:00"/>
    <x v="0"/>
  </r>
  <r>
    <n v="2982"/>
    <x v="1149"/>
    <s v="Renovating this historical landmark, into an arts venue and theatre space for the community."/>
    <n v="5000"/>
    <n v="5103"/>
    <x v="0"/>
    <s v="GB"/>
    <s v="GBP"/>
    <n v="1455208143"/>
    <n v="1452616143"/>
    <b v="1"/>
    <x v="388"/>
    <b v="1"/>
    <s v="theater/spaces"/>
    <n v="102"/>
    <x v="1121"/>
    <x v="6"/>
    <s v="spaces"/>
    <x v="1150"/>
    <d v="2016-08-23T03:07:17"/>
    <x v="0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12"/>
    <b v="1"/>
    <s v="theater/plays"/>
    <n v="102"/>
    <x v="1122"/>
    <x v="6"/>
    <s v="plays"/>
    <x v="1151"/>
    <d v="2012-12-13T22:58:23"/>
    <x v="0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405"/>
    <b v="1"/>
    <s v="theater/plays"/>
    <n v="128"/>
    <x v="1123"/>
    <x v="6"/>
    <s v="plays"/>
    <x v="1152"/>
    <d v="2015-12-10T16:51:01"/>
    <x v="0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326"/>
    <b v="1"/>
    <s v="publishing/nonfiction"/>
    <n v="102"/>
    <x v="1124"/>
    <x v="1"/>
    <s v="nonfiction"/>
    <x v="1153"/>
    <d v="2016-02-11T16:29:03"/>
    <x v="0"/>
  </r>
  <r>
    <n v="2262"/>
    <x v="1153"/>
    <s v="An RPG about mortal servants of the Horsemen of the Apocalypse deciding to not end the world."/>
    <n v="3300"/>
    <n v="5087"/>
    <x v="0"/>
    <s v="US"/>
    <s v="USD"/>
    <n v="1416268800"/>
    <n v="1413295358"/>
    <b v="0"/>
    <x v="120"/>
    <b v="1"/>
    <s v="games/tabletop games"/>
    <n v="154"/>
    <x v="1125"/>
    <x v="3"/>
    <s v="tabletop games"/>
    <x v="1154"/>
    <d v="2014-09-26T01:35:00"/>
    <x v="0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475"/>
    <b v="1"/>
    <s v="theater/plays"/>
    <n v="127"/>
    <x v="138"/>
    <x v="6"/>
    <s v="plays"/>
    <x v="1155"/>
    <d v="2015-05-26T15:32:27"/>
    <x v="0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n v="1415472953"/>
    <b v="0"/>
    <x v="326"/>
    <b v="1"/>
    <s v="music/indie rock"/>
    <n v="254"/>
    <x v="87"/>
    <x v="7"/>
    <s v="indie rock"/>
    <x v="1156"/>
    <d v="2014-07-09T07:55:39"/>
    <x v="0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449"/>
    <b v="1"/>
    <s v="technology/hardware"/>
    <n v="508"/>
    <x v="1126"/>
    <x v="0"/>
    <s v="hardware"/>
    <x v="1157"/>
    <d v="2014-11-18T00:00:00"/>
    <x v="0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384"/>
    <b v="1"/>
    <s v="theater/plays"/>
    <n v="101"/>
    <x v="1127"/>
    <x v="6"/>
    <s v="plays"/>
    <x v="1158"/>
    <d v="2014-07-07T02:00:00"/>
    <x v="0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360"/>
    <b v="1"/>
    <s v="theater/plays"/>
    <n v="101"/>
    <x v="1128"/>
    <x v="6"/>
    <s v="plays"/>
    <x v="1159"/>
    <d v="2014-11-21T04:00:00"/>
    <x v="0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95"/>
    <b v="1"/>
    <s v="music/metal"/>
    <n v="101"/>
    <x v="1129"/>
    <x v="7"/>
    <s v="metal"/>
    <x v="1160"/>
    <d v="2015-11-11T23:58:20"/>
    <x v="0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334"/>
    <b v="1"/>
    <s v="music/electronic music"/>
    <n v="112"/>
    <x v="1130"/>
    <x v="7"/>
    <s v="electronic music"/>
    <x v="1161"/>
    <d v="2015-07-31T16:00:00"/>
    <x v="0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461"/>
    <b v="1"/>
    <s v="theater/plays"/>
    <n v="101"/>
    <x v="1131"/>
    <x v="6"/>
    <s v="plays"/>
    <x v="1162"/>
    <d v="2015-01-06T06:00:00"/>
    <x v="0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391"/>
    <b v="1"/>
    <s v="music/rock"/>
    <n v="112"/>
    <x v="1132"/>
    <x v="7"/>
    <s v="rock"/>
    <x v="1163"/>
    <d v="2014-11-10T21:07:43"/>
    <x v="0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352"/>
    <b v="0"/>
    <s v="games/video games"/>
    <n v="3"/>
    <x v="1133"/>
    <x v="3"/>
    <s v="video games"/>
    <x v="1164"/>
    <d v="2013-01-07T08:00:00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349"/>
    <b v="1"/>
    <s v="technology/hardware"/>
    <n v="101"/>
    <x v="1134"/>
    <x v="0"/>
    <s v="hardware"/>
    <x v="1165"/>
    <d v="2014-07-23T11:00:0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445"/>
    <b v="1"/>
    <s v="theater/musical"/>
    <n v="101"/>
    <x v="1135"/>
    <x v="6"/>
    <s v="musical"/>
    <x v="1166"/>
    <d v="2014-07-24T18:23:11"/>
    <x v="0"/>
  </r>
  <r>
    <n v="3212"/>
    <x v="1166"/>
    <s v="Help us bring our production of Campo Maldito to New York AND San Francisco!"/>
    <n v="4000"/>
    <n v="5050"/>
    <x v="0"/>
    <s v="US"/>
    <s v="USD"/>
    <n v="1407524751"/>
    <n v="1404932751"/>
    <b v="1"/>
    <x v="295"/>
    <b v="1"/>
    <s v="theater/plays"/>
    <n v="126"/>
    <x v="1136"/>
    <x v="6"/>
    <s v="plays"/>
    <x v="1167"/>
    <d v="2013-08-04T23:06:22"/>
    <x v="0"/>
  </r>
  <r>
    <n v="836"/>
    <x v="1167"/>
    <s v="An album you can bring home to mom."/>
    <n v="5000"/>
    <n v="5046.5200000000004"/>
    <x v="0"/>
    <s v="US"/>
    <s v="USD"/>
    <n v="1381108918"/>
    <n v="1378516918"/>
    <b v="0"/>
    <x v="360"/>
    <b v="1"/>
    <s v="music/rock"/>
    <n v="101"/>
    <x v="1137"/>
    <x v="7"/>
    <s v="rock"/>
    <x v="1168"/>
    <d v="2015-11-25T15:49:11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389"/>
    <b v="1"/>
    <s v="music/classical music"/>
    <n v="126"/>
    <x v="1138"/>
    <x v="7"/>
    <s v="classical music"/>
    <x v="1169"/>
    <d v="2014-05-05T12:36:26"/>
    <x v="0"/>
  </r>
  <r>
    <n v="2544"/>
    <x v="1169"/>
    <s v="Bringing choral music and performance opportunities to under-served youth in West Philadelphia"/>
    <n v="5000"/>
    <n v="5041"/>
    <x v="0"/>
    <s v="US"/>
    <s v="USD"/>
    <n v="1341750569"/>
    <n v="1339158569"/>
    <b v="0"/>
    <x v="330"/>
    <b v="1"/>
    <s v="music/classical music"/>
    <n v="101"/>
    <x v="1139"/>
    <x v="7"/>
    <s v="classical music"/>
    <x v="1170"/>
    <d v="2014-08-08T19:05:51"/>
    <x v="0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457"/>
    <b v="1"/>
    <s v="theater/plays"/>
    <n v="101"/>
    <x v="1140"/>
    <x v="6"/>
    <s v="plays"/>
    <x v="1171"/>
    <d v="2013-10-07T01:21:58"/>
    <x v="0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324"/>
    <b v="1"/>
    <s v="theater/plays"/>
    <n v="101"/>
    <x v="1141"/>
    <x v="6"/>
    <s v="plays"/>
    <x v="1172"/>
    <d v="2012-08-16T20:22:46"/>
    <x v="0"/>
  </r>
  <r>
    <n v="106"/>
    <x v="1172"/>
    <s v="A Boy. A Girl. A Car. A Serial Killer."/>
    <n v="5000"/>
    <n v="5025"/>
    <x v="0"/>
    <s v="US"/>
    <s v="USD"/>
    <n v="1333391901"/>
    <n v="1332182301"/>
    <b v="0"/>
    <x v="174"/>
    <b v="1"/>
    <s v="film &amp; video/shorts"/>
    <n v="101"/>
    <x v="1142"/>
    <x v="5"/>
    <s v="shorts"/>
    <x v="1173"/>
    <d v="2012-07-08T12:29:29"/>
    <x v="0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476"/>
    <b v="1"/>
    <s v="theater/plays"/>
    <n v="100"/>
    <x v="1143"/>
    <x v="6"/>
    <s v="plays"/>
    <x v="1174"/>
    <d v="2014-11-05T23:28:04"/>
    <x v="0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475"/>
    <b v="1"/>
    <s v="theater/plays"/>
    <n v="100"/>
    <x v="1144"/>
    <x v="6"/>
    <s v="plays"/>
    <x v="1175"/>
    <d v="2014-08-06T21:32:00"/>
    <x v="0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460"/>
    <b v="1"/>
    <s v="theater/plays"/>
    <n v="100"/>
    <x v="1145"/>
    <x v="6"/>
    <s v="plays"/>
    <x v="1176"/>
    <d v="2012-04-02T18:38:21"/>
    <x v="0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178"/>
    <b v="0"/>
    <s v="technology/wearables"/>
    <n v="10"/>
    <x v="1146"/>
    <x v="0"/>
    <s v="wearables"/>
    <x v="1177"/>
    <d v="2015-01-08T16:31:36"/>
    <x v="0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45"/>
    <b v="1"/>
    <s v="theater/plays"/>
    <n v="100"/>
    <x v="1147"/>
    <x v="6"/>
    <s v="plays"/>
    <x v="1178"/>
    <d v="2014-08-03T23:00:00"/>
    <x v="0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178"/>
    <b v="1"/>
    <s v="music/rock"/>
    <n v="100"/>
    <x v="1148"/>
    <x v="7"/>
    <s v="rock"/>
    <x v="1179"/>
    <d v="2014-06-27T05:14:15"/>
    <x v="0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21"/>
    <b v="1"/>
    <s v="music/indie rock"/>
    <n v="100"/>
    <x v="1149"/>
    <x v="7"/>
    <s v="indie rock"/>
    <x v="1180"/>
    <d v="2016-10-29T08:57:43"/>
    <x v="0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407"/>
    <b v="1"/>
    <s v="film &amp; video/shorts"/>
    <n v="100"/>
    <x v="1150"/>
    <x v="5"/>
    <s v="shorts"/>
    <x v="1181"/>
    <d v="2014-10-20T08:00:34"/>
    <x v="0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449"/>
    <b v="1"/>
    <s v="film &amp; video/documentary"/>
    <n v="100"/>
    <x v="1151"/>
    <x v="5"/>
    <s v="documentary"/>
    <x v="1182"/>
    <d v="2012-04-27T16:00:46"/>
    <x v="0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174"/>
    <b v="1"/>
    <s v="music/classical music"/>
    <n v="100"/>
    <x v="1152"/>
    <x v="7"/>
    <s v="classical music"/>
    <x v="1183"/>
    <d v="2010-10-11T00:16:16"/>
    <x v="0"/>
  </r>
  <r>
    <n v="3763"/>
    <x v="1183"/>
    <s v="A musical about two guys writing a musical about...two guys writing a musical."/>
    <n v="5000"/>
    <n v="5000"/>
    <x v="0"/>
    <s v="US"/>
    <s v="USD"/>
    <n v="1427907626"/>
    <n v="1425319226"/>
    <b v="0"/>
    <x v="371"/>
    <b v="1"/>
    <s v="theater/musical"/>
    <n v="100"/>
    <x v="1153"/>
    <x v="6"/>
    <s v="musical"/>
    <x v="1184"/>
    <d v="2012-11-04T19:04:46"/>
    <x v="0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178"/>
    <b v="1"/>
    <s v="theater/plays"/>
    <n v="100"/>
    <x v="1154"/>
    <x v="6"/>
    <s v="plays"/>
    <x v="1185"/>
    <d v="2010-07-19T16:00:00"/>
    <x v="0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285"/>
    <b v="1"/>
    <s v="music/electronic music"/>
    <n v="108"/>
    <x v="1155"/>
    <x v="7"/>
    <s v="electronic music"/>
    <x v="1186"/>
    <d v="2016-04-22T14:52:00"/>
    <x v="0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485"/>
    <b v="0"/>
    <s v="technology/wearables"/>
    <n v="20"/>
    <x v="1156"/>
    <x v="0"/>
    <s v="wearables"/>
    <x v="1187"/>
    <d v="2015-04-01T17:00:26"/>
    <x v="0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21"/>
    <b v="0"/>
    <s v="technology/gadgets"/>
    <n v="14"/>
    <x v="1157"/>
    <x v="0"/>
    <s v="gadgets"/>
    <x v="1188"/>
    <d v="2014-12-31T13:39:47"/>
    <x v="0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25"/>
    <b v="1"/>
    <s v="theater/musical"/>
    <n v="110"/>
    <x v="1158"/>
    <x v="6"/>
    <s v="musical"/>
    <x v="1189"/>
    <d v="2015-02-11T15:23:40"/>
    <x v="0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422"/>
    <b v="0"/>
    <s v="technology/wearables"/>
    <n v="10"/>
    <x v="1159"/>
    <x v="0"/>
    <s v="wearables"/>
    <x v="1190"/>
    <d v="2015-12-05T22:28:22"/>
    <x v="0"/>
  </r>
  <r>
    <n v="476"/>
    <x v="1190"/>
    <s v="Animated Music Videos that teach kids how to read."/>
    <n v="220000"/>
    <n v="4906.59"/>
    <x v="2"/>
    <s v="US"/>
    <s v="USD"/>
    <n v="1401767940"/>
    <n v="1398727441"/>
    <b v="0"/>
    <x v="310"/>
    <b v="0"/>
    <s v="film &amp; video/animation"/>
    <n v="2"/>
    <x v="1160"/>
    <x v="5"/>
    <s v="animation"/>
    <x v="1191"/>
    <d v="2014-10-23T10:17:59"/>
    <x v="0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96"/>
    <b v="1"/>
    <s v="theater/plays"/>
    <n v="100"/>
    <x v="1161"/>
    <x v="6"/>
    <s v="plays"/>
    <x v="1192"/>
    <d v="2014-09-08T21:11:25"/>
    <x v="0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340"/>
    <b v="1"/>
    <s v="music/electronic music"/>
    <n v="196"/>
    <x v="1162"/>
    <x v="7"/>
    <s v="electronic music"/>
    <x v="1193"/>
    <d v="2016-10-13T15:12:32"/>
    <x v="0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n v="1411379235"/>
    <b v="0"/>
    <x v="446"/>
    <b v="0"/>
    <s v="film &amp; video/animation"/>
    <n v="33"/>
    <x v="1163"/>
    <x v="5"/>
    <s v="animation"/>
    <x v="1194"/>
    <d v="2014-06-03T03:59:00"/>
    <x v="0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378"/>
    <b v="1"/>
    <s v="games/tabletop games"/>
    <n v="106"/>
    <x v="1164"/>
    <x v="3"/>
    <s v="tabletop games"/>
    <x v="1195"/>
    <d v="2015-03-20T20:27:00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429"/>
    <b v="0"/>
    <s v="photography/photobooks"/>
    <n v="20"/>
    <x v="1165"/>
    <x v="2"/>
    <s v="photobooks"/>
    <x v="1196"/>
    <d v="2014-04-10T06:59:00"/>
    <x v="0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376"/>
    <b v="1"/>
    <s v="music/rock"/>
    <n v="110"/>
    <x v="1166"/>
    <x v="7"/>
    <s v="rock"/>
    <x v="1197"/>
    <d v="2014-11-21T10:47:15"/>
    <x v="0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350"/>
    <b v="1"/>
    <s v="music/rock"/>
    <n v="138"/>
    <x v="1167"/>
    <x v="7"/>
    <s v="rock"/>
    <x v="1198"/>
    <d v="2014-01-05T15:38:09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n v="1460235592"/>
    <b v="0"/>
    <x v="264"/>
    <b v="1"/>
    <s v="games/tabletop games"/>
    <n v="320"/>
    <x v="1168"/>
    <x v="3"/>
    <s v="tabletop games"/>
    <x v="1199"/>
    <d v="2014-10-16T00:00:00"/>
    <x v="0"/>
  </r>
  <r>
    <n v="290"/>
    <x v="1199"/>
    <s v="Help INTOTHEWOODS.TV purchase audio and video gear, lighting and BACK UP HARD DRIVES"/>
    <n v="4500"/>
    <n v="4800.8"/>
    <x v="0"/>
    <s v="US"/>
    <s v="USD"/>
    <n v="1296633540"/>
    <n v="1292316697"/>
    <b v="1"/>
    <x v="437"/>
    <b v="1"/>
    <s v="film &amp; video/documentary"/>
    <n v="107"/>
    <x v="1169"/>
    <x v="5"/>
    <s v="documentary"/>
    <x v="1200"/>
    <d v="2016-07-05T20:58:54"/>
    <x v="0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338"/>
    <b v="1"/>
    <s v="music/metal"/>
    <n v="120"/>
    <x v="1170"/>
    <x v="7"/>
    <s v="metal"/>
    <x v="1201"/>
    <d v="2013-10-24T23:42:49"/>
    <x v="0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n v="1365699071"/>
    <b v="1"/>
    <x v="405"/>
    <b v="1"/>
    <s v="theater/plays"/>
    <n v="114"/>
    <x v="1171"/>
    <x v="6"/>
    <s v="plays"/>
    <x v="1202"/>
    <d v="2016-04-27T02:00:00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469"/>
    <b v="1"/>
    <s v="theater/plays"/>
    <n v="120"/>
    <x v="1172"/>
    <x v="6"/>
    <s v="plays"/>
    <x v="1203"/>
    <d v="2011-02-02T07:59:00"/>
    <x v="0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n v="1432245861"/>
    <b v="0"/>
    <x v="283"/>
    <b v="1"/>
    <s v="music/electronic music"/>
    <n v="237"/>
    <x v="1173"/>
    <x v="7"/>
    <s v="electronic music"/>
    <x v="1204"/>
    <d v="2015-03-16T02:34:24"/>
    <x v="0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391"/>
    <b v="0"/>
    <s v="film &amp; video/science fiction"/>
    <n v="3"/>
    <x v="1174"/>
    <x v="5"/>
    <s v="science fiction"/>
    <x v="1205"/>
    <d v="2013-05-06T16:51:11"/>
    <x v="0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446"/>
    <b v="1"/>
    <s v="theater/spaces"/>
    <n v="117"/>
    <x v="1175"/>
    <x v="6"/>
    <s v="spaces"/>
    <x v="1206"/>
    <d v="2015-04-23T18:30:00"/>
    <x v="0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378"/>
    <b v="1"/>
    <s v="music/indie rock"/>
    <n v="134"/>
    <x v="1176"/>
    <x v="7"/>
    <s v="indie rock"/>
    <x v="1207"/>
    <d v="2015-06-20T22:04:21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363"/>
    <b v="1"/>
    <s v="music/rock"/>
    <n v="212"/>
    <x v="1177"/>
    <x v="7"/>
    <s v="rock"/>
    <x v="1208"/>
    <d v="2015-08-01T04:59:00"/>
    <x v="0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397"/>
    <b v="0"/>
    <s v="technology/wearables"/>
    <n v="2"/>
    <x v="1178"/>
    <x v="0"/>
    <s v="wearables"/>
    <x v="1209"/>
    <d v="2015-02-10T16:52:10"/>
    <x v="0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327"/>
    <b v="0"/>
    <s v="games/mobile games"/>
    <n v="72"/>
    <x v="1179"/>
    <x v="3"/>
    <s v="mobile games"/>
    <x v="1210"/>
    <d v="2013-05-09T16:33:59"/>
    <x v="0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12"/>
    <b v="1"/>
    <s v="music/rock"/>
    <n v="104"/>
    <x v="1180"/>
    <x v="7"/>
    <s v="rock"/>
    <x v="1211"/>
    <d v="2016-12-23T01:47:58"/>
    <x v="0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331"/>
    <b v="1"/>
    <s v="theater/plays"/>
    <n v="155"/>
    <x v="1181"/>
    <x v="6"/>
    <s v="plays"/>
    <x v="1212"/>
    <d v="2014-11-30T22:59:00"/>
    <x v="0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429"/>
    <b v="1"/>
    <s v="film &amp; video/shorts"/>
    <n v="103"/>
    <x v="1182"/>
    <x v="5"/>
    <s v="shorts"/>
    <x v="1213"/>
    <d v="2014-11-20T19:48:21"/>
    <x v="0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286"/>
    <b v="1"/>
    <s v="film &amp; video/shorts"/>
    <n v="155"/>
    <x v="1183"/>
    <x v="5"/>
    <s v="shorts"/>
    <x v="1214"/>
    <d v="2011-06-12T04:00:00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254"/>
    <b v="1"/>
    <s v="food/small batch"/>
    <n v="155"/>
    <x v="680"/>
    <x v="4"/>
    <s v="small batch"/>
    <x v="1215"/>
    <d v="2015-06-03T06:59:00"/>
    <x v="0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490"/>
    <b v="0"/>
    <s v="music/jazz"/>
    <n v="31"/>
    <x v="1184"/>
    <x v="7"/>
    <s v="jazz"/>
    <x v="1216"/>
    <d v="2014-03-23T00:00:00"/>
    <x v="0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239"/>
    <b v="0"/>
    <s v="theater/spaces"/>
    <n v="4"/>
    <x v="1185"/>
    <x v="6"/>
    <s v="spaces"/>
    <x v="1217"/>
    <d v="2013-03-03T19:11:18"/>
    <x v="0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239"/>
    <b v="0"/>
    <s v="technology/wearables"/>
    <n v="31"/>
    <x v="1186"/>
    <x v="0"/>
    <s v="wearables"/>
    <x v="1218"/>
    <d v="2017-02-02T16:36:49"/>
    <x v="0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n v="1401666631"/>
    <b v="1"/>
    <x v="360"/>
    <b v="1"/>
    <s v="theater/plays"/>
    <n v="107"/>
    <x v="1187"/>
    <x v="6"/>
    <s v="plays"/>
    <x v="1219"/>
    <d v="2011-12-12T05:06:16"/>
    <x v="0"/>
  </r>
  <r>
    <n v="3723"/>
    <x v="1219"/>
    <s v="Saltmine Theatre Company present Beauty and the Beast:"/>
    <n v="4500"/>
    <n v="4592"/>
    <x v="0"/>
    <s v="GB"/>
    <s v="GBP"/>
    <n v="1417374262"/>
    <n v="1414778662"/>
    <b v="0"/>
    <x v="475"/>
    <b v="1"/>
    <s v="theater/plays"/>
    <n v="102"/>
    <x v="1188"/>
    <x v="6"/>
    <s v="plays"/>
    <x v="1220"/>
    <d v="2015-04-17T17:33:02"/>
    <x v="0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376"/>
    <b v="1"/>
    <s v="theater/plays"/>
    <n v="153"/>
    <x v="1189"/>
    <x v="6"/>
    <s v="plays"/>
    <x v="1221"/>
    <d v="2016-11-24T18:26:27"/>
    <x v="0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330"/>
    <b v="1"/>
    <s v="theater/plays"/>
    <n v="102"/>
    <x v="1190"/>
    <x v="6"/>
    <s v="plays"/>
    <x v="1222"/>
    <d v="2014-07-01T23:50:31"/>
    <x v="0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267"/>
    <b v="0"/>
    <s v="games/video games"/>
    <n v="30"/>
    <x v="1191"/>
    <x v="3"/>
    <s v="video games"/>
    <x v="1223"/>
    <d v="2014-11-30T19:04:22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424"/>
    <b v="1"/>
    <s v="theater/plays"/>
    <n v="101"/>
    <x v="1192"/>
    <x v="6"/>
    <s v="plays"/>
    <x v="1224"/>
    <d v="2015-03-27T00:00:00"/>
    <x v="0"/>
  </r>
  <r>
    <n v="1303"/>
    <x v="1224"/>
    <s v="Groundbreaking queer theatre."/>
    <n v="3500"/>
    <n v="4559.13"/>
    <x v="0"/>
    <s v="GB"/>
    <s v="GBP"/>
    <n v="1469962800"/>
    <n v="1468578920"/>
    <b v="0"/>
    <x v="429"/>
    <b v="1"/>
    <s v="theater/plays"/>
    <n v="130"/>
    <x v="1193"/>
    <x v="6"/>
    <s v="plays"/>
    <x v="1225"/>
    <d v="2014-08-13T04:59:00"/>
    <x v="0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388"/>
    <b v="1"/>
    <s v="publishing/nonfiction"/>
    <n v="103"/>
    <x v="1194"/>
    <x v="1"/>
    <s v="nonfiction"/>
    <x v="1226"/>
    <d v="2013-11-27T06:41:54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411"/>
    <b v="1"/>
    <s v="theater/musical"/>
    <n v="101"/>
    <x v="1195"/>
    <x v="6"/>
    <s v="musical"/>
    <x v="1227"/>
    <d v="2014-08-30T04:48:13"/>
    <x v="0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328"/>
    <b v="1"/>
    <s v="theater/plays"/>
    <n v="114"/>
    <x v="1196"/>
    <x v="6"/>
    <s v="plays"/>
    <x v="1228"/>
    <d v="2016-07-31T11:00:00"/>
    <x v="0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362"/>
    <b v="1"/>
    <s v="theater/plays"/>
    <n v="114"/>
    <x v="1197"/>
    <x v="6"/>
    <s v="plays"/>
    <x v="1229"/>
    <d v="2013-02-24T21:04:32"/>
    <x v="0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27"/>
    <b v="1"/>
    <s v="music/pop"/>
    <n v="101"/>
    <x v="1198"/>
    <x v="7"/>
    <s v="pop"/>
    <x v="1230"/>
    <d v="2014-06-11T19:33:18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99"/>
    <b v="1"/>
    <s v="photography/photobooks"/>
    <n v="174"/>
    <x v="1199"/>
    <x v="2"/>
    <s v="photobooks"/>
    <x v="1231"/>
    <d v="2016-09-25T23:00:00"/>
    <x v="0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174"/>
    <b v="1"/>
    <s v="film &amp; video/shorts"/>
    <n v="100"/>
    <x v="1200"/>
    <x v="5"/>
    <s v="shorts"/>
    <x v="1232"/>
    <d v="2014-11-05T12:52:00"/>
    <x v="0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96"/>
    <b v="1"/>
    <s v="music/classical music"/>
    <n v="113"/>
    <x v="1201"/>
    <x v="7"/>
    <s v="classical music"/>
    <x v="1233"/>
    <d v="2013-11-24T12:49:53"/>
    <x v="0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309"/>
    <b v="1"/>
    <s v="music/classical music"/>
    <n v="100"/>
    <x v="1202"/>
    <x v="7"/>
    <s v="classical music"/>
    <x v="1234"/>
    <d v="2016-08-18T16:52:18"/>
    <x v="0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327"/>
    <b v="1"/>
    <s v="music/indie rock"/>
    <n v="113"/>
    <x v="1203"/>
    <x v="7"/>
    <s v="indie rock"/>
    <x v="1235"/>
    <d v="2010-06-09T19:00:00"/>
    <x v="0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383"/>
    <b v="1"/>
    <s v="theater/plays"/>
    <n v="100"/>
    <x v="1204"/>
    <x v="6"/>
    <s v="plays"/>
    <x v="1236"/>
    <d v="2014-12-08T04:59:00"/>
    <x v="0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331"/>
    <b v="1"/>
    <s v="music/indie rock"/>
    <n v="113"/>
    <x v="1205"/>
    <x v="7"/>
    <s v="indie rock"/>
    <x v="1237"/>
    <d v="2015-08-15T03:59:00"/>
    <x v="0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246"/>
    <b v="1"/>
    <s v="music/rock"/>
    <n v="100"/>
    <x v="1206"/>
    <x v="7"/>
    <s v="rock"/>
    <x v="1238"/>
    <d v="2012-04-30T15:30:08"/>
    <x v="0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467"/>
    <b v="1"/>
    <s v="theater/plays"/>
    <n v="100"/>
    <x v="1207"/>
    <x v="6"/>
    <s v="plays"/>
    <x v="1239"/>
    <d v="2015-08-22T20:18:55"/>
    <x v="0"/>
  </r>
  <r>
    <n v="183"/>
    <x v="1239"/>
    <s v="Don't kill me until I meet my Dad"/>
    <n v="12500"/>
    <n v="4482"/>
    <x v="2"/>
    <s v="GB"/>
    <s v="GBP"/>
    <n v="1417033610"/>
    <n v="1414438010"/>
    <b v="0"/>
    <x v="418"/>
    <b v="0"/>
    <s v="film &amp; video/drama"/>
    <n v="36"/>
    <x v="1208"/>
    <x v="5"/>
    <s v="drama"/>
    <x v="1240"/>
    <d v="2011-08-05T21:05:38"/>
    <x v="0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394"/>
    <b v="1"/>
    <s v="music/electronic music"/>
    <n v="111"/>
    <x v="1209"/>
    <x v="7"/>
    <s v="electronic music"/>
    <x v="1241"/>
    <d v="2014-12-22T04:59:00"/>
    <x v="0"/>
  </r>
  <r>
    <n v="3466"/>
    <x v="1241"/>
    <s v="The Spotlight Youth Theater is a program where every participant has a moment in the spotlight."/>
    <n v="3500"/>
    <n v="4450"/>
    <x v="0"/>
    <s v="US"/>
    <s v="USD"/>
    <n v="1461108450"/>
    <n v="1455928050"/>
    <b v="0"/>
    <x v="309"/>
    <b v="1"/>
    <s v="theater/plays"/>
    <n v="127"/>
    <x v="1210"/>
    <x v="6"/>
    <s v="plays"/>
    <x v="1242"/>
    <d v="2016-09-03T20:57:09"/>
    <x v="0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376"/>
    <b v="1"/>
    <s v="theater/plays"/>
    <n v="111"/>
    <x v="731"/>
    <x v="6"/>
    <s v="plays"/>
    <x v="1243"/>
    <d v="2014-11-26T20:26:50"/>
    <x v="0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n v="1446570315"/>
    <b v="1"/>
    <x v="475"/>
    <b v="1"/>
    <s v="theater/plays"/>
    <n v="164"/>
    <x v="1211"/>
    <x v="6"/>
    <s v="plays"/>
    <x v="1244"/>
    <d v="2012-04-14T17:36:00"/>
    <x v="0"/>
  </r>
  <r>
    <n v="3759"/>
    <x v="1244"/>
    <s v="A production company specializing in small-scale musicals"/>
    <n v="4000"/>
    <n v="4409.7700000000004"/>
    <x v="0"/>
    <s v="US"/>
    <s v="USD"/>
    <n v="1440556553"/>
    <n v="1435372553"/>
    <b v="0"/>
    <x v="436"/>
    <b v="1"/>
    <s v="theater/musical"/>
    <n v="110"/>
    <x v="1212"/>
    <x v="6"/>
    <s v="musical"/>
    <x v="1245"/>
    <d v="2016-04-19T23:27:30"/>
    <x v="0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267"/>
    <b v="1"/>
    <s v="theater/plays"/>
    <n v="103"/>
    <x v="1213"/>
    <x v="6"/>
    <s v="plays"/>
    <x v="1246"/>
    <d v="2014-11-21T17:00:00"/>
    <x v="0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267"/>
    <b v="1"/>
    <s v="theater/plays"/>
    <n v="110"/>
    <x v="1214"/>
    <x v="6"/>
    <s v="plays"/>
    <x v="1247"/>
    <d v="2015-12-03T17:00:00"/>
    <x v="0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465"/>
    <b v="1"/>
    <s v="theater/spaces"/>
    <n v="147"/>
    <x v="1215"/>
    <x v="6"/>
    <s v="spaces"/>
    <x v="1248"/>
    <d v="2015-08-26T02:35:53"/>
    <x v="0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371"/>
    <b v="1"/>
    <s v="film &amp; video/documentary"/>
    <n v="126"/>
    <x v="1216"/>
    <x v="5"/>
    <s v="documentary"/>
    <x v="1249"/>
    <d v="2016-05-04T23:00:00"/>
    <x v="0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406"/>
    <b v="1"/>
    <s v="film &amp; video/television"/>
    <n v="110"/>
    <x v="1217"/>
    <x v="5"/>
    <s v="television"/>
    <x v="1250"/>
    <d v="2016-05-06T07:17:21"/>
    <x v="0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311"/>
    <b v="1"/>
    <s v="technology/space exploration"/>
    <n v="878"/>
    <x v="1218"/>
    <x v="0"/>
    <s v="space exploration"/>
    <x v="1251"/>
    <d v="2016-08-18T02:38:45"/>
    <x v="0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376"/>
    <b v="1"/>
    <s v="technology/hardware"/>
    <n v="219"/>
    <x v="1219"/>
    <x v="0"/>
    <s v="hardware"/>
    <x v="1252"/>
    <d v="2012-05-16T19:00:0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474"/>
    <b v="1"/>
    <s v="theater/plays"/>
    <n v="146"/>
    <x v="1220"/>
    <x v="6"/>
    <s v="plays"/>
    <x v="1253"/>
    <d v="2016-07-29T05:35:00"/>
    <x v="0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447"/>
    <b v="0"/>
    <s v="technology/web"/>
    <n v="17"/>
    <x v="1221"/>
    <x v="0"/>
    <s v="web"/>
    <x v="1254"/>
    <d v="2014-10-20T20:59:11"/>
    <x v="0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475"/>
    <b v="1"/>
    <s v="music/rock"/>
    <n v="124"/>
    <x v="1222"/>
    <x v="7"/>
    <s v="rock"/>
    <x v="1255"/>
    <d v="2014-08-23T18:31:23"/>
    <x v="0"/>
  </r>
  <r>
    <n v="1462"/>
    <x v="1255"/>
    <s v="A new radio show focused on short fiction produced by Louisville Public Media"/>
    <n v="4000"/>
    <n v="4340.7"/>
    <x v="0"/>
    <s v="US"/>
    <s v="USD"/>
    <n v="1365609271"/>
    <n v="1363017271"/>
    <b v="1"/>
    <x v="316"/>
    <b v="1"/>
    <s v="publishing/radio &amp; podcasts"/>
    <n v="109"/>
    <x v="1223"/>
    <x v="1"/>
    <s v="radio &amp; podcasts"/>
    <x v="1256"/>
    <d v="2015-04-07T07:00:00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462"/>
    <b v="1"/>
    <s v="theater/plays"/>
    <n v="124"/>
    <x v="498"/>
    <x v="6"/>
    <s v="plays"/>
    <x v="1257"/>
    <d v="2015-08-15T13:22:00"/>
    <x v="0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246"/>
    <b v="1"/>
    <s v="music/rock"/>
    <n v="173"/>
    <x v="1224"/>
    <x v="7"/>
    <s v="rock"/>
    <x v="1258"/>
    <d v="2015-07-05T17:38:42"/>
    <x v="0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447"/>
    <b v="0"/>
    <s v="film &amp; video/animation"/>
    <n v="22"/>
    <x v="1225"/>
    <x v="5"/>
    <s v="animation"/>
    <x v="1259"/>
    <d v="2013-04-10T15:54:31"/>
    <x v="0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454"/>
    <b v="1"/>
    <s v="music/pop"/>
    <n v="127"/>
    <x v="1226"/>
    <x v="7"/>
    <s v="pop"/>
    <x v="1260"/>
    <d v="2015-07-14T19:32:39"/>
    <x v="0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360"/>
    <b v="1"/>
    <s v="technology/makerspaces"/>
    <n v="123"/>
    <x v="1227"/>
    <x v="0"/>
    <s v="makerspaces"/>
    <x v="1261"/>
    <d v="2012-04-23T04:00:00"/>
    <x v="0"/>
  </r>
  <r>
    <n v="2058"/>
    <x v="1261"/>
    <s v="Making using the serial terminal on the Raspberry Pi as easy as Pi!"/>
    <n v="2560"/>
    <n v="4308"/>
    <x v="0"/>
    <s v="GB"/>
    <s v="GBP"/>
    <n v="1425326400"/>
    <n v="1421916830"/>
    <b v="0"/>
    <x v="491"/>
    <b v="1"/>
    <s v="technology/hardware"/>
    <n v="168"/>
    <x v="1228"/>
    <x v="0"/>
    <s v="hardware"/>
    <x v="1262"/>
    <d v="2012-09-28T16:18:54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391"/>
    <b v="1"/>
    <s v="theater/musical"/>
    <n v="108"/>
    <x v="1229"/>
    <x v="6"/>
    <s v="musical"/>
    <x v="1263"/>
    <d v="2014-03-11T06:59:00"/>
    <x v="0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96"/>
    <b v="0"/>
    <s v="technology/gadgets"/>
    <n v="43"/>
    <x v="1230"/>
    <x v="0"/>
    <s v="gadgets"/>
    <x v="1264"/>
    <d v="2015-05-04T21:29:34"/>
    <x v="0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478"/>
    <b v="1"/>
    <s v="theater/plays"/>
    <n v="107"/>
    <x v="1231"/>
    <x v="6"/>
    <s v="plays"/>
    <x v="1265"/>
    <d v="2015-03-02T20:00:00"/>
    <x v="0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434"/>
    <b v="1"/>
    <s v="music/classical music"/>
    <n v="107"/>
    <x v="1232"/>
    <x v="7"/>
    <s v="classical music"/>
    <x v="1266"/>
    <d v="2014-06-12T17:28:10"/>
    <x v="0"/>
  </r>
  <r>
    <n v="815"/>
    <x v="1266"/>
    <s v="Be a part of helping The Early Reset finish their new 7 song EP."/>
    <n v="4000"/>
    <n v="4280"/>
    <x v="0"/>
    <s v="US"/>
    <s v="USD"/>
    <n v="1414879303"/>
    <n v="1412287303"/>
    <b v="0"/>
    <x v="246"/>
    <b v="1"/>
    <s v="music/rock"/>
    <n v="107"/>
    <x v="1233"/>
    <x v="7"/>
    <s v="rock"/>
    <x v="1267"/>
    <d v="2015-10-21T23:00:00"/>
    <x v="0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330"/>
    <b v="1"/>
    <s v="theater/plays"/>
    <n v="122"/>
    <x v="1234"/>
    <x v="6"/>
    <s v="plays"/>
    <x v="1268"/>
    <d v="2016-09-14T19:00:00"/>
    <x v="0"/>
  </r>
  <r>
    <n v="1247"/>
    <x v="1268"/>
    <s v="BRAIN DEAD is going to record their debut EP and they need your help, Bozos!"/>
    <n v="3500"/>
    <n v="4275"/>
    <x v="0"/>
    <s v="US"/>
    <s v="USD"/>
    <n v="1367823655"/>
    <n v="1365231655"/>
    <b v="1"/>
    <x v="449"/>
    <b v="1"/>
    <s v="music/rock"/>
    <n v="122"/>
    <x v="1235"/>
    <x v="7"/>
    <s v="rock"/>
    <x v="1269"/>
    <d v="2015-08-20T11:00:00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n v="1433523617"/>
    <b v="0"/>
    <x v="424"/>
    <b v="1"/>
    <s v="music/indie rock"/>
    <n v="107"/>
    <x v="1236"/>
    <x v="7"/>
    <s v="indie rock"/>
    <x v="1270"/>
    <d v="2014-11-01T22:01:43"/>
    <x v="0"/>
  </r>
  <r>
    <n v="3359"/>
    <x v="1270"/>
    <s v="A Theatrical Production Celebrating the Lebanese Culture and the Human Spirit in Time of War."/>
    <n v="4000"/>
    <n v="4250"/>
    <x v="0"/>
    <s v="US"/>
    <s v="USD"/>
    <n v="1487985734"/>
    <n v="1484097734"/>
    <b v="0"/>
    <x v="465"/>
    <b v="1"/>
    <s v="theater/plays"/>
    <n v="106"/>
    <x v="1237"/>
    <x v="6"/>
    <s v="plays"/>
    <x v="1271"/>
    <d v="2016-04-13T21:02:45"/>
    <x v="0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44"/>
    <b v="1"/>
    <s v="theater/plays"/>
    <n v="142"/>
    <x v="1238"/>
    <x v="6"/>
    <s v="plays"/>
    <x v="1272"/>
    <d v="2013-05-06T07:00:55"/>
    <x v="0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406"/>
    <b v="1"/>
    <s v="music/rock"/>
    <n v="106"/>
    <x v="1239"/>
    <x v="7"/>
    <s v="rock"/>
    <x v="1273"/>
    <d v="2015-07-05T17:00:17"/>
    <x v="0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476"/>
    <b v="1"/>
    <s v="theater/spaces"/>
    <n v="101"/>
    <x v="1240"/>
    <x v="6"/>
    <s v="spaces"/>
    <x v="1274"/>
    <d v="2017-02-25T01:22:14"/>
    <x v="0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06"/>
    <b v="1"/>
    <s v="technology/hardware"/>
    <n v="384"/>
    <x v="524"/>
    <x v="0"/>
    <s v="hardware"/>
    <x v="1275"/>
    <d v="2015-08-02T16:00:00"/>
    <x v="0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394"/>
    <b v="1"/>
    <s v="music/indie rock"/>
    <n v="121"/>
    <x v="1241"/>
    <x v="7"/>
    <s v="indie rock"/>
    <x v="1276"/>
    <d v="2015-06-22T05:00:00"/>
    <x v="0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467"/>
    <b v="1"/>
    <s v="theater/plays"/>
    <n v="105"/>
    <x v="1242"/>
    <x v="6"/>
    <s v="plays"/>
    <x v="1277"/>
    <d v="2015-07-20T22:00:00"/>
    <x v="0"/>
  </r>
  <r>
    <n v="807"/>
    <x v="1277"/>
    <s v="Join the Sic Vita family and lend a hand as we create a new album!"/>
    <n v="4000"/>
    <n v="4205"/>
    <x v="0"/>
    <s v="US"/>
    <s v="USD"/>
    <n v="1488333600"/>
    <n v="1485270311"/>
    <b v="0"/>
    <x v="330"/>
    <b v="1"/>
    <s v="music/rock"/>
    <n v="105"/>
    <x v="1243"/>
    <x v="7"/>
    <s v="rock"/>
    <x v="1278"/>
    <d v="2014-05-05T21:18:37"/>
    <x v="0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17"/>
    <b v="0"/>
    <s v="photography/photobooks"/>
    <n v="22"/>
    <x v="1244"/>
    <x v="2"/>
    <s v="photobooks"/>
    <x v="1279"/>
    <d v="2012-03-05T03:00:00"/>
    <x v="0"/>
  </r>
  <r>
    <n v="859"/>
    <x v="1279"/>
    <s v="We are heading to the studio to create our second album and we want you to be right there with us!"/>
    <n v="4000"/>
    <n v="4187"/>
    <x v="0"/>
    <s v="US"/>
    <s v="USD"/>
    <n v="1433376000"/>
    <n v="1430768468"/>
    <b v="0"/>
    <x v="359"/>
    <b v="1"/>
    <s v="music/metal"/>
    <n v="105"/>
    <x v="1245"/>
    <x v="7"/>
    <s v="metal"/>
    <x v="1280"/>
    <d v="2016-03-16T03:59:00"/>
    <x v="0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363"/>
    <b v="1"/>
    <s v="music/pop"/>
    <n v="119"/>
    <x v="1246"/>
    <x v="7"/>
    <s v="pop"/>
    <x v="1281"/>
    <d v="2017-03-01T02:00:00"/>
    <x v="0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422"/>
    <b v="1"/>
    <s v="music/indie rock"/>
    <n v="119"/>
    <x v="1247"/>
    <x v="7"/>
    <s v="indie rock"/>
    <x v="1282"/>
    <d v="2016-07-24T10:32:46"/>
    <x v="0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254"/>
    <b v="1"/>
    <s v="theater/plays"/>
    <n v="139"/>
    <x v="645"/>
    <x v="6"/>
    <s v="plays"/>
    <x v="1283"/>
    <d v="2015-06-04T00:00:00"/>
    <x v="0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492"/>
    <b v="0"/>
    <s v="theater/musical"/>
    <n v="60"/>
    <x v="1248"/>
    <x v="6"/>
    <s v="musical"/>
    <x v="1284"/>
    <d v="2011-02-22T03:00:00"/>
    <x v="0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433"/>
    <b v="1"/>
    <s v="music/rock"/>
    <n v="119"/>
    <x v="1249"/>
    <x v="7"/>
    <s v="rock"/>
    <x v="1285"/>
    <d v="2011-09-15T22:00:03"/>
    <x v="0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267"/>
    <b v="1"/>
    <s v="music/indie rock"/>
    <n v="166"/>
    <x v="1250"/>
    <x v="7"/>
    <s v="indie rock"/>
    <x v="1286"/>
    <d v="2014-06-16T06:59:00"/>
    <x v="0"/>
  </r>
  <r>
    <n v="809"/>
    <x v="1286"/>
    <s v="Acknowledged songwriter looking to record album of new songs to secure a Publishing Contract"/>
    <n v="4000"/>
    <n v="4151"/>
    <x v="0"/>
    <s v="US"/>
    <s v="USD"/>
    <n v="1390161630"/>
    <n v="1387569630"/>
    <b v="0"/>
    <x v="425"/>
    <b v="1"/>
    <s v="music/rock"/>
    <n v="104"/>
    <x v="1251"/>
    <x v="7"/>
    <s v="rock"/>
    <x v="1287"/>
    <d v="2014-12-16T22:32:09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328"/>
    <b v="1"/>
    <s v="theater/plays"/>
    <n v="138"/>
    <x v="1252"/>
    <x v="6"/>
    <s v="plays"/>
    <x v="1288"/>
    <d v="2010-11-30T15:43:35"/>
    <x v="0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21"/>
    <b v="1"/>
    <s v="theater/plays"/>
    <n v="138"/>
    <x v="1253"/>
    <x v="6"/>
    <s v="plays"/>
    <x v="1289"/>
    <d v="2010-06-01T04:59:00"/>
    <x v="0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n v="1406914291"/>
    <b v="1"/>
    <x v="461"/>
    <b v="1"/>
    <s v="music/rock"/>
    <n v="104"/>
    <x v="1254"/>
    <x v="7"/>
    <s v="rock"/>
    <x v="1290"/>
    <d v="2014-01-19T20:00:30"/>
    <x v="0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28"/>
    <b v="1"/>
    <s v="theater/plays"/>
    <n v="103"/>
    <x v="1255"/>
    <x v="6"/>
    <s v="plays"/>
    <x v="1291"/>
    <d v="2014-07-06T18:31:06"/>
    <x v="0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45"/>
    <b v="1"/>
    <s v="photography/photobooks"/>
    <n v="176"/>
    <x v="1256"/>
    <x v="2"/>
    <s v="photobooks"/>
    <x v="1292"/>
    <d v="2016-12-06T23:22:34"/>
    <x v="0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481"/>
    <b v="0"/>
    <s v="food/small batch"/>
    <n v="39"/>
    <x v="1257"/>
    <x v="4"/>
    <s v="small batch"/>
    <x v="1293"/>
    <d v="2014-08-31T17:31:31"/>
    <x v="0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454"/>
    <b v="1"/>
    <s v="film &amp; video/documentary"/>
    <n v="137"/>
    <x v="1258"/>
    <x v="5"/>
    <s v="documentary"/>
    <x v="1294"/>
    <d v="2015-07-05T16:43:23"/>
    <x v="0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475"/>
    <b v="1"/>
    <s v="music/rock"/>
    <n v="103"/>
    <x v="1204"/>
    <x v="7"/>
    <s v="rock"/>
    <x v="1295"/>
    <d v="2014-12-01T03:00:00"/>
    <x v="0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433"/>
    <b v="1"/>
    <s v="music/rock"/>
    <n v="103"/>
    <x v="1259"/>
    <x v="7"/>
    <s v="rock"/>
    <x v="1296"/>
    <d v="2017-04-04T05:15:01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161"/>
    <b v="0"/>
    <s v="photography/places"/>
    <n v="29"/>
    <x v="1260"/>
    <x v="2"/>
    <s v="places"/>
    <x v="1297"/>
    <d v="2012-06-02T01:42:26"/>
    <x v="0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286"/>
    <b v="1"/>
    <s v="theater/plays"/>
    <n v="102"/>
    <x v="1261"/>
    <x v="6"/>
    <s v="plays"/>
    <x v="1298"/>
    <d v="2016-05-05T13:01:47"/>
    <x v="0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n v="1380477691"/>
    <b v="0"/>
    <x v="414"/>
    <b v="1"/>
    <s v="music/classical music"/>
    <n v="102"/>
    <x v="1262"/>
    <x v="7"/>
    <s v="classical music"/>
    <x v="1299"/>
    <d v="2013-07-26T01:30:35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n v="1428515462"/>
    <b v="0"/>
    <x v="436"/>
    <b v="1"/>
    <s v="theater/plays"/>
    <n v="136"/>
    <x v="1263"/>
    <x v="6"/>
    <s v="plays"/>
    <x v="1300"/>
    <d v="2016-04-03T16:25:41"/>
    <x v="0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490"/>
    <b v="1"/>
    <s v="theater/plays"/>
    <n v="102"/>
    <x v="1264"/>
    <x v="6"/>
    <s v="plays"/>
    <x v="1301"/>
    <d v="2015-03-11T03:26:23"/>
    <x v="0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254"/>
    <b v="1"/>
    <s v="food/small batch"/>
    <n v="102"/>
    <x v="1265"/>
    <x v="4"/>
    <s v="small batch"/>
    <x v="1302"/>
    <d v="2013-10-18T03:59:00"/>
    <x v="0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286"/>
    <b v="1"/>
    <s v="theater/plays"/>
    <n v="102"/>
    <x v="1266"/>
    <x v="6"/>
    <s v="plays"/>
    <x v="1303"/>
    <d v="2015-04-29T17:51:02"/>
    <x v="0"/>
  </r>
  <r>
    <n v="1378"/>
    <x v="1303"/>
    <s v="A psychedelic post rock masterpiece!"/>
    <n v="2000"/>
    <n v="4067"/>
    <x v="0"/>
    <s v="GB"/>
    <s v="GBP"/>
    <n v="1470075210"/>
    <n v="1468779210"/>
    <b v="0"/>
    <x v="377"/>
    <b v="1"/>
    <s v="music/rock"/>
    <n v="203"/>
    <x v="1267"/>
    <x v="7"/>
    <s v="rock"/>
    <x v="1304"/>
    <d v="2015-07-31T20:32:28"/>
    <x v="0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449"/>
    <b v="0"/>
    <s v="theater/plays"/>
    <n v="41"/>
    <x v="1268"/>
    <x v="6"/>
    <s v="plays"/>
    <x v="1305"/>
    <d v="2014-11-05T17:34:00"/>
    <x v="0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406"/>
    <b v="1"/>
    <s v="music/rock"/>
    <n v="102"/>
    <x v="1121"/>
    <x v="7"/>
    <s v="rock"/>
    <x v="1306"/>
    <d v="2014-08-16T16:00:57"/>
    <x v="0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462"/>
    <b v="1"/>
    <s v="theater/musical"/>
    <n v="101"/>
    <x v="749"/>
    <x v="6"/>
    <s v="musical"/>
    <x v="1307"/>
    <d v="2016-08-01T18:13:30"/>
    <x v="0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12"/>
    <b v="1"/>
    <s v="theater/plays"/>
    <n v="108"/>
    <x v="1269"/>
    <x v="6"/>
    <s v="plays"/>
    <x v="1308"/>
    <d v="2014-06-03T06:59:00"/>
    <x v="0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458"/>
    <b v="1"/>
    <s v="film &amp; video/television"/>
    <n v="101"/>
    <x v="1270"/>
    <x v="5"/>
    <s v="television"/>
    <x v="1309"/>
    <d v="2011-09-24T08:10:54"/>
    <x v="0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492"/>
    <b v="1"/>
    <s v="theater/plays"/>
    <n v="135"/>
    <x v="1271"/>
    <x v="6"/>
    <s v="plays"/>
    <x v="1310"/>
    <d v="2015-01-30T16:53:34"/>
    <x v="0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465"/>
    <b v="1"/>
    <s v="theater/plays"/>
    <n v="119"/>
    <x v="1272"/>
    <x v="6"/>
    <s v="plays"/>
    <x v="1311"/>
    <d v="2014-09-21T02:00:00"/>
    <x v="0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414"/>
    <b v="1"/>
    <s v="photography/photobooks"/>
    <n v="108"/>
    <x v="1273"/>
    <x v="2"/>
    <s v="photobooks"/>
    <x v="1312"/>
    <d v="2014-08-21T07:01:55"/>
    <x v="0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n v="1364101272"/>
    <b v="0"/>
    <x v="406"/>
    <b v="1"/>
    <s v="film &amp; video/shorts"/>
    <n v="115"/>
    <x v="1274"/>
    <x v="5"/>
    <s v="shorts"/>
    <x v="1313"/>
    <d v="2016-06-01T18:57:00"/>
    <x v="0"/>
  </r>
  <r>
    <n v="3157"/>
    <x v="1313"/>
    <s v="Four Directors.  Four One Acts.  Four Genres.  For You."/>
    <n v="4000"/>
    <n v="4040"/>
    <x v="0"/>
    <s v="US"/>
    <s v="USD"/>
    <n v="1405746000"/>
    <n v="1404932105"/>
    <b v="1"/>
    <x v="476"/>
    <b v="1"/>
    <s v="theater/plays"/>
    <n v="101"/>
    <x v="1275"/>
    <x v="6"/>
    <s v="plays"/>
    <x v="1314"/>
    <d v="2014-12-21T17:11:30"/>
    <x v="0"/>
  </r>
  <r>
    <n v="1628"/>
    <x v="1314"/>
    <s v="Original Jewish rock music on human relationships and identity"/>
    <n v="4000"/>
    <n v="4037"/>
    <x v="0"/>
    <s v="US"/>
    <s v="USD"/>
    <n v="1403026882"/>
    <n v="1400175682"/>
    <b v="0"/>
    <x v="436"/>
    <b v="1"/>
    <s v="music/rock"/>
    <n v="101"/>
    <x v="1276"/>
    <x v="7"/>
    <s v="rock"/>
    <x v="1315"/>
    <d v="2016-10-23T08:20:01"/>
    <x v="0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331"/>
    <b v="1"/>
    <s v="theater/plays"/>
    <n v="101"/>
    <x v="1277"/>
    <x v="6"/>
    <s v="plays"/>
    <x v="1316"/>
    <d v="2013-04-23T05:01:12"/>
    <x v="0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493"/>
    <b v="1"/>
    <s v="theater/plays"/>
    <n v="101"/>
    <x v="1278"/>
    <x v="6"/>
    <s v="plays"/>
    <x v="1317"/>
    <d v="2014-07-19T05:00:00"/>
    <x v="0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n v="1321200332"/>
    <b v="0"/>
    <x v="367"/>
    <b v="1"/>
    <s v="music/indie rock"/>
    <n v="101"/>
    <x v="1279"/>
    <x v="7"/>
    <s v="indie rock"/>
    <x v="1318"/>
    <d v="2014-06-17T17:41:22"/>
    <x v="0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n v="1361858673"/>
    <b v="0"/>
    <x v="359"/>
    <b v="1"/>
    <s v="music/pop"/>
    <n v="161"/>
    <x v="1280"/>
    <x v="7"/>
    <s v="pop"/>
    <x v="1319"/>
    <d v="2014-05-23T20:01:47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12"/>
    <b v="1"/>
    <s v="music/rock"/>
    <n v="115"/>
    <x v="1281"/>
    <x v="7"/>
    <s v="rock"/>
    <x v="1320"/>
    <d v="2015-05-09T20:47:29"/>
    <x v="0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309"/>
    <b v="1"/>
    <s v="theater/plays"/>
    <n v="100"/>
    <x v="1282"/>
    <x v="6"/>
    <s v="plays"/>
    <x v="1321"/>
    <d v="2011-12-14T04:59:00"/>
    <x v="0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338"/>
    <b v="1"/>
    <s v="theater/plays"/>
    <n v="100"/>
    <x v="1283"/>
    <x v="6"/>
    <s v="plays"/>
    <x v="1322"/>
    <d v="2013-03-28T05:04:33"/>
    <x v="0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446"/>
    <b v="1"/>
    <s v="music/indie rock"/>
    <n v="115"/>
    <x v="1284"/>
    <x v="7"/>
    <s v="indie rock"/>
    <x v="1323"/>
    <d v="2014-09-30T14:09:47"/>
    <x v="0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96"/>
    <b v="1"/>
    <s v="theater/plays"/>
    <n v="100"/>
    <x v="1285"/>
    <x v="6"/>
    <s v="plays"/>
    <x v="1324"/>
    <d v="2016-08-10T04:00:00"/>
    <x v="0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27"/>
    <b v="1"/>
    <s v="theater/plays"/>
    <n v="133"/>
    <x v="1286"/>
    <x v="6"/>
    <s v="plays"/>
    <x v="1325"/>
    <d v="2017-02-01T23:31:00"/>
    <x v="0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483"/>
    <b v="1"/>
    <s v="theater/plays"/>
    <n v="100"/>
    <x v="1287"/>
    <x v="6"/>
    <s v="plays"/>
    <x v="1326"/>
    <d v="2012-05-16T04:59:00"/>
    <x v="0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81"/>
    <b v="1"/>
    <s v="film &amp; video/shorts"/>
    <n v="100"/>
    <x v="1288"/>
    <x v="5"/>
    <s v="shorts"/>
    <x v="1327"/>
    <d v="2015-01-11T20:53:30"/>
    <x v="0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367"/>
    <b v="1"/>
    <s v="theater/plays"/>
    <n v="105"/>
    <x v="1289"/>
    <x v="6"/>
    <s v="plays"/>
    <x v="1328"/>
    <d v="2016-08-01T06:59:00"/>
    <x v="0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467"/>
    <b v="1"/>
    <s v="theater/plays"/>
    <n v="100"/>
    <x v="1290"/>
    <x v="6"/>
    <s v="plays"/>
    <x v="1329"/>
    <d v="2016-05-17T21:27:59"/>
    <x v="0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461"/>
    <b v="1"/>
    <s v="theater/spaces"/>
    <n v="107"/>
    <x v="1202"/>
    <x v="6"/>
    <s v="spaces"/>
    <x v="1330"/>
    <d v="2011-10-09T19:41:01"/>
    <x v="0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493"/>
    <b v="1"/>
    <s v="theater/plays"/>
    <n v="100"/>
    <x v="1291"/>
    <x v="6"/>
    <s v="plays"/>
    <x v="1331"/>
    <d v="2015-10-26T00:13:17"/>
    <x v="0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21"/>
    <b v="0"/>
    <s v="photography/photobooks"/>
    <n v="36"/>
    <x v="1292"/>
    <x v="2"/>
    <s v="photobooks"/>
    <x v="1332"/>
    <d v="2016-12-17T06:59:00"/>
    <x v="0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272"/>
    <b v="1"/>
    <s v="film &amp; video/documentary"/>
    <n v="114"/>
    <x v="1293"/>
    <x v="5"/>
    <s v="documentary"/>
    <x v="1333"/>
    <d v="2015-06-14T00:20:55"/>
    <x v="0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330"/>
    <b v="1"/>
    <s v="film &amp; video/shorts"/>
    <n v="114"/>
    <x v="1294"/>
    <x v="5"/>
    <s v="shorts"/>
    <x v="1334"/>
    <d v="2014-07-04T11:00:00"/>
    <x v="0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441"/>
    <b v="1"/>
    <s v="publishing/nonfiction"/>
    <n v="179"/>
    <x v="1295"/>
    <x v="1"/>
    <s v="nonfiction"/>
    <x v="1335"/>
    <d v="2016-09-02T16:36:20"/>
    <x v="0"/>
  </r>
  <r>
    <n v="2099"/>
    <x v="1335"/>
    <s v="Our tour van died, we need help!"/>
    <n v="3000"/>
    <n v="3971"/>
    <x v="0"/>
    <s v="US"/>
    <s v="USD"/>
    <n v="1435808400"/>
    <n v="1434650084"/>
    <b v="0"/>
    <x v="475"/>
    <b v="1"/>
    <s v="music/indie rock"/>
    <n v="132"/>
    <x v="1296"/>
    <x v="7"/>
    <s v="indie rock"/>
    <x v="1336"/>
    <d v="2010-03-16T07:06:00"/>
    <x v="0"/>
  </r>
  <r>
    <n v="1859"/>
    <x v="1336"/>
    <s v="Queen Kwong is going ON TOUR to London and Paris!"/>
    <n v="3000"/>
    <n v="3955"/>
    <x v="0"/>
    <s v="US"/>
    <s v="USD"/>
    <n v="1316716129"/>
    <n v="1314124129"/>
    <b v="0"/>
    <x v="331"/>
    <b v="1"/>
    <s v="music/rock"/>
    <n v="132"/>
    <x v="1297"/>
    <x v="7"/>
    <s v="rock"/>
    <x v="1337"/>
    <d v="2011-04-08T10:55:55"/>
    <x v="0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45"/>
    <b v="1"/>
    <s v="theater/spaces"/>
    <n v="101"/>
    <x v="1298"/>
    <x v="6"/>
    <s v="spaces"/>
    <x v="1338"/>
    <d v="2013-05-03T13:44:05"/>
    <x v="0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444"/>
    <b v="1"/>
    <s v="music/indie rock"/>
    <n v="171"/>
    <x v="1299"/>
    <x v="7"/>
    <s v="indie rock"/>
    <x v="1339"/>
    <d v="2015-07-02T03:40:00"/>
    <x v="0"/>
  </r>
  <r>
    <n v="1395"/>
    <x v="1339"/>
    <s v="Help Quiet Oaks record their debut album!!!"/>
    <n v="3500"/>
    <n v="3916"/>
    <x v="0"/>
    <s v="US"/>
    <s v="USD"/>
    <n v="1484430481"/>
    <n v="1481838481"/>
    <b v="0"/>
    <x v="454"/>
    <b v="1"/>
    <s v="music/rock"/>
    <n v="112"/>
    <x v="1300"/>
    <x v="7"/>
    <s v="rock"/>
    <x v="1340"/>
    <d v="2011-09-22T18:28:49"/>
    <x v="0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376"/>
    <b v="1"/>
    <s v="music/classical music"/>
    <n v="112"/>
    <x v="1301"/>
    <x v="7"/>
    <s v="classical music"/>
    <x v="1341"/>
    <d v="2014-06-20T22:01:00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481"/>
    <b v="1"/>
    <s v="theater/plays"/>
    <n v="130"/>
    <x v="1302"/>
    <x v="6"/>
    <s v="plays"/>
    <x v="1342"/>
    <d v="2013-12-31T07:00:00"/>
    <x v="0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309"/>
    <b v="1"/>
    <s v="music/classical music"/>
    <n v="195"/>
    <x v="1303"/>
    <x v="7"/>
    <s v="classical music"/>
    <x v="1343"/>
    <d v="2017-01-14T21:48:01"/>
    <x v="0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239"/>
    <b v="0"/>
    <s v="theater/plays"/>
    <n v="78"/>
    <x v="1304"/>
    <x v="6"/>
    <s v="plays"/>
    <x v="1344"/>
    <d v="2013-10-05T05:00:00"/>
    <x v="0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447"/>
    <b v="1"/>
    <s v="theater/plays"/>
    <n v="118"/>
    <x v="1305"/>
    <x v="6"/>
    <s v="plays"/>
    <x v="1345"/>
    <d v="2016-08-14T14:30:57"/>
    <x v="0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467"/>
    <b v="1"/>
    <s v="theater/plays"/>
    <n v="111"/>
    <x v="1306"/>
    <x v="6"/>
    <s v="plays"/>
    <x v="1346"/>
    <d v="2015-02-27T00:30:00"/>
    <x v="0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n v="1474339696"/>
    <b v="0"/>
    <x v="433"/>
    <b v="1"/>
    <s v="theater/plays"/>
    <n v="111"/>
    <x v="1307"/>
    <x v="6"/>
    <s v="plays"/>
    <x v="1347"/>
    <d v="2016-05-09T04:00:00"/>
    <x v="0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360"/>
    <b v="0"/>
    <s v="theater/plays"/>
    <n v="35"/>
    <x v="1308"/>
    <x v="6"/>
    <s v="plays"/>
    <x v="1348"/>
    <d v="2015-08-03T18:00:00"/>
    <x v="0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27"/>
    <b v="1"/>
    <s v="photography/photobooks"/>
    <n v="110"/>
    <x v="953"/>
    <x v="2"/>
    <s v="photobooks"/>
    <x v="1349"/>
    <d v="2014-08-25T04:59:00"/>
    <x v="0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340"/>
    <b v="1"/>
    <s v="film &amp; video/documentary"/>
    <n v="385"/>
    <x v="1309"/>
    <x v="5"/>
    <s v="documentary"/>
    <x v="1350"/>
    <d v="2016-10-20T02:48:16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434"/>
    <b v="1"/>
    <s v="music/pop"/>
    <n v="101"/>
    <x v="1310"/>
    <x v="7"/>
    <s v="pop"/>
    <x v="1351"/>
    <d v="2014-05-20T06:59:00"/>
    <x v="0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13"/>
    <b v="1"/>
    <s v="theater/plays"/>
    <n v="109"/>
    <x v="1311"/>
    <x v="6"/>
    <s v="plays"/>
    <x v="1352"/>
    <d v="2017-03-14T13:24:46"/>
    <x v="0"/>
  </r>
  <r>
    <n v="1290"/>
    <x v="1352"/>
    <s v="Sometimes your Heart has to STOP for your Life to START."/>
    <n v="3500"/>
    <n v="3800"/>
    <x v="0"/>
    <s v="US"/>
    <s v="USD"/>
    <n v="1429772340"/>
    <n v="1427121931"/>
    <b v="0"/>
    <x v="417"/>
    <b v="1"/>
    <s v="theater/plays"/>
    <n v="109"/>
    <x v="1312"/>
    <x v="6"/>
    <s v="plays"/>
    <x v="1353"/>
    <d v="2013-03-01T19:59:48"/>
    <x v="0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449"/>
    <b v="1"/>
    <s v="theater/musical"/>
    <n v="109"/>
    <x v="1313"/>
    <x v="6"/>
    <s v="musical"/>
    <x v="1354"/>
    <d v="2014-05-23T16:25:55"/>
    <x v="0"/>
  </r>
  <r>
    <n v="1248"/>
    <x v="1354"/>
    <s v="The Vandies make pop rock in glorious Portland, Oregon. Help us fund our first full length album!"/>
    <n v="2500"/>
    <n v="3791"/>
    <x v="0"/>
    <s v="US"/>
    <s v="USD"/>
    <n v="1402642740"/>
    <n v="1399563953"/>
    <b v="1"/>
    <x v="388"/>
    <b v="1"/>
    <s v="music/rock"/>
    <n v="152"/>
    <x v="1314"/>
    <x v="7"/>
    <s v="rock"/>
    <x v="1355"/>
    <d v="2016-06-01T17:12:49"/>
    <x v="0"/>
  </r>
  <r>
    <n v="2028"/>
    <x v="1355"/>
    <s v="Building an open source Bussard fusion reactor, aka the Polywell."/>
    <n v="3000"/>
    <n v="3785"/>
    <x v="0"/>
    <s v="US"/>
    <s v="USD"/>
    <n v="1268690100"/>
    <n v="1265493806"/>
    <b v="1"/>
    <x v="392"/>
    <b v="1"/>
    <s v="technology/hardware"/>
    <n v="126"/>
    <x v="1315"/>
    <x v="0"/>
    <s v="hardware"/>
    <x v="1356"/>
    <d v="2015-04-23T06:59:00"/>
    <x v="0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178"/>
    <b v="0"/>
    <s v="technology/web"/>
    <n v="5"/>
    <x v="1316"/>
    <x v="0"/>
    <s v="web"/>
    <x v="1357"/>
    <d v="2014-12-01T20:25:15"/>
    <x v="0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331"/>
    <b v="1"/>
    <s v="music/classical music"/>
    <n v="103"/>
    <x v="177"/>
    <x v="7"/>
    <s v="classical music"/>
    <x v="1358"/>
    <d v="2014-06-13T06:59:00"/>
    <x v="0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389"/>
    <b v="1"/>
    <s v="theater/plays"/>
    <n v="126"/>
    <x v="1317"/>
    <x v="6"/>
    <s v="plays"/>
    <x v="1359"/>
    <d v="2010-03-15T21:55:00"/>
    <x v="0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389"/>
    <b v="1"/>
    <s v="theater/plays"/>
    <n v="107"/>
    <x v="1318"/>
    <x v="6"/>
    <s v="plays"/>
    <x v="1360"/>
    <d v="2015-08-01T17:53:00"/>
    <x v="0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441"/>
    <b v="1"/>
    <s v="music/rock"/>
    <n v="114"/>
    <x v="1084"/>
    <x v="7"/>
    <s v="rock"/>
    <x v="1361"/>
    <d v="2012-03-21T20:48:00"/>
    <x v="0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449"/>
    <b v="1"/>
    <s v="theater/musical"/>
    <n v="125"/>
    <x v="1319"/>
    <x v="6"/>
    <s v="musical"/>
    <x v="1362"/>
    <d v="2012-06-01T03:59:00"/>
    <x v="0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475"/>
    <b v="1"/>
    <s v="music/classical music"/>
    <n v="107"/>
    <x v="1320"/>
    <x v="7"/>
    <s v="classical music"/>
    <x v="1363"/>
    <d v="2016-06-06T02:00:00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45"/>
    <b v="1"/>
    <s v="music/indie rock"/>
    <n v="107"/>
    <x v="1321"/>
    <x v="7"/>
    <s v="indie rock"/>
    <x v="1364"/>
    <d v="2014-02-26T20:13:40"/>
    <x v="0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446"/>
    <b v="1"/>
    <s v="film &amp; video/documentary"/>
    <n v="107"/>
    <x v="1322"/>
    <x v="5"/>
    <s v="documentary"/>
    <x v="1365"/>
    <d v="2015-02-23T18:22:59"/>
    <x v="0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332"/>
    <b v="1"/>
    <s v="theater/plays"/>
    <n v="124"/>
    <x v="1323"/>
    <x v="6"/>
    <s v="plays"/>
    <x v="1366"/>
    <d v="2013-09-26T10:46:58"/>
    <x v="0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25"/>
    <b v="1"/>
    <s v="theater/plays"/>
    <n v="107"/>
    <x v="1324"/>
    <x v="6"/>
    <s v="plays"/>
    <x v="1367"/>
    <d v="2012-03-10T04:02:09"/>
    <x v="0"/>
  </r>
  <r>
    <n v="2968"/>
    <x v="1367"/>
    <s v="The Curse of the Babywoman is real â€” and it is coming to FringeNYC this August."/>
    <n v="3500"/>
    <n v="3710"/>
    <x v="0"/>
    <s v="US"/>
    <s v="USD"/>
    <n v="1471406340"/>
    <n v="1470227660"/>
    <b v="0"/>
    <x v="406"/>
    <b v="1"/>
    <s v="theater/plays"/>
    <n v="106"/>
    <x v="1325"/>
    <x v="6"/>
    <s v="plays"/>
    <x v="1368"/>
    <d v="2014-10-01T03:59:00"/>
    <x v="0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365"/>
    <b v="1"/>
    <s v="film &amp; video/television"/>
    <n v="123"/>
    <x v="1326"/>
    <x v="5"/>
    <s v="television"/>
    <x v="1369"/>
    <d v="2016-09-11T20:19:26"/>
    <x v="0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406"/>
    <b v="1"/>
    <s v="film &amp; video/shorts"/>
    <n v="247"/>
    <x v="1327"/>
    <x v="5"/>
    <s v="shorts"/>
    <x v="1370"/>
    <d v="2015-10-28T17:33:36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n v="1411333887"/>
    <b v="0"/>
    <x v="460"/>
    <b v="0"/>
    <s v="theater/plays"/>
    <n v="37"/>
    <x v="1328"/>
    <x v="6"/>
    <s v="plays"/>
    <x v="1371"/>
    <d v="2016-08-17T03:59:00"/>
    <x v="0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254"/>
    <b v="1"/>
    <s v="music/classical music"/>
    <n v="123"/>
    <x v="1329"/>
    <x v="7"/>
    <s v="classical music"/>
    <x v="1372"/>
    <d v="2014-07-22T16:09:28"/>
    <x v="0"/>
  </r>
  <r>
    <n v="852"/>
    <x v="1372"/>
    <s v="Limited edition 2x12&quot; vinyl pressing of our latest album &quot;Who Do You Think We Are?&quot;"/>
    <n v="3500"/>
    <n v="3674"/>
    <x v="0"/>
    <s v="US"/>
    <s v="USD"/>
    <n v="1477342800"/>
    <n v="1476386395"/>
    <b v="0"/>
    <x v="405"/>
    <b v="1"/>
    <s v="music/metal"/>
    <n v="105"/>
    <x v="1330"/>
    <x v="7"/>
    <s v="metal"/>
    <x v="1373"/>
    <d v="2013-05-31T14:42:50"/>
    <x v="0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380"/>
    <b v="1"/>
    <s v="theater/plays"/>
    <n v="108"/>
    <x v="1331"/>
    <x v="6"/>
    <s v="plays"/>
    <x v="1374"/>
    <d v="2014-10-21T21:11:27"/>
    <x v="0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404"/>
    <b v="1"/>
    <s v="theater/plays"/>
    <n v="105"/>
    <x v="1332"/>
    <x v="6"/>
    <s v="plays"/>
    <x v="1375"/>
    <d v="2015-06-01T03:59:00"/>
    <x v="0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360"/>
    <b v="1"/>
    <s v="theater/plays"/>
    <n v="105"/>
    <x v="1333"/>
    <x v="6"/>
    <s v="plays"/>
    <x v="1376"/>
    <d v="2016-10-24T21:00:00"/>
    <x v="0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486"/>
    <b v="1"/>
    <s v="theater/plays"/>
    <n v="104"/>
    <x v="1334"/>
    <x v="6"/>
    <s v="plays"/>
    <x v="1377"/>
    <d v="2015-06-24T02:00:00"/>
    <x v="0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392"/>
    <b v="1"/>
    <s v="music/rock"/>
    <n v="121"/>
    <x v="1335"/>
    <x v="7"/>
    <s v="rock"/>
    <x v="1378"/>
    <d v="2015-06-15T16:14:40"/>
    <x v="0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380"/>
    <b v="1"/>
    <s v="film &amp; video/documentary"/>
    <n v="104"/>
    <x v="1336"/>
    <x v="5"/>
    <s v="documentary"/>
    <x v="1379"/>
    <d v="2016-01-04T04:20:07"/>
    <x v="0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380"/>
    <b v="1"/>
    <s v="theater/plays"/>
    <n v="121"/>
    <x v="1337"/>
    <x v="6"/>
    <s v="plays"/>
    <x v="1380"/>
    <d v="2015-11-29T23:00:00"/>
    <x v="0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389"/>
    <b v="1"/>
    <s v="film &amp; video/shorts"/>
    <n v="103"/>
    <x v="1338"/>
    <x v="5"/>
    <s v="shorts"/>
    <x v="1381"/>
    <d v="2012-06-29T04:27:23"/>
    <x v="0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360"/>
    <b v="1"/>
    <s v="film &amp; video/shorts"/>
    <n v="120"/>
    <x v="1028"/>
    <x v="5"/>
    <s v="shorts"/>
    <x v="1382"/>
    <d v="2016-04-08T18:52:01"/>
    <x v="0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330"/>
    <b v="0"/>
    <s v="publishing/fiction"/>
    <n v="51"/>
    <x v="1339"/>
    <x v="1"/>
    <s v="fiction"/>
    <x v="1383"/>
    <d v="2015-04-17T16:00:00"/>
    <x v="0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174"/>
    <b v="1"/>
    <s v="theater/plays"/>
    <n v="103"/>
    <x v="1340"/>
    <x v="6"/>
    <s v="plays"/>
    <x v="1384"/>
    <d v="2014-06-22T15:48:51"/>
    <x v="0"/>
  </r>
  <r>
    <n v="822"/>
    <x v="1384"/>
    <s v="Soul Easy recording our first full length CD.  Inspired by lots of friends and lots of good times."/>
    <n v="3000"/>
    <n v="3575"/>
    <x v="0"/>
    <s v="US"/>
    <s v="USD"/>
    <n v="1349477050"/>
    <n v="1346885050"/>
    <b v="0"/>
    <x v="383"/>
    <b v="1"/>
    <s v="music/rock"/>
    <n v="119"/>
    <x v="1341"/>
    <x v="7"/>
    <s v="rock"/>
    <x v="1385"/>
    <d v="2011-05-17T09:39:24"/>
    <x v="0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262"/>
    <b v="1"/>
    <s v="theater/plays"/>
    <n v="128"/>
    <x v="1342"/>
    <x v="6"/>
    <s v="plays"/>
    <x v="1386"/>
    <d v="2015-10-11T05:00:00"/>
    <x v="0"/>
  </r>
  <r>
    <n v="967"/>
    <x v="1386"/>
    <s v="Better Beanie is the new therapeutic wearable designed to assist you while keeping your hands free."/>
    <n v="20000"/>
    <n v="3562"/>
    <x v="2"/>
    <s v="US"/>
    <s v="USD"/>
    <n v="1461301574"/>
    <n v="1456121174"/>
    <b v="0"/>
    <x v="434"/>
    <b v="0"/>
    <s v="technology/wearables"/>
    <n v="18"/>
    <x v="881"/>
    <x v="0"/>
    <s v="wearables"/>
    <x v="1387"/>
    <d v="2015-03-31T12:52:00"/>
    <x v="0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405"/>
    <b v="1"/>
    <s v="publishing/nonfiction"/>
    <n v="119"/>
    <x v="1343"/>
    <x v="1"/>
    <s v="nonfiction"/>
    <x v="1388"/>
    <d v="2012-10-05T22:44:10"/>
    <x v="0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345"/>
    <b v="0"/>
    <s v="technology/wearables"/>
    <n v="4"/>
    <x v="1344"/>
    <x v="0"/>
    <s v="wearables"/>
    <x v="1389"/>
    <d v="2016-12-14T17:49:21"/>
    <x v="0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405"/>
    <b v="1"/>
    <s v="theater/plays"/>
    <n v="118"/>
    <x v="1345"/>
    <x v="6"/>
    <s v="plays"/>
    <x v="1390"/>
    <d v="2016-04-22T05:06:14"/>
    <x v="0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383"/>
    <b v="1"/>
    <s v="music/electronic music"/>
    <n v="101"/>
    <x v="1346"/>
    <x v="7"/>
    <s v="electronic music"/>
    <x v="1391"/>
    <d v="2011-08-04T15:07:55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41"/>
    <b v="1"/>
    <s v="theater/plays"/>
    <n v="101"/>
    <x v="1347"/>
    <x v="6"/>
    <s v="plays"/>
    <x v="1392"/>
    <d v="2017-02-05T18:00:53"/>
    <x v="0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447"/>
    <b v="1"/>
    <s v="theater/musical"/>
    <n v="101"/>
    <x v="1348"/>
    <x v="6"/>
    <s v="musical"/>
    <x v="1393"/>
    <d v="2015-06-21T22:25:00"/>
    <x v="0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424"/>
    <b v="1"/>
    <s v="theater/plays"/>
    <n v="101"/>
    <x v="1349"/>
    <x v="6"/>
    <s v="plays"/>
    <x v="1394"/>
    <d v="2013-07-27T01:27:16"/>
    <x v="0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96"/>
    <b v="0"/>
    <s v="theater/plays"/>
    <n v="71"/>
    <x v="1350"/>
    <x v="6"/>
    <s v="plays"/>
    <x v="1395"/>
    <d v="2011-01-25T04:00:00"/>
    <x v="0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360"/>
    <b v="1"/>
    <s v="theater/plays"/>
    <n v="101"/>
    <x v="1351"/>
    <x v="6"/>
    <s v="plays"/>
    <x v="1396"/>
    <d v="2016-08-29T17:00:00"/>
    <x v="0"/>
  </r>
  <r>
    <n v="3151"/>
    <x v="1396"/>
    <s v="A Multi-Media Puppet Show, with large cable control puppets to tell a hilarious story for all ages."/>
    <n v="3500"/>
    <n v="3514"/>
    <x v="0"/>
    <s v="US"/>
    <s v="USD"/>
    <n v="1410379774"/>
    <n v="1407787774"/>
    <b v="1"/>
    <x v="300"/>
    <b v="1"/>
    <s v="theater/plays"/>
    <n v="100"/>
    <x v="1352"/>
    <x v="6"/>
    <s v="plays"/>
    <x v="1397"/>
    <d v="2014-07-21T03:59:00"/>
    <x v="0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309"/>
    <b v="1"/>
    <s v="film &amp; video/documentary"/>
    <n v="153"/>
    <x v="1262"/>
    <x v="5"/>
    <s v="documentary"/>
    <x v="1398"/>
    <d v="2015-04-02T01:00:00"/>
    <x v="0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424"/>
    <b v="1"/>
    <s v="theater/spaces"/>
    <n v="103"/>
    <x v="1353"/>
    <x v="6"/>
    <s v="spaces"/>
    <x v="1399"/>
    <d v="2016-08-01T22:59:00"/>
    <x v="0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367"/>
    <b v="1"/>
    <s v="theater/plays"/>
    <n v="117"/>
    <x v="1354"/>
    <x v="6"/>
    <s v="plays"/>
    <x v="1400"/>
    <d v="2014-09-10T20:09:34"/>
    <x v="0"/>
  </r>
  <r>
    <n v="8"/>
    <x v="1400"/>
    <s v="Help us raise the funds to film our pilot episode!"/>
    <n v="3500"/>
    <n v="3501.52"/>
    <x v="0"/>
    <s v="US"/>
    <s v="USD"/>
    <n v="1460754000"/>
    <n v="1460155212"/>
    <b v="0"/>
    <x v="418"/>
    <b v="1"/>
    <s v="film &amp; video/television"/>
    <n v="100"/>
    <x v="1355"/>
    <x v="5"/>
    <s v="television"/>
    <x v="1401"/>
    <d v="2011-05-25T04:00:00"/>
    <x v="0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367"/>
    <b v="1"/>
    <s v="film &amp; video/shorts"/>
    <n v="100"/>
    <x v="1151"/>
    <x v="5"/>
    <s v="shorts"/>
    <x v="1402"/>
    <d v="2014-06-11T04:00:00"/>
    <x v="0"/>
  </r>
  <r>
    <n v="831"/>
    <x v="1402"/>
    <s v="7Horse is a new band with a self-funded album and a show they want to rock in your town!"/>
    <n v="1500"/>
    <n v="3500"/>
    <x v="0"/>
    <s v="US"/>
    <s v="USD"/>
    <n v="1335540694"/>
    <n v="1332948694"/>
    <b v="0"/>
    <x v="490"/>
    <b v="1"/>
    <s v="music/rock"/>
    <n v="233"/>
    <x v="1356"/>
    <x v="7"/>
    <s v="rock"/>
    <x v="1403"/>
    <d v="2014-12-14T18:18:08"/>
    <x v="0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331"/>
    <b v="1"/>
    <s v="music/pop"/>
    <n v="175"/>
    <x v="1357"/>
    <x v="7"/>
    <s v="pop"/>
    <x v="1404"/>
    <d v="2016-04-15T21:00:00"/>
    <x v="0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454"/>
    <b v="1"/>
    <s v="technology/wearables"/>
    <n v="140"/>
    <x v="1358"/>
    <x v="0"/>
    <s v="wearables"/>
    <x v="1405"/>
    <d v="2013-01-24T18:38:30"/>
    <x v="0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475"/>
    <b v="1"/>
    <s v="theater/plays"/>
    <n v="116"/>
    <x v="1359"/>
    <x v="6"/>
    <s v="plays"/>
    <x v="1406"/>
    <d v="2012-04-27T15:31:34"/>
    <x v="0"/>
  </r>
  <r>
    <n v="3167"/>
    <x v="1406"/>
    <s v="What is destiny? Explore it with us this August at FringeNYC."/>
    <n v="3000"/>
    <n v="3485"/>
    <x v="0"/>
    <s v="US"/>
    <s v="USD"/>
    <n v="1406952781"/>
    <n v="1405743181"/>
    <b v="1"/>
    <x v="446"/>
    <b v="1"/>
    <s v="theater/plays"/>
    <n v="116"/>
    <x v="1360"/>
    <x v="6"/>
    <s v="plays"/>
    <x v="1407"/>
    <d v="2011-07-22T01:39:05"/>
    <x v="0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441"/>
    <b v="1"/>
    <s v="theater/plays"/>
    <n v="108"/>
    <x v="1361"/>
    <x v="6"/>
    <s v="plays"/>
    <x v="1408"/>
    <d v="2014-09-16T21:53:33"/>
    <x v="0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365"/>
    <b v="1"/>
    <s v="music/rock"/>
    <n v="139"/>
    <x v="1362"/>
    <x v="7"/>
    <s v="rock"/>
    <x v="1409"/>
    <d v="2015-10-14T22:01:03"/>
    <x v="0"/>
  </r>
  <r>
    <n v="2600"/>
    <x v="1409"/>
    <s v="On Sunday November 8, 2015 our food truck burned to the ground. Please help us get rebuilt."/>
    <n v="50000"/>
    <n v="3466"/>
    <x v="2"/>
    <s v="US"/>
    <s v="USD"/>
    <n v="1458938200"/>
    <n v="1453757800"/>
    <b v="0"/>
    <x v="469"/>
    <b v="0"/>
    <s v="food/food trucks"/>
    <n v="7"/>
    <x v="1363"/>
    <x v="4"/>
    <s v="food trucks"/>
    <x v="1410"/>
    <d v="2014-08-02T04:13:01"/>
    <x v="0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378"/>
    <b v="1"/>
    <s v="music/indie rock"/>
    <n v="116"/>
    <x v="1364"/>
    <x v="7"/>
    <s v="indie rock"/>
    <x v="1411"/>
    <d v="2015-05-27T02:45:00"/>
    <x v="0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81"/>
    <b v="1"/>
    <s v="theater/plays"/>
    <n v="116"/>
    <x v="1365"/>
    <x v="6"/>
    <s v="plays"/>
    <x v="1412"/>
    <d v="2016-04-08T15:00:35"/>
    <x v="0"/>
  </r>
  <r>
    <n v="1676"/>
    <x v="1412"/>
    <s v="Help fund Bridge 19's tour in support of their first duo record, to be released in May 2012."/>
    <n v="3000"/>
    <n v="3460"/>
    <x v="0"/>
    <s v="US"/>
    <s v="USD"/>
    <n v="1334980740"/>
    <n v="1330968347"/>
    <b v="0"/>
    <x v="474"/>
    <b v="1"/>
    <s v="music/pop"/>
    <n v="115"/>
    <x v="1366"/>
    <x v="7"/>
    <s v="pop"/>
    <x v="1413"/>
    <d v="2016-03-25T20:36:40"/>
    <x v="0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n v="1423366789"/>
    <b v="0"/>
    <x v="27"/>
    <b v="1"/>
    <s v="music/indie rock"/>
    <n v="173"/>
    <x v="1367"/>
    <x v="7"/>
    <s v="indie rock"/>
    <x v="1414"/>
    <d v="2010-09-11T03:59:00"/>
    <x v="0"/>
  </r>
  <r>
    <n v="3720"/>
    <x v="1414"/>
    <s v="Breaking the American Indian stereotype in the American Theatre."/>
    <n v="3300"/>
    <n v="3449"/>
    <x v="0"/>
    <s v="US"/>
    <s v="USD"/>
    <n v="1435881006"/>
    <n v="1433980206"/>
    <b v="0"/>
    <x v="424"/>
    <b v="1"/>
    <s v="theater/plays"/>
    <n v="105"/>
    <x v="1368"/>
    <x v="6"/>
    <s v="plays"/>
    <x v="1415"/>
    <d v="2015-07-13T07:35:44"/>
    <x v="0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407"/>
    <b v="0"/>
    <s v="theater/spaces"/>
    <n v="34"/>
    <x v="1369"/>
    <x v="6"/>
    <s v="spaces"/>
    <x v="1416"/>
    <d v="2012-04-21T03:59:00"/>
    <x v="0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467"/>
    <b v="1"/>
    <s v="theater/plays"/>
    <n v="115"/>
    <x v="1370"/>
    <x v="6"/>
    <s v="plays"/>
    <x v="1417"/>
    <d v="2015-03-10T02:39:49"/>
    <x v="0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96"/>
    <b v="1"/>
    <s v="music/indie rock"/>
    <n v="114"/>
    <x v="1371"/>
    <x v="7"/>
    <s v="indie rock"/>
    <x v="1418"/>
    <d v="2015-07-02T23:50:06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27"/>
    <b v="1"/>
    <s v="music/rock"/>
    <n v="122"/>
    <x v="1372"/>
    <x v="7"/>
    <s v="rock"/>
    <x v="1419"/>
    <d v="2017-04-05T18:14:37"/>
    <x v="0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300"/>
    <b v="0"/>
    <s v="technology/wearables"/>
    <n v="1"/>
    <x v="797"/>
    <x v="0"/>
    <s v="wearables"/>
    <x v="1420"/>
    <d v="2016-03-20T23:58:45"/>
    <x v="0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174"/>
    <b v="0"/>
    <s v="technology/makerspaces"/>
    <n v="18"/>
    <x v="1373"/>
    <x v="0"/>
    <s v="makerspaces"/>
    <x v="1421"/>
    <d v="2014-01-15T19:33:00"/>
    <x v="0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494"/>
    <b v="0"/>
    <s v="publishing/art books"/>
    <n v="14"/>
    <x v="1374"/>
    <x v="1"/>
    <s v="art books"/>
    <x v="1422"/>
    <d v="2012-03-17T19:17:15"/>
    <x v="0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469"/>
    <b v="0"/>
    <s v="games/video games"/>
    <n v="6"/>
    <x v="1375"/>
    <x v="3"/>
    <s v="video games"/>
    <x v="1423"/>
    <d v="2016-08-17T12:05:54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469"/>
    <b v="1"/>
    <s v="theater/plays"/>
    <n v="114"/>
    <x v="1375"/>
    <x v="6"/>
    <s v="plays"/>
    <x v="1424"/>
    <d v="2014-07-03T00:42:23"/>
    <x v="0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480"/>
    <b v="0"/>
    <s v="theater/plays"/>
    <n v="62"/>
    <x v="1376"/>
    <x v="6"/>
    <s v="plays"/>
    <x v="1425"/>
    <d v="2014-12-24T01:29:45"/>
    <x v="0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389"/>
    <b v="1"/>
    <s v="film &amp; video/shorts"/>
    <n v="106"/>
    <x v="966"/>
    <x v="5"/>
    <s v="shorts"/>
    <x v="1426"/>
    <d v="2014-01-04T04:09:05"/>
    <x v="0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486"/>
    <b v="1"/>
    <s v="theater/plays"/>
    <n v="136"/>
    <x v="1377"/>
    <x v="6"/>
    <s v="plays"/>
    <x v="1427"/>
    <d v="2015-03-23T02:14:00"/>
    <x v="0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239"/>
    <b v="1"/>
    <s v="film &amp; video/shorts"/>
    <n v="105"/>
    <x v="1378"/>
    <x v="5"/>
    <s v="shorts"/>
    <x v="1428"/>
    <d v="2014-08-09T05:37:12"/>
    <x v="0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394"/>
    <b v="1"/>
    <s v="technology/space exploration"/>
    <n v="170"/>
    <x v="1379"/>
    <x v="0"/>
    <s v="space exploration"/>
    <x v="1429"/>
    <d v="2012-12-07T23:30:00"/>
    <x v="0"/>
  </r>
  <r>
    <n v="3223"/>
    <x v="1429"/>
    <s v="Bringing David Lindsay-Abaire's award-winning story of our times to the East Bay."/>
    <n v="3100"/>
    <n v="3395"/>
    <x v="0"/>
    <s v="US"/>
    <s v="USD"/>
    <n v="1440100976"/>
    <n v="1437508976"/>
    <b v="1"/>
    <x v="441"/>
    <b v="1"/>
    <s v="theater/plays"/>
    <n v="110"/>
    <x v="1276"/>
    <x v="6"/>
    <s v="plays"/>
    <x v="1430"/>
    <d v="2015-04-08T08:53:21"/>
    <x v="0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455"/>
    <b v="1"/>
    <s v="film &amp; video/television"/>
    <n v="130"/>
    <x v="534"/>
    <x v="5"/>
    <s v="television"/>
    <x v="1431"/>
    <d v="2011-08-13T23:00:00"/>
    <x v="0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21"/>
    <b v="0"/>
    <s v="food/food trucks"/>
    <n v="6"/>
    <x v="1380"/>
    <x v="4"/>
    <s v="food trucks"/>
    <x v="1432"/>
    <d v="2016-04-30T12:00:00"/>
    <x v="0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393"/>
    <b v="1"/>
    <s v="music/indie rock"/>
    <n v="226"/>
    <x v="1381"/>
    <x v="7"/>
    <s v="indie rock"/>
    <x v="1433"/>
    <d v="2015-08-20T20:02:56"/>
    <x v="0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383"/>
    <b v="1"/>
    <s v="theater/plays"/>
    <n v="113"/>
    <x v="1382"/>
    <x v="6"/>
    <s v="plays"/>
    <x v="1434"/>
    <d v="2014-08-05T07:43:21"/>
    <x v="0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n v="1473850434"/>
    <b v="0"/>
    <x v="300"/>
    <b v="1"/>
    <s v="theater/plays"/>
    <n v="113"/>
    <x v="1383"/>
    <x v="6"/>
    <s v="plays"/>
    <x v="1435"/>
    <d v="2014-12-25T20:16:00"/>
    <x v="0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434"/>
    <b v="1"/>
    <s v="music/indie rock"/>
    <n v="101"/>
    <x v="1384"/>
    <x v="7"/>
    <s v="indie rock"/>
    <x v="1436"/>
    <d v="2011-02-20T01:56:41"/>
    <x v="0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330"/>
    <b v="1"/>
    <s v="music/rock"/>
    <n v="135"/>
    <x v="1385"/>
    <x v="7"/>
    <s v="rock"/>
    <x v="1437"/>
    <d v="2016-04-29T06:59:00"/>
    <x v="0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285"/>
    <b v="1"/>
    <s v="publishing/radio &amp; podcasts"/>
    <n v="112"/>
    <x v="1386"/>
    <x v="1"/>
    <s v="radio &amp; podcasts"/>
    <x v="1438"/>
    <d v="2016-10-05T10:53:54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300"/>
    <b v="1"/>
    <s v="theater/plays"/>
    <n v="102"/>
    <x v="1387"/>
    <x v="6"/>
    <s v="plays"/>
    <x v="1439"/>
    <d v="2012-07-10T23:48:00"/>
    <x v="0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285"/>
    <b v="1"/>
    <s v="theater/plays"/>
    <n v="112"/>
    <x v="1388"/>
    <x v="6"/>
    <s v="plays"/>
    <x v="1440"/>
    <d v="2012-03-03T07:39:27"/>
    <x v="0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446"/>
    <b v="1"/>
    <s v="music/indie rock"/>
    <n v="105"/>
    <x v="1389"/>
    <x v="7"/>
    <s v="indie rock"/>
    <x v="1441"/>
    <d v="2013-09-13T17:28:12"/>
    <x v="0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470"/>
    <b v="1"/>
    <s v="film &amp; video/documentary"/>
    <n v="112"/>
    <x v="1390"/>
    <x v="5"/>
    <s v="documentary"/>
    <x v="1442"/>
    <d v="2016-04-28T05:59:00"/>
    <x v="0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483"/>
    <b v="1"/>
    <s v="publishing/nonfiction"/>
    <n v="112"/>
    <x v="1391"/>
    <x v="1"/>
    <s v="nonfiction"/>
    <x v="1443"/>
    <d v="2015-08-05T11:00:00"/>
    <x v="0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465"/>
    <b v="1"/>
    <s v="theater/plays"/>
    <n v="102"/>
    <x v="1392"/>
    <x v="6"/>
    <s v="plays"/>
    <x v="1444"/>
    <d v="2014-11-03T08:52:50"/>
    <x v="0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178"/>
    <b v="1"/>
    <s v="theater/plays"/>
    <n v="100"/>
    <x v="1393"/>
    <x v="6"/>
    <s v="plays"/>
    <x v="1445"/>
    <d v="2016-01-25T23:52:00"/>
    <x v="0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495"/>
    <b v="1"/>
    <s v="music/indie rock"/>
    <n v="111"/>
    <x v="1394"/>
    <x v="7"/>
    <s v="indie rock"/>
    <x v="1446"/>
    <d v="2011-06-25T13:42:03"/>
    <x v="0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393"/>
    <b v="1"/>
    <s v="theater/plays"/>
    <n v="111"/>
    <x v="1395"/>
    <x v="6"/>
    <s v="plays"/>
    <x v="1447"/>
    <d v="2016-06-22T03:55:00"/>
    <x v="0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338"/>
    <b v="1"/>
    <s v="music/indie rock"/>
    <n v="111"/>
    <x v="1396"/>
    <x v="7"/>
    <s v="indie rock"/>
    <x v="1448"/>
    <d v="2016-06-12T17:00:00"/>
    <x v="0"/>
  </r>
  <r>
    <n v="2831"/>
    <x v="1448"/>
    <s v="We each wrote a play and would like to produce them for you for nothing more than art's sake!"/>
    <n v="3000"/>
    <n v="3320"/>
    <x v="0"/>
    <s v="US"/>
    <s v="USD"/>
    <n v="1437076070"/>
    <n v="1434484070"/>
    <b v="0"/>
    <x v="425"/>
    <b v="1"/>
    <s v="theater/plays"/>
    <n v="111"/>
    <x v="1397"/>
    <x v="6"/>
    <s v="plays"/>
    <x v="1449"/>
    <d v="2015-12-03T21:30:00"/>
    <x v="0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406"/>
    <b v="0"/>
    <s v="technology/makerspaces"/>
    <n v="33"/>
    <x v="1398"/>
    <x v="0"/>
    <s v="makerspaces"/>
    <x v="1450"/>
    <d v="2016-04-10T04:00:00"/>
    <x v="0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246"/>
    <b v="1"/>
    <s v="theater/plays"/>
    <n v="111"/>
    <x v="1399"/>
    <x v="6"/>
    <s v="plays"/>
    <x v="1451"/>
    <d v="2012-07-19T04:28:16"/>
    <x v="0"/>
  </r>
  <r>
    <n v="746"/>
    <x v="1451"/>
    <s v="This is a book of letters. Letters to our body parts."/>
    <n v="2987"/>
    <n v="3318"/>
    <x v="0"/>
    <s v="US"/>
    <s v="USD"/>
    <n v="1348372740"/>
    <n v="1346806909"/>
    <b v="0"/>
    <x v="303"/>
    <b v="1"/>
    <s v="publishing/nonfiction"/>
    <n v="111"/>
    <x v="1400"/>
    <x v="1"/>
    <s v="nonfiction"/>
    <x v="1452"/>
    <d v="2015-07-16T19:47:50"/>
    <x v="0"/>
  </r>
  <r>
    <n v="1339"/>
    <x v="1452"/>
    <s v="World's Smallest customizable Phone &amp; GPS Watch for kids !"/>
    <n v="50000"/>
    <n v="3317"/>
    <x v="1"/>
    <s v="US"/>
    <s v="USD"/>
    <n v="1418056315"/>
    <n v="1414164715"/>
    <b v="0"/>
    <x v="239"/>
    <b v="0"/>
    <s v="technology/wearables"/>
    <n v="7"/>
    <x v="1401"/>
    <x v="0"/>
    <s v="wearables"/>
    <x v="1453"/>
    <d v="2015-12-28T06:00:00"/>
    <x v="0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483"/>
    <b v="1"/>
    <s v="theater/plays"/>
    <n v="100"/>
    <x v="1402"/>
    <x v="6"/>
    <s v="plays"/>
    <x v="1454"/>
    <d v="2015-01-05T20:26:00"/>
    <x v="0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457"/>
    <b v="1"/>
    <s v="theater/plays"/>
    <n v="118"/>
    <x v="1403"/>
    <x v="6"/>
    <s v="plays"/>
    <x v="1455"/>
    <d v="2012-09-23T03:59:00"/>
    <x v="0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431"/>
    <b v="1"/>
    <s v="technology/space exploration"/>
    <n v="661"/>
    <x v="1404"/>
    <x v="0"/>
    <s v="space exploration"/>
    <x v="1456"/>
    <d v="2014-12-08T16:31:55"/>
    <x v="0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457"/>
    <b v="1"/>
    <s v="music/rock"/>
    <n v="132"/>
    <x v="1405"/>
    <x v="7"/>
    <s v="rock"/>
    <x v="1457"/>
    <d v="2015-07-16T17:24:36"/>
    <x v="0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174"/>
    <b v="0"/>
    <s v="games/video games"/>
    <n v="18"/>
    <x v="1406"/>
    <x v="3"/>
    <s v="video games"/>
    <x v="1458"/>
    <d v="2014-06-04T04:59:00"/>
    <x v="0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27"/>
    <b v="1"/>
    <s v="theater/plays"/>
    <n v="110"/>
    <x v="1407"/>
    <x v="6"/>
    <s v="plays"/>
    <x v="1459"/>
    <d v="2012-09-13T03:59:00"/>
    <x v="0"/>
  </r>
  <r>
    <n v="53"/>
    <x v="1459"/>
    <s v="Delicious TV's Vegan Mashup launching season two on public television"/>
    <n v="3000"/>
    <n v="3289"/>
    <x v="0"/>
    <s v="US"/>
    <s v="USD"/>
    <n v="1396648800"/>
    <n v="1395407445"/>
    <b v="0"/>
    <x v="365"/>
    <b v="1"/>
    <s v="film &amp; video/television"/>
    <n v="110"/>
    <x v="1408"/>
    <x v="5"/>
    <s v="television"/>
    <x v="1460"/>
    <d v="2015-06-08T03:50:00"/>
    <x v="0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492"/>
    <b v="1"/>
    <s v="theater/plays"/>
    <n v="109"/>
    <x v="330"/>
    <x v="6"/>
    <s v="plays"/>
    <x v="1461"/>
    <d v="2011-10-09T17:07:13"/>
    <x v="0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447"/>
    <b v="1"/>
    <s v="theater/plays"/>
    <n v="109"/>
    <x v="237"/>
    <x v="6"/>
    <s v="plays"/>
    <x v="1462"/>
    <d v="2016-09-30T21:00:00"/>
    <x v="0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478"/>
    <b v="1"/>
    <s v="theater/plays"/>
    <n v="109"/>
    <x v="1409"/>
    <x v="6"/>
    <s v="plays"/>
    <x v="1463"/>
    <d v="2014-04-04T22:00:00"/>
    <x v="0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360"/>
    <b v="1"/>
    <s v="theater/plays"/>
    <n v="109"/>
    <x v="1410"/>
    <x v="6"/>
    <s v="plays"/>
    <x v="1464"/>
    <d v="2015-08-24T02:00:00"/>
    <x v="0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330"/>
    <b v="1"/>
    <s v="theater/plays"/>
    <n v="109"/>
    <x v="1411"/>
    <x v="6"/>
    <s v="plays"/>
    <x v="1465"/>
    <d v="2014-08-08T18:53:24"/>
    <x v="0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27"/>
    <b v="1"/>
    <s v="theater/plays"/>
    <n v="102"/>
    <x v="1412"/>
    <x v="6"/>
    <s v="plays"/>
    <x v="1466"/>
    <d v="2016-07-10T22:59:00"/>
    <x v="0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309"/>
    <b v="1"/>
    <s v="food/small batch"/>
    <n v="109"/>
    <x v="1413"/>
    <x v="4"/>
    <s v="small batch"/>
    <x v="1467"/>
    <d v="2015-12-14T00:00:00"/>
    <x v="0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21"/>
    <b v="1"/>
    <s v="theater/musical"/>
    <n v="105"/>
    <x v="1414"/>
    <x v="6"/>
    <s v="musical"/>
    <x v="1468"/>
    <d v="2015-06-18T10:41:07"/>
    <x v="0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424"/>
    <b v="1"/>
    <s v="theater/plays"/>
    <n v="109"/>
    <x v="1415"/>
    <x v="6"/>
    <s v="plays"/>
    <x v="1469"/>
    <d v="2014-09-16T21:00:00"/>
    <x v="0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492"/>
    <b v="1"/>
    <s v="theater/plays"/>
    <n v="109"/>
    <x v="498"/>
    <x v="6"/>
    <s v="plays"/>
    <x v="1470"/>
    <d v="2016-05-25T18:06:31"/>
    <x v="0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360"/>
    <b v="1"/>
    <s v="music/indie rock"/>
    <n v="108"/>
    <x v="1416"/>
    <x v="7"/>
    <s v="indie rock"/>
    <x v="1471"/>
    <d v="2015-02-21T11:00:00"/>
    <x v="0"/>
  </r>
  <r>
    <n v="2312"/>
    <x v="1471"/>
    <s v="Help Brooklyn psychedelic synth rockers DINOWALRUS release their 3rd Record, COMPLEXION, on vinyl!"/>
    <n v="3000"/>
    <n v="3236"/>
    <x v="0"/>
    <s v="US"/>
    <s v="USD"/>
    <n v="1397862000"/>
    <n v="1395155478"/>
    <b v="1"/>
    <x v="392"/>
    <b v="1"/>
    <s v="music/indie rock"/>
    <n v="108"/>
    <x v="1417"/>
    <x v="7"/>
    <s v="indie rock"/>
    <x v="1472"/>
    <d v="2016-06-06T07:00:00"/>
    <x v="0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371"/>
    <b v="1"/>
    <s v="music/indie rock"/>
    <n v="108"/>
    <x v="1418"/>
    <x v="7"/>
    <s v="indie rock"/>
    <x v="1473"/>
    <d v="2016-04-18T09:13:25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414"/>
    <b v="1"/>
    <s v="music/rock"/>
    <n v="108"/>
    <x v="1419"/>
    <x v="7"/>
    <s v="rock"/>
    <x v="1474"/>
    <d v="2014-05-04T06:59:00"/>
    <x v="0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470"/>
    <b v="1"/>
    <s v="photography/photobooks"/>
    <n v="129"/>
    <x v="1420"/>
    <x v="2"/>
    <s v="photobooks"/>
    <x v="1475"/>
    <d v="2014-04-18T23:00:00"/>
    <x v="0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474"/>
    <b v="1"/>
    <s v="theater/spaces"/>
    <n v="108"/>
    <x v="1421"/>
    <x v="6"/>
    <s v="spaces"/>
    <x v="1476"/>
    <d v="2013-12-15T01:58:05"/>
    <x v="0"/>
  </r>
  <r>
    <n v="2258"/>
    <x v="1476"/>
    <s v="A Dungeon World campaign setting that takes place after the end of the worlds."/>
    <n v="2200"/>
    <n v="3223"/>
    <x v="0"/>
    <s v="US"/>
    <s v="USD"/>
    <n v="1434045687"/>
    <n v="1431453687"/>
    <b v="0"/>
    <x v="307"/>
    <b v="1"/>
    <s v="games/tabletop games"/>
    <n v="147"/>
    <x v="1422"/>
    <x v="3"/>
    <s v="tabletop games"/>
    <x v="1477"/>
    <d v="2012-04-29T04:00:00"/>
    <x v="0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427"/>
    <b v="1"/>
    <s v="publishing/nonfiction"/>
    <n v="107"/>
    <x v="1423"/>
    <x v="1"/>
    <s v="nonfiction"/>
    <x v="1478"/>
    <d v="2015-11-27T01:00:00"/>
    <x v="0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492"/>
    <b v="1"/>
    <s v="music/rock"/>
    <n v="107"/>
    <x v="1424"/>
    <x v="7"/>
    <s v="rock"/>
    <x v="1479"/>
    <d v="2015-06-26T23:00:00"/>
    <x v="0"/>
  </r>
  <r>
    <n v="1003"/>
    <x v="1479"/>
    <s v="Connected, heating, premium quality and comfortable leather sneakers - hand-crafted in France."/>
    <n v="20000"/>
    <n v="3211"/>
    <x v="1"/>
    <s v="FR"/>
    <s v="EUR"/>
    <n v="1489680061"/>
    <n v="1487091661"/>
    <b v="0"/>
    <x v="182"/>
    <b v="0"/>
    <s v="technology/wearables"/>
    <n v="16"/>
    <x v="1425"/>
    <x v="0"/>
    <s v="wearables"/>
    <x v="1480"/>
    <d v="2015-06-11T18:01:27"/>
    <x v="0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444"/>
    <b v="1"/>
    <s v="photography/photobooks"/>
    <n v="161"/>
    <x v="1426"/>
    <x v="2"/>
    <s v="photobooks"/>
    <x v="1481"/>
    <d v="2015-06-21T03:31:22"/>
    <x v="0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378"/>
    <b v="1"/>
    <s v="music/indie rock"/>
    <n v="100"/>
    <x v="1427"/>
    <x v="7"/>
    <s v="indie rock"/>
    <x v="1482"/>
    <d v="2011-07-31T06:59:00"/>
    <x v="0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246"/>
    <b v="1"/>
    <s v="theater/plays"/>
    <n v="100"/>
    <x v="1428"/>
    <x v="6"/>
    <s v="plays"/>
    <x v="1483"/>
    <d v="2017-03-16T16:01:01"/>
    <x v="0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376"/>
    <b v="1"/>
    <s v="music/indie rock"/>
    <n v="107"/>
    <x v="1429"/>
    <x v="7"/>
    <s v="indie rock"/>
    <x v="1484"/>
    <d v="2016-12-28T16:49:00"/>
    <x v="0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394"/>
    <b v="0"/>
    <s v="music/indie rock"/>
    <n v="40"/>
    <x v="1430"/>
    <x v="7"/>
    <s v="indie rock"/>
    <x v="1485"/>
    <d v="2011-07-05T00:31:06"/>
    <x v="0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496"/>
    <b v="0"/>
    <s v="food/food trucks"/>
    <n v="5"/>
    <x v="1431"/>
    <x v="4"/>
    <s v="food trucks"/>
    <x v="1486"/>
    <d v="2014-08-31T15:47:58"/>
    <x v="0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487"/>
    <b v="1"/>
    <s v="music/classical music"/>
    <n v="107"/>
    <x v="1432"/>
    <x v="7"/>
    <s v="classical music"/>
    <x v="1487"/>
    <d v="2011-11-16T16:11:48"/>
    <x v="0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96"/>
    <b v="1"/>
    <s v="theater/plays"/>
    <n v="106"/>
    <x v="1433"/>
    <x v="6"/>
    <s v="plays"/>
    <x v="1488"/>
    <d v="2015-08-28T04:00:00"/>
    <x v="0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469"/>
    <b v="1"/>
    <s v="music/electronic music"/>
    <n v="206"/>
    <x v="1434"/>
    <x v="7"/>
    <s v="electronic music"/>
    <x v="1489"/>
    <d v="2015-10-28T17:17:07"/>
    <x v="0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487"/>
    <b v="0"/>
    <s v="theater/musical"/>
    <n v="4"/>
    <x v="1435"/>
    <x v="6"/>
    <s v="musical"/>
    <x v="1490"/>
    <d v="2017-03-05T19:26:21"/>
    <x v="0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394"/>
    <b v="1"/>
    <s v="theater/plays"/>
    <n v="106"/>
    <x v="1436"/>
    <x v="6"/>
    <s v="plays"/>
    <x v="1491"/>
    <d v="2014-11-21T04:55:00"/>
    <x v="0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475"/>
    <b v="1"/>
    <s v="theater/plays"/>
    <n v="113"/>
    <x v="1437"/>
    <x v="6"/>
    <s v="plays"/>
    <x v="1492"/>
    <d v="2015-06-02T00:47:00"/>
    <x v="0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480"/>
    <b v="0"/>
    <s v="photography/people"/>
    <n v="21"/>
    <x v="1438"/>
    <x v="2"/>
    <s v="people"/>
    <x v="1493"/>
    <d v="2017-01-14T03:59:00"/>
    <x v="0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446"/>
    <b v="1"/>
    <s v="film &amp; video/documentary"/>
    <n v="127"/>
    <x v="1439"/>
    <x v="5"/>
    <s v="documentary"/>
    <x v="1494"/>
    <d v="2016-03-15T21:00:00"/>
    <x v="0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383"/>
    <b v="1"/>
    <s v="technology/space exploration"/>
    <n v="106"/>
    <x v="1440"/>
    <x v="0"/>
    <s v="space exploration"/>
    <x v="1495"/>
    <d v="2016-04-28T15:24:05"/>
    <x v="0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433"/>
    <b v="1"/>
    <s v="theater/plays"/>
    <n v="105"/>
    <x v="1441"/>
    <x v="6"/>
    <s v="plays"/>
    <x v="1496"/>
    <d v="2014-11-30T19:58:01"/>
    <x v="0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434"/>
    <b v="1"/>
    <s v="technology/space exploration"/>
    <n v="158"/>
    <x v="1442"/>
    <x v="0"/>
    <s v="space exploration"/>
    <x v="1497"/>
    <d v="2012-07-25T17:49:38"/>
    <x v="0"/>
  </r>
  <r>
    <n v="2655"/>
    <x v="1497"/>
    <s v="Thank you for your support!"/>
    <n v="15000"/>
    <n v="3155"/>
    <x v="1"/>
    <s v="US"/>
    <s v="USD"/>
    <n v="1455048000"/>
    <n v="1452631647"/>
    <b v="0"/>
    <x v="246"/>
    <b v="0"/>
    <s v="technology/space exploration"/>
    <n v="21"/>
    <x v="1443"/>
    <x v="0"/>
    <s v="space exploration"/>
    <x v="1498"/>
    <d v="2015-06-08T03:51:14"/>
    <x v="0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461"/>
    <b v="1"/>
    <s v="music/rock"/>
    <n v="105"/>
    <x v="1444"/>
    <x v="7"/>
    <s v="rock"/>
    <x v="1499"/>
    <d v="2015-02-11T22:31:43"/>
    <x v="0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447"/>
    <b v="1"/>
    <s v="theater/plays"/>
    <n v="105"/>
    <x v="1445"/>
    <x v="6"/>
    <s v="plays"/>
    <x v="1500"/>
    <d v="2016-06-30T10:00:00"/>
    <x v="0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392"/>
    <b v="1"/>
    <s v="theater/plays"/>
    <n v="112"/>
    <x v="1446"/>
    <x v="6"/>
    <s v="plays"/>
    <x v="1501"/>
    <d v="2016-02-09T20:00:00"/>
    <x v="0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481"/>
    <b v="1"/>
    <s v="theater/spaces"/>
    <n v="105"/>
    <x v="1447"/>
    <x v="6"/>
    <s v="spaces"/>
    <x v="1502"/>
    <d v="2011-07-16T23:00:00"/>
    <x v="0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178"/>
    <b v="1"/>
    <s v="theater/plays"/>
    <n v="104"/>
    <x v="1448"/>
    <x v="6"/>
    <s v="plays"/>
    <x v="1503"/>
    <d v="2016-08-23T18:34:50"/>
    <x v="0"/>
  </r>
  <r>
    <n v="1276"/>
    <x v="1503"/>
    <s v="Sponsor this Brooklyn punk band's debut seven-inch, MR. DREAM GOES TO JAIL."/>
    <n v="3000"/>
    <n v="3132.63"/>
    <x v="0"/>
    <s v="US"/>
    <s v="USD"/>
    <n v="1251777600"/>
    <n v="1247504047"/>
    <b v="1"/>
    <x v="455"/>
    <b v="1"/>
    <s v="music/rock"/>
    <n v="104"/>
    <x v="1449"/>
    <x v="7"/>
    <s v="rock"/>
    <x v="1504"/>
    <d v="2015-07-01T12:14:58"/>
    <x v="0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447"/>
    <b v="0"/>
    <s v="music/faith"/>
    <n v="31"/>
    <x v="1450"/>
    <x v="7"/>
    <s v="faith"/>
    <x v="1505"/>
    <d v="2016-10-09T18:25:10"/>
    <x v="0"/>
  </r>
  <r>
    <n v="1752"/>
    <x v="1505"/>
    <s v="A little book of calm, in picture form, that will soothe the soul and un-furrow the brow."/>
    <n v="1200"/>
    <n v="3122"/>
    <x v="0"/>
    <s v="GB"/>
    <s v="GBP"/>
    <n v="1476425082"/>
    <n v="1473833082"/>
    <b v="0"/>
    <x v="422"/>
    <b v="1"/>
    <s v="photography/photobooks"/>
    <n v="260"/>
    <x v="1451"/>
    <x v="2"/>
    <s v="photobooks"/>
    <x v="1506"/>
    <d v="2014-11-29T23:52:58"/>
    <x v="0"/>
  </r>
  <r>
    <n v="3222"/>
    <x v="1506"/>
    <s v="Shakespeare's classic re-imagined as a spoken and signed production for deaf and hearing audiences"/>
    <n v="2500"/>
    <n v="3120"/>
    <x v="0"/>
    <s v="US"/>
    <s v="USD"/>
    <n v="1445722140"/>
    <n v="1443016697"/>
    <b v="1"/>
    <x v="272"/>
    <b v="1"/>
    <s v="theater/plays"/>
    <n v="125"/>
    <x v="1452"/>
    <x v="6"/>
    <s v="plays"/>
    <x v="1507"/>
    <d v="2009-09-01T04:00:00"/>
    <x v="0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184"/>
    <b v="1"/>
    <s v="theater/plays"/>
    <n v="125"/>
    <x v="1453"/>
    <x v="6"/>
    <s v="plays"/>
    <x v="1508"/>
    <d v="2017-04-10T20:15:00"/>
    <x v="0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309"/>
    <b v="1"/>
    <s v="theater/plays"/>
    <n v="124"/>
    <x v="1454"/>
    <x v="6"/>
    <s v="plays"/>
    <x v="1509"/>
    <d v="2016-10-14T06:04:42"/>
    <x v="0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457"/>
    <b v="1"/>
    <s v="theater/plays"/>
    <n v="104"/>
    <x v="1455"/>
    <x v="6"/>
    <s v="plays"/>
    <x v="1510"/>
    <d v="2015-10-24T21:29:00"/>
    <x v="0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367"/>
    <b v="1"/>
    <s v="film &amp; video/shorts"/>
    <n v="103"/>
    <x v="1456"/>
    <x v="5"/>
    <s v="shorts"/>
    <x v="1511"/>
    <d v="2015-03-19T21:47:44"/>
    <x v="0"/>
  </r>
  <r>
    <n v="1310"/>
    <x v="1511"/>
    <s v="An essential hoodie that holds all sized smart phones and keep your headphone wires tangle free."/>
    <n v="20000"/>
    <n v="3100"/>
    <x v="1"/>
    <s v="US"/>
    <s v="USD"/>
    <n v="1471622450"/>
    <n v="1467734450"/>
    <b v="0"/>
    <x v="492"/>
    <b v="0"/>
    <s v="technology/wearables"/>
    <n v="16"/>
    <x v="1457"/>
    <x v="0"/>
    <s v="wearables"/>
    <x v="1512"/>
    <d v="2014-06-13T22:00:00"/>
    <x v="0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486"/>
    <b v="1"/>
    <s v="theater/plays"/>
    <n v="103"/>
    <x v="1458"/>
    <x v="6"/>
    <s v="plays"/>
    <x v="1513"/>
    <d v="2016-12-01T07:59:00"/>
    <x v="0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332"/>
    <b v="1"/>
    <s v="theater/plays"/>
    <n v="155"/>
    <x v="1459"/>
    <x v="6"/>
    <s v="plays"/>
    <x v="1514"/>
    <d v="2012-01-13T06:34:48"/>
    <x v="0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391"/>
    <b v="1"/>
    <s v="theater/plays"/>
    <n v="103"/>
    <x v="1460"/>
    <x v="6"/>
    <s v="plays"/>
    <x v="1515"/>
    <d v="2016-08-19T16:00:50"/>
    <x v="0"/>
  </r>
  <r>
    <n v="3573"/>
    <x v="1515"/>
    <s v="London based theatre makers collaborating to create a new show about the history of HipHop."/>
    <n v="3000"/>
    <n v="3084"/>
    <x v="0"/>
    <s v="GB"/>
    <s v="GBP"/>
    <n v="1415440846"/>
    <n v="1412845246"/>
    <b v="0"/>
    <x v="332"/>
    <b v="1"/>
    <s v="theater/plays"/>
    <n v="103"/>
    <x v="1461"/>
    <x v="6"/>
    <s v="plays"/>
    <x v="1516"/>
    <d v="2015-12-04T19:01:26"/>
    <x v="0"/>
  </r>
  <r>
    <n v="3595"/>
    <x v="1516"/>
    <s v="A new theatre company staging Will Eno's The Flu Season in Seattle"/>
    <n v="2600"/>
    <n v="3081"/>
    <x v="0"/>
    <s v="US"/>
    <s v="USD"/>
    <n v="1426229940"/>
    <n v="1423959123"/>
    <b v="0"/>
    <x v="405"/>
    <b v="1"/>
    <s v="theater/plays"/>
    <n v="119"/>
    <x v="1462"/>
    <x v="6"/>
    <s v="plays"/>
    <x v="1517"/>
    <d v="2015-02-13T14:48:36"/>
    <x v="0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360"/>
    <b v="1"/>
    <s v="theater/plays"/>
    <n v="103"/>
    <x v="1463"/>
    <x v="6"/>
    <s v="plays"/>
    <x v="1518"/>
    <d v="2015-07-18T23:16:59"/>
    <x v="0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332"/>
    <b v="1"/>
    <s v="theater/plays"/>
    <n v="103"/>
    <x v="1464"/>
    <x v="6"/>
    <s v="plays"/>
    <x v="1519"/>
    <d v="2014-11-08T10:00:46"/>
    <x v="0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349"/>
    <b v="1"/>
    <s v="publishing/nonfiction"/>
    <n v="123"/>
    <x v="1465"/>
    <x v="1"/>
    <s v="nonfiction"/>
    <x v="1520"/>
    <d v="2015-03-13T06:59:00"/>
    <x v="0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458"/>
    <b v="1"/>
    <s v="games/tabletop games"/>
    <n v="153"/>
    <x v="1466"/>
    <x v="3"/>
    <s v="tabletop games"/>
    <x v="1521"/>
    <d v="2015-05-31T18:32:51"/>
    <x v="0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493"/>
    <b v="1"/>
    <s v="theater/plays"/>
    <n v="102"/>
    <x v="1467"/>
    <x v="6"/>
    <s v="plays"/>
    <x v="1522"/>
    <d v="2015-07-02T15:39:37"/>
    <x v="0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267"/>
    <b v="1"/>
    <s v="music/pop"/>
    <n v="122"/>
    <x v="1468"/>
    <x v="7"/>
    <s v="pop"/>
    <x v="1523"/>
    <d v="2012-11-30T10:00:00"/>
    <x v="0"/>
  </r>
  <r>
    <n v="1014"/>
    <x v="1523"/>
    <s v="CHEMION is an eyewear device that lets you show your creativity to the world."/>
    <n v="10000"/>
    <n v="3060"/>
    <x v="1"/>
    <s v="US"/>
    <s v="USD"/>
    <n v="1420070615"/>
    <n v="1415750615"/>
    <b v="0"/>
    <x v="485"/>
    <b v="0"/>
    <s v="technology/wearables"/>
    <n v="31"/>
    <x v="1469"/>
    <x v="0"/>
    <s v="wearables"/>
    <x v="1524"/>
    <d v="2017-02-21T00:07:33"/>
    <x v="0"/>
  </r>
  <r>
    <n v="3354"/>
    <x v="1524"/>
    <s v="Help Strangeloop Theatre create and support new work by sponsoring our 2015-2016 season."/>
    <n v="3000"/>
    <n v="3058"/>
    <x v="0"/>
    <s v="US"/>
    <s v="USD"/>
    <n v="1446091260"/>
    <n v="1443029206"/>
    <b v="0"/>
    <x v="446"/>
    <b v="1"/>
    <s v="theater/plays"/>
    <n v="102"/>
    <x v="1470"/>
    <x v="6"/>
    <s v="plays"/>
    <x v="1525"/>
    <d v="2015-03-19T14:39:00"/>
    <x v="0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n v="1427224606"/>
    <b v="0"/>
    <x v="427"/>
    <b v="1"/>
    <s v="music/rock"/>
    <n v="109"/>
    <x v="1471"/>
    <x v="7"/>
    <s v="rock"/>
    <x v="1526"/>
    <d v="2012-03-16T03:59:00"/>
    <x v="0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422"/>
    <b v="1"/>
    <s v="theater/plays"/>
    <n v="102"/>
    <x v="1472"/>
    <x v="6"/>
    <s v="plays"/>
    <x v="1527"/>
    <d v="2015-01-01T00:03:35"/>
    <x v="0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182"/>
    <b v="1"/>
    <s v="theater/plays"/>
    <n v="102"/>
    <x v="1473"/>
    <x v="6"/>
    <s v="plays"/>
    <x v="1528"/>
    <d v="2015-10-29T04:01:00"/>
    <x v="0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330"/>
    <b v="1"/>
    <s v="theater/plays"/>
    <n v="102"/>
    <x v="1474"/>
    <x v="6"/>
    <s v="plays"/>
    <x v="1529"/>
    <d v="2015-04-27T17:12:00"/>
    <x v="0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n v="1396396662"/>
    <b v="0"/>
    <x v="405"/>
    <b v="1"/>
    <s v="music/rock"/>
    <n v="122"/>
    <x v="1475"/>
    <x v="7"/>
    <s v="rock"/>
    <x v="1530"/>
    <d v="2015-08-06T15:31:47"/>
    <x v="0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380"/>
    <b v="1"/>
    <s v="theater/plays"/>
    <n v="102"/>
    <x v="1476"/>
    <x v="6"/>
    <s v="plays"/>
    <x v="1531"/>
    <d v="2016-01-29T05:59:00"/>
    <x v="0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411"/>
    <b v="0"/>
    <s v="theater/plays"/>
    <n v="61"/>
    <x v="1477"/>
    <x v="6"/>
    <s v="plays"/>
    <x v="1532"/>
    <d v="2014-09-26T22:43:04"/>
    <x v="0"/>
  </r>
  <r>
    <n v="405"/>
    <x v="1532"/>
    <s v="Come, join our movie movement.  A new documentary about the healing power of food."/>
    <n v="2820"/>
    <n v="3036"/>
    <x v="0"/>
    <s v="US"/>
    <s v="USD"/>
    <n v="1394071339"/>
    <n v="1391479339"/>
    <b v="0"/>
    <x v="446"/>
    <b v="1"/>
    <s v="film &amp; video/documentary"/>
    <n v="108"/>
    <x v="1478"/>
    <x v="5"/>
    <s v="documentary"/>
    <x v="1533"/>
    <d v="2014-05-01T23:57:42"/>
    <x v="0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467"/>
    <b v="1"/>
    <s v="film &amp; video/documentary"/>
    <n v="101"/>
    <x v="695"/>
    <x v="5"/>
    <s v="documentary"/>
    <x v="1534"/>
    <d v="2014-08-23T17:37:20"/>
    <x v="0"/>
  </r>
  <r>
    <n v="2789"/>
    <x v="1534"/>
    <s v="BNT's Biggest Adventure So Far: Our 2015 full length production!"/>
    <n v="3000"/>
    <n v="3035"/>
    <x v="0"/>
    <s v="US"/>
    <s v="USD"/>
    <n v="1426132800"/>
    <n v="1424477934"/>
    <b v="0"/>
    <x v="492"/>
    <b v="1"/>
    <s v="theater/plays"/>
    <n v="101"/>
    <x v="1479"/>
    <x v="6"/>
    <s v="plays"/>
    <x v="1535"/>
    <d v="2015-09-28T02:49:10"/>
    <x v="0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411"/>
    <b v="1"/>
    <s v="theater/spaces"/>
    <n v="101"/>
    <x v="1480"/>
    <x v="6"/>
    <s v="spaces"/>
    <x v="1536"/>
    <d v="2014-03-06T02:02:19"/>
    <x v="0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407"/>
    <b v="1"/>
    <s v="theater/spaces"/>
    <n v="101"/>
    <x v="1481"/>
    <x v="6"/>
    <s v="spaces"/>
    <x v="1537"/>
    <d v="2015-03-14T02:05:08"/>
    <x v="0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465"/>
    <b v="1"/>
    <s v="theater/plays"/>
    <n v="101"/>
    <x v="1482"/>
    <x v="6"/>
    <s v="plays"/>
    <x v="1538"/>
    <d v="2015-03-12T04:00:00"/>
    <x v="0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96"/>
    <b v="0"/>
    <s v="film &amp; video/drama"/>
    <n v="25"/>
    <x v="1483"/>
    <x v="5"/>
    <s v="drama"/>
    <x v="1539"/>
    <d v="2016-03-01T05:59:00"/>
    <x v="0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393"/>
    <b v="1"/>
    <s v="theater/plays"/>
    <n v="101"/>
    <x v="1484"/>
    <x v="6"/>
    <s v="plays"/>
    <x v="1540"/>
    <d v="2016-01-21T05:05:19"/>
    <x v="0"/>
  </r>
  <r>
    <n v="3467"/>
    <x v="1540"/>
    <s v="Venus in Fur, By David Ives."/>
    <n v="3000"/>
    <n v="3030"/>
    <x v="0"/>
    <s v="US"/>
    <s v="USD"/>
    <n v="1426864032"/>
    <n v="1424275632"/>
    <b v="0"/>
    <x v="406"/>
    <b v="1"/>
    <s v="theater/plays"/>
    <n v="101"/>
    <x v="1105"/>
    <x v="6"/>
    <s v="plays"/>
    <x v="1541"/>
    <d v="2014-08-25T20:45:08"/>
    <x v="0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286"/>
    <b v="1"/>
    <s v="music/rock"/>
    <n v="101"/>
    <x v="1296"/>
    <x v="7"/>
    <s v="rock"/>
    <x v="1542"/>
    <d v="2015-10-01T05:00:00"/>
    <x v="0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21"/>
    <b v="1"/>
    <s v="music/rock"/>
    <n v="121"/>
    <x v="1485"/>
    <x v="7"/>
    <s v="rock"/>
    <x v="1543"/>
    <d v="2015-08-19T17:03:40"/>
    <x v="0"/>
  </r>
  <r>
    <n v="659"/>
    <x v="1543"/>
    <s v="Sync up your lifestyle"/>
    <n v="3000"/>
    <n v="3017"/>
    <x v="0"/>
    <s v="US"/>
    <s v="USD"/>
    <n v="1440339295"/>
    <n v="1437747295"/>
    <b v="0"/>
    <x v="478"/>
    <b v="1"/>
    <s v="technology/wearables"/>
    <n v="101"/>
    <x v="1486"/>
    <x v="0"/>
    <s v="wearables"/>
    <x v="1544"/>
    <d v="2015-03-20T15:07:12"/>
    <x v="0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300"/>
    <b v="1"/>
    <s v="theater/plays"/>
    <n v="101"/>
    <x v="1487"/>
    <x v="6"/>
    <s v="plays"/>
    <x v="1545"/>
    <d v="2012-05-09T02:00:04"/>
    <x v="0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367"/>
    <b v="1"/>
    <s v="film &amp; video/documentary"/>
    <n v="108"/>
    <x v="9"/>
    <x v="5"/>
    <s v="documentary"/>
    <x v="1546"/>
    <d v="2015-04-21T05:40:32"/>
    <x v="0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427"/>
    <b v="1"/>
    <s v="film &amp; video/television"/>
    <n v="101"/>
    <x v="1488"/>
    <x v="5"/>
    <s v="television"/>
    <x v="1547"/>
    <d v="2015-08-23T14:14:55"/>
    <x v="0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469"/>
    <b v="1"/>
    <s v="theater/musical"/>
    <n v="151"/>
    <x v="797"/>
    <x v="6"/>
    <s v="musical"/>
    <x v="1548"/>
    <d v="2017-02-16T23:00:00"/>
    <x v="2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178"/>
    <b v="1"/>
    <s v="technology/wearables"/>
    <n v="100"/>
    <x v="1489"/>
    <x v="0"/>
    <s v="wearables"/>
    <x v="1549"/>
    <d v="2011-05-09T05:59:00"/>
    <x v="0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44"/>
    <b v="1"/>
    <s v="publishing/nonfiction"/>
    <n v="120"/>
    <x v="1490"/>
    <x v="1"/>
    <s v="nonfiction"/>
    <x v="1550"/>
    <d v="2014-06-25T01:37:59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n v="1372384194"/>
    <b v="0"/>
    <x v="405"/>
    <b v="1"/>
    <s v="music/indie rock"/>
    <n v="120"/>
    <x v="1491"/>
    <x v="7"/>
    <s v="indie rock"/>
    <x v="1551"/>
    <d v="2016-08-02T10:03:00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478"/>
    <b v="1"/>
    <s v="theater/plays"/>
    <n v="153"/>
    <x v="1492"/>
    <x v="6"/>
    <s v="plays"/>
    <x v="1552"/>
    <d v="2016-12-01T17:34:10"/>
    <x v="0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478"/>
    <b v="1"/>
    <s v="music/classical music"/>
    <n v="100"/>
    <x v="1493"/>
    <x v="7"/>
    <s v="classical music"/>
    <x v="1553"/>
    <d v="2013-12-20T10:04:52"/>
    <x v="0"/>
  </r>
  <r>
    <n v="1824"/>
    <x v="1553"/>
    <s v="cd fund raiser"/>
    <n v="3000"/>
    <n v="3002"/>
    <x v="0"/>
    <s v="US"/>
    <s v="USD"/>
    <n v="1389146880"/>
    <n v="1387403967"/>
    <b v="0"/>
    <x v="424"/>
    <b v="1"/>
    <s v="music/rock"/>
    <n v="100"/>
    <x v="1494"/>
    <x v="7"/>
    <s v="rock"/>
    <x v="1554"/>
    <d v="2013-08-02T01:49:54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445"/>
    <b v="0"/>
    <s v="theater/plays"/>
    <n v="18"/>
    <x v="1495"/>
    <x v="6"/>
    <s v="plays"/>
    <x v="1555"/>
    <d v="2016-03-30T22:48:05"/>
    <x v="0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497"/>
    <b v="0"/>
    <s v="film &amp; video/drama"/>
    <n v="60"/>
    <x v="1496"/>
    <x v="5"/>
    <s v="drama"/>
    <x v="1556"/>
    <d v="2015-03-06T22:49:34"/>
    <x v="0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494"/>
    <b v="1"/>
    <s v="music/rock"/>
    <n v="100"/>
    <x v="1497"/>
    <x v="7"/>
    <s v="rock"/>
    <x v="1557"/>
    <d v="2014-01-08T02:08:00"/>
    <x v="0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21"/>
    <b v="1"/>
    <s v="music/indie rock"/>
    <n v="100"/>
    <x v="1498"/>
    <x v="7"/>
    <s v="indie rock"/>
    <x v="1558"/>
    <d v="2016-04-11T11:13:07"/>
    <x v="0"/>
  </r>
  <r>
    <n v="2830"/>
    <x v="1558"/>
    <s v="Avalon is a new South African Township play and Nakhtik is a  danced political lecture."/>
    <n v="3000"/>
    <n v="3000"/>
    <x v="0"/>
    <s v="US"/>
    <s v="USD"/>
    <n v="1399867140"/>
    <n v="1398802148"/>
    <b v="0"/>
    <x v="397"/>
    <b v="1"/>
    <s v="theater/plays"/>
    <n v="100"/>
    <x v="1499"/>
    <x v="6"/>
    <s v="plays"/>
    <x v="1559"/>
    <d v="2017-01-16T01:49:22"/>
    <x v="0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411"/>
    <b v="1"/>
    <s v="theater/plays"/>
    <n v="100"/>
    <x v="1500"/>
    <x v="6"/>
    <s v="plays"/>
    <x v="1560"/>
    <d v="2014-09-12T18:26:53"/>
    <x v="0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407"/>
    <b v="1"/>
    <s v="theater/plays"/>
    <n v="100"/>
    <x v="1501"/>
    <x v="6"/>
    <s v="plays"/>
    <x v="1561"/>
    <d v="2011-12-01T15:02:15"/>
    <x v="0"/>
  </r>
  <r>
    <n v="3623"/>
    <x v="1561"/>
    <s v="An original play exploring the complications of romantic relationships in all forms."/>
    <n v="2500"/>
    <n v="3000"/>
    <x v="0"/>
    <s v="US"/>
    <s v="USD"/>
    <n v="1406358000"/>
    <n v="1404841270"/>
    <b v="0"/>
    <x v="300"/>
    <b v="1"/>
    <s v="theater/plays"/>
    <n v="120"/>
    <x v="584"/>
    <x v="6"/>
    <s v="plays"/>
    <x v="1562"/>
    <d v="2014-05-12T03:59:00"/>
    <x v="0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174"/>
    <b v="1"/>
    <s v="theater/musical"/>
    <n v="120"/>
    <x v="1502"/>
    <x v="6"/>
    <s v="musical"/>
    <x v="1563"/>
    <d v="2014-05-18T14:39:33"/>
    <x v="0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469"/>
    <b v="1"/>
    <s v="theater/musical"/>
    <n v="120"/>
    <x v="1151"/>
    <x v="6"/>
    <s v="musical"/>
    <x v="1564"/>
    <d v="2014-09-27T23:01:02"/>
    <x v="0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494"/>
    <b v="0"/>
    <s v="film &amp; video/animation"/>
    <n v="5"/>
    <x v="1503"/>
    <x v="5"/>
    <s v="animation"/>
    <x v="1565"/>
    <d v="2014-07-26T07:00:00"/>
    <x v="0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393"/>
    <b v="0"/>
    <s v="theater/plays"/>
    <n v="37"/>
    <x v="1181"/>
    <x v="6"/>
    <s v="plays"/>
    <x v="1566"/>
    <d v="2014-07-26T04:59:00"/>
    <x v="0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326"/>
    <b v="1"/>
    <s v="games/tabletop games"/>
    <n v="120"/>
    <x v="1504"/>
    <x v="3"/>
    <s v="tabletop games"/>
    <x v="1567"/>
    <d v="2015-07-13T20:06:00"/>
    <x v="0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239"/>
    <b v="0"/>
    <s v="games/video games"/>
    <n v="5"/>
    <x v="1505"/>
    <x v="3"/>
    <s v="video games"/>
    <x v="1568"/>
    <d v="2011-12-23T18:17:29"/>
    <x v="0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474"/>
    <b v="0"/>
    <s v="technology/gadgets"/>
    <n v="59"/>
    <x v="1506"/>
    <x v="0"/>
    <s v="gadgets"/>
    <x v="1569"/>
    <d v="2014-11-26T20:29:37"/>
    <x v="0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494"/>
    <b v="0"/>
    <s v="technology/wearables"/>
    <n v="30"/>
    <x v="1507"/>
    <x v="0"/>
    <s v="wearables"/>
    <x v="1570"/>
    <d v="2014-02-23T12:00:57"/>
    <x v="0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433"/>
    <b v="1"/>
    <s v="theater/plays"/>
    <n v="102"/>
    <x v="1508"/>
    <x v="6"/>
    <s v="plays"/>
    <x v="1571"/>
    <d v="2014-06-11T09:50:21"/>
    <x v="0"/>
  </r>
  <r>
    <n v="2786"/>
    <x v="1571"/>
    <s v="A heart-melting farce about sex, art and the lovelorn lay-abouts of London-town."/>
    <n v="2500"/>
    <n v="2946"/>
    <x v="0"/>
    <s v="GB"/>
    <s v="GBP"/>
    <n v="1404913180"/>
    <n v="1403703580"/>
    <b v="0"/>
    <x v="441"/>
    <b v="1"/>
    <s v="theater/plays"/>
    <n v="118"/>
    <x v="1446"/>
    <x v="6"/>
    <s v="plays"/>
    <x v="1572"/>
    <d v="2015-06-04T05:26:00"/>
    <x v="0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96"/>
    <b v="1"/>
    <s v="photography/photobooks"/>
    <n v="109"/>
    <x v="1509"/>
    <x v="2"/>
    <s v="photobooks"/>
    <x v="1573"/>
    <d v="2015-12-17T05:59:00"/>
    <x v="0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486"/>
    <b v="1"/>
    <s v="theater/plays"/>
    <n v="117"/>
    <x v="1510"/>
    <x v="6"/>
    <s v="plays"/>
    <x v="1574"/>
    <d v="2015-08-07T17:22:26"/>
    <x v="0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462"/>
    <b v="1"/>
    <s v="music/rock"/>
    <n v="147"/>
    <x v="1511"/>
    <x v="7"/>
    <s v="rock"/>
    <x v="1575"/>
    <d v="2014-07-09T13:39:40"/>
    <x v="0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17"/>
    <b v="1"/>
    <s v="music/indie rock"/>
    <n v="195"/>
    <x v="1512"/>
    <x v="7"/>
    <s v="indie rock"/>
    <x v="1576"/>
    <d v="2016-03-20T13:29:20"/>
    <x v="0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360"/>
    <b v="1"/>
    <s v="theater/plays"/>
    <n v="107"/>
    <x v="1513"/>
    <x v="6"/>
    <s v="plays"/>
    <x v="1577"/>
    <d v="2014-06-21T16:00:09"/>
    <x v="0"/>
  </r>
  <r>
    <n v="306"/>
    <x v="1577"/>
    <s v="A feature-length documentary on the life of Boston escape artist Jason Escape."/>
    <n v="1000"/>
    <n v="2929"/>
    <x v="0"/>
    <s v="US"/>
    <s v="USD"/>
    <n v="1363806333"/>
    <n v="1362081933"/>
    <b v="1"/>
    <x v="328"/>
    <b v="1"/>
    <s v="film &amp; video/documentary"/>
    <n v="293"/>
    <x v="1255"/>
    <x v="5"/>
    <s v="documentary"/>
    <x v="1578"/>
    <d v="2014-12-05T21:06:58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367"/>
    <b v="1"/>
    <s v="theater/plays"/>
    <n v="103"/>
    <x v="1514"/>
    <x v="6"/>
    <s v="plays"/>
    <x v="1579"/>
    <d v="2010-11-02T00:26:00"/>
    <x v="0"/>
  </r>
  <r>
    <n v="2833"/>
    <x v="1579"/>
    <s v="A new play about exploring outer space"/>
    <n v="2700"/>
    <n v="2923"/>
    <x v="0"/>
    <s v="US"/>
    <s v="USD"/>
    <n v="1444528800"/>
    <n v="1442804633"/>
    <b v="0"/>
    <x v="367"/>
    <b v="1"/>
    <s v="theater/plays"/>
    <n v="108"/>
    <x v="1515"/>
    <x v="6"/>
    <s v="plays"/>
    <x v="1580"/>
    <d v="2016-04-06T21:30:00"/>
    <x v="0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309"/>
    <b v="1"/>
    <s v="music/rock"/>
    <n v="145"/>
    <x v="1516"/>
    <x v="7"/>
    <s v="rock"/>
    <x v="1581"/>
    <d v="2013-03-20T19:05:33"/>
    <x v="0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487"/>
    <b v="0"/>
    <s v="technology/wearables"/>
    <n v="2"/>
    <x v="1517"/>
    <x v="0"/>
    <s v="wearables"/>
    <x v="1582"/>
    <d v="2014-06-23T18:00:00"/>
    <x v="0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386"/>
    <b v="1"/>
    <s v="technology/hardware"/>
    <n v="192"/>
    <x v="1518"/>
    <x v="0"/>
    <s v="hardware"/>
    <x v="1583"/>
    <d v="2015-10-11T02:00:00"/>
    <x v="0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422"/>
    <b v="1"/>
    <s v="music/pop"/>
    <n v="125"/>
    <x v="1519"/>
    <x v="7"/>
    <s v="pop"/>
    <x v="1584"/>
    <d v="2012-01-17T21:33:05"/>
    <x v="0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360"/>
    <b v="1"/>
    <s v="theater/plays"/>
    <n v="339"/>
    <x v="1520"/>
    <x v="6"/>
    <s v="plays"/>
    <x v="1585"/>
    <d v="2015-08-14T01:24:57"/>
    <x v="0"/>
  </r>
  <r>
    <n v="3252"/>
    <x v="1585"/>
    <s v="How do we navigate the boundaries between friendship, sexual intimacy and obsessive desire?"/>
    <n v="2250"/>
    <n v="2876"/>
    <x v="0"/>
    <s v="GB"/>
    <s v="GBP"/>
    <n v="1473247240"/>
    <n v="1470655240"/>
    <b v="1"/>
    <x v="449"/>
    <b v="1"/>
    <s v="theater/plays"/>
    <n v="128"/>
    <x v="745"/>
    <x v="6"/>
    <s v="plays"/>
    <x v="1586"/>
    <d v="2014-05-14T23:04:00"/>
    <x v="0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495"/>
    <b v="0"/>
    <s v="food/food trucks"/>
    <n v="19"/>
    <x v="1521"/>
    <x v="4"/>
    <s v="food trucks"/>
    <x v="1587"/>
    <d v="2011-03-20T15:54:42"/>
    <x v="0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483"/>
    <b v="1"/>
    <s v="theater/plays"/>
    <n v="287"/>
    <x v="1522"/>
    <x v="6"/>
    <s v="plays"/>
    <x v="1588"/>
    <d v="2016-04-29T21:00:00"/>
    <x v="0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327"/>
    <b v="1"/>
    <s v="theater/plays"/>
    <n v="115"/>
    <x v="1523"/>
    <x v="6"/>
    <s v="plays"/>
    <x v="1589"/>
    <d v="2016-09-07T11:20:40"/>
    <x v="0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388"/>
    <b v="1"/>
    <s v="theater/musical"/>
    <n v="143"/>
    <x v="1061"/>
    <x v="6"/>
    <s v="musical"/>
    <x v="1590"/>
    <d v="2015-06-26T04:00:00"/>
    <x v="0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239"/>
    <b v="1"/>
    <s v="theater/plays"/>
    <n v="110"/>
    <x v="1524"/>
    <x v="6"/>
    <s v="plays"/>
    <x v="1591"/>
    <d v="2016-04-05T02:18:02"/>
    <x v="0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457"/>
    <b v="1"/>
    <s v="theater/plays"/>
    <n v="114"/>
    <x v="1525"/>
    <x v="6"/>
    <s v="plays"/>
    <x v="1592"/>
    <d v="2014-11-23T22:00:00"/>
    <x v="0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21"/>
    <b v="0"/>
    <s v="technology/wearables"/>
    <n v="3"/>
    <x v="1526"/>
    <x v="0"/>
    <s v="wearables"/>
    <x v="1593"/>
    <d v="2014-09-27T04:00:00"/>
    <x v="0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433"/>
    <b v="1"/>
    <s v="music/rock"/>
    <n v="189"/>
    <x v="1527"/>
    <x v="7"/>
    <s v="rock"/>
    <x v="1594"/>
    <d v="2014-10-01T03:59:00"/>
    <x v="0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n v="1454298186"/>
    <b v="0"/>
    <x v="241"/>
    <b v="1"/>
    <s v="music/rock"/>
    <n v="114"/>
    <x v="1528"/>
    <x v="7"/>
    <s v="rock"/>
    <x v="1595"/>
    <d v="2016-06-15T18:14:59"/>
    <x v="0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272"/>
    <b v="0"/>
    <s v="technology/makerspaces"/>
    <n v="11"/>
    <x v="1529"/>
    <x v="0"/>
    <s v="makerspaces"/>
    <x v="1596"/>
    <d v="2016-04-07T01:34:16"/>
    <x v="0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21"/>
    <b v="1"/>
    <s v="music/rock"/>
    <n v="123"/>
    <x v="1530"/>
    <x v="7"/>
    <s v="rock"/>
    <x v="1597"/>
    <d v="2016-03-25T02:53:08"/>
    <x v="0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246"/>
    <b v="1"/>
    <s v="film &amp; video/documentary"/>
    <n v="142"/>
    <x v="1531"/>
    <x v="5"/>
    <s v="documentary"/>
    <x v="1598"/>
    <d v="2016-03-03T03:43:06"/>
    <x v="0"/>
  </r>
  <r>
    <n v="1650"/>
    <x v="1598"/>
    <s v="Help me record a CD that uses pop styling to give a fresh sound to ancient wisdom from scripture!"/>
    <n v="2000"/>
    <n v="2831"/>
    <x v="0"/>
    <s v="US"/>
    <s v="USD"/>
    <n v="1381314437"/>
    <n v="1378722437"/>
    <b v="0"/>
    <x v="462"/>
    <b v="1"/>
    <s v="music/pop"/>
    <n v="142"/>
    <x v="1532"/>
    <x v="7"/>
    <s v="pop"/>
    <x v="1599"/>
    <d v="2014-12-19T19:38:00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462"/>
    <b v="1"/>
    <s v="music/rock"/>
    <n v="103"/>
    <x v="1533"/>
    <x v="7"/>
    <s v="rock"/>
    <x v="1600"/>
    <d v="2011-05-29T01:00:00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411"/>
    <b v="0"/>
    <s v="theater/plays"/>
    <n v="47"/>
    <x v="1534"/>
    <x v="6"/>
    <s v="plays"/>
    <x v="1601"/>
    <d v="2015-11-05T13:56:57"/>
    <x v="0"/>
  </r>
  <r>
    <n v="3263"/>
    <x v="1601"/>
    <s v="Shakespeare's bloodiest tragedy, performed and produced exclusively by women."/>
    <n v="2500"/>
    <n v="2804.16"/>
    <x v="0"/>
    <s v="US"/>
    <s v="USD"/>
    <n v="1446238800"/>
    <n v="1444220588"/>
    <b v="1"/>
    <x v="455"/>
    <b v="1"/>
    <s v="theater/plays"/>
    <n v="112"/>
    <x v="1535"/>
    <x v="6"/>
    <s v="plays"/>
    <x v="1602"/>
    <d v="2013-10-09T10:27:17"/>
    <x v="0"/>
  </r>
  <r>
    <n v="3457"/>
    <x v="1602"/>
    <s v="Robots, Space Battles, Mystery, and Intrigue. Nothing is Impossible..."/>
    <n v="2000"/>
    <n v="2804"/>
    <x v="0"/>
    <s v="US"/>
    <s v="USD"/>
    <n v="1423720740"/>
    <n v="1421081857"/>
    <b v="0"/>
    <x v="446"/>
    <b v="1"/>
    <s v="theater/plays"/>
    <n v="140"/>
    <x v="1536"/>
    <x v="6"/>
    <s v="plays"/>
    <x v="1603"/>
    <d v="2013-07-03T04:59:00"/>
    <x v="0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449"/>
    <b v="1"/>
    <s v="technology/space exploration"/>
    <n v="112"/>
    <x v="762"/>
    <x v="0"/>
    <s v="space exploration"/>
    <x v="1604"/>
    <d v="2014-07-01T22:30:00"/>
    <x v="0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380"/>
    <b v="0"/>
    <s v="theater/plays"/>
    <n v="23"/>
    <x v="1537"/>
    <x v="6"/>
    <s v="plays"/>
    <x v="1605"/>
    <d v="2015-10-30T21:00:00"/>
    <x v="0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25"/>
    <b v="1"/>
    <s v="music/pop"/>
    <n v="140"/>
    <x v="1538"/>
    <x v="7"/>
    <s v="pop"/>
    <x v="1606"/>
    <d v="2015-02-12T05:59:00"/>
    <x v="0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286"/>
    <b v="0"/>
    <s v="games/mobile games"/>
    <n v="43"/>
    <x v="1539"/>
    <x v="3"/>
    <s v="mobile games"/>
    <x v="1607"/>
    <d v="2015-06-03T15:04:29"/>
    <x v="0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300"/>
    <b v="1"/>
    <s v="theater/plays"/>
    <n v="110"/>
    <x v="1540"/>
    <x v="6"/>
    <s v="plays"/>
    <x v="1608"/>
    <d v="2015-08-20T17:05:00"/>
    <x v="0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433"/>
    <b v="1"/>
    <s v="film &amp; video/television"/>
    <n v="110"/>
    <x v="1541"/>
    <x v="5"/>
    <s v="television"/>
    <x v="1609"/>
    <d v="2016-05-31T21:14:36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494"/>
    <b v="1"/>
    <s v="theater/plays"/>
    <n v="100"/>
    <x v="1542"/>
    <x v="6"/>
    <s v="plays"/>
    <x v="1610"/>
    <d v="2014-05-04T17:11:40"/>
    <x v="0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27"/>
    <b v="0"/>
    <s v="film &amp; video/animation"/>
    <n v="23"/>
    <x v="1543"/>
    <x v="5"/>
    <s v="animation"/>
    <x v="1611"/>
    <d v="2014-10-10T21:00:00"/>
    <x v="0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184"/>
    <b v="1"/>
    <s v="theater/plays"/>
    <n v="110"/>
    <x v="1544"/>
    <x v="6"/>
    <s v="plays"/>
    <x v="1612"/>
    <d v="2013-05-11T01:22:24"/>
    <x v="0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476"/>
    <b v="1"/>
    <s v="publishing/nonfiction"/>
    <n v="144"/>
    <x v="1545"/>
    <x v="1"/>
    <s v="nonfiction"/>
    <x v="1613"/>
    <d v="2016-04-10T20:00:00"/>
    <x v="0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461"/>
    <b v="1"/>
    <s v="music/indie rock"/>
    <n v="109"/>
    <x v="1546"/>
    <x v="7"/>
    <s v="indie rock"/>
    <x v="1614"/>
    <d v="2012-12-05T09:23:41"/>
    <x v="0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28"/>
    <b v="1"/>
    <s v="music/rock"/>
    <n v="109"/>
    <x v="1547"/>
    <x v="7"/>
    <s v="rock"/>
    <x v="1615"/>
    <d v="2015-10-17T07:00:10"/>
    <x v="0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460"/>
    <b v="0"/>
    <s v="theater/musical"/>
    <n v="55"/>
    <x v="194"/>
    <x v="6"/>
    <s v="musical"/>
    <x v="1616"/>
    <d v="2012-01-29T15:34:51"/>
    <x v="0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480"/>
    <b v="0"/>
    <s v="technology/web"/>
    <n v="9"/>
    <x v="1548"/>
    <x v="0"/>
    <s v="web"/>
    <x v="1617"/>
    <d v="2012-10-06T09:59:00"/>
    <x v="0"/>
  </r>
  <r>
    <n v="3183"/>
    <x v="1617"/>
    <s v="Anton Chekhov's The Seagull. An outdoor Amphitheater in Manhattan. Trees. A River. Daybreak."/>
    <n v="2500"/>
    <n v="2725"/>
    <x v="0"/>
    <s v="US"/>
    <s v="USD"/>
    <n v="1377284669"/>
    <n v="1375729469"/>
    <b v="1"/>
    <x v="455"/>
    <b v="1"/>
    <s v="theater/plays"/>
    <n v="109"/>
    <x v="57"/>
    <x v="6"/>
    <s v="plays"/>
    <x v="1618"/>
    <d v="2015-05-01T00:16:51"/>
    <x v="0"/>
  </r>
  <r>
    <n v="2147"/>
    <x v="1618"/>
    <s v="A Point and Click Adventure on Steroids."/>
    <n v="390000"/>
    <n v="2716"/>
    <x v="2"/>
    <s v="US"/>
    <s v="USD"/>
    <n v="1416125148"/>
    <n v="1413356748"/>
    <b v="0"/>
    <x v="446"/>
    <b v="0"/>
    <s v="games/video games"/>
    <n v="1"/>
    <x v="1549"/>
    <x v="3"/>
    <s v="video games"/>
    <x v="1619"/>
    <d v="2015-12-14T05:59:00"/>
    <x v="0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254"/>
    <b v="1"/>
    <s v="food/small batch"/>
    <n v="181"/>
    <x v="1550"/>
    <x v="4"/>
    <s v="small batch"/>
    <x v="1620"/>
    <d v="2015-04-16T18:10:33"/>
    <x v="0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449"/>
    <b v="1"/>
    <s v="music/indie rock"/>
    <n v="108"/>
    <x v="1551"/>
    <x v="7"/>
    <s v="indie rock"/>
    <x v="1621"/>
    <d v="2013-08-23T19:04:29"/>
    <x v="0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331"/>
    <b v="1"/>
    <s v="music/rock"/>
    <n v="108"/>
    <x v="839"/>
    <x v="7"/>
    <s v="rock"/>
    <x v="1622"/>
    <d v="2014-11-16T08:05:48"/>
    <x v="0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330"/>
    <b v="1"/>
    <s v="theater/plays"/>
    <n v="108"/>
    <x v="1552"/>
    <x v="6"/>
    <s v="plays"/>
    <x v="1623"/>
    <d v="2017-02-25T23:03:59"/>
    <x v="0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392"/>
    <b v="0"/>
    <s v="music/jazz"/>
    <n v="42"/>
    <x v="1553"/>
    <x v="7"/>
    <s v="jazz"/>
    <x v="1624"/>
    <d v="2014-06-21T04:59:00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239"/>
    <b v="1"/>
    <s v="theater/musical"/>
    <n v="108"/>
    <x v="1554"/>
    <x v="6"/>
    <s v="musical"/>
    <x v="1625"/>
    <d v="2011-05-05T02:13:53"/>
    <x v="0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345"/>
    <b v="0"/>
    <s v="theater/plays"/>
    <n v="5"/>
    <x v="1555"/>
    <x v="6"/>
    <s v="plays"/>
    <x v="1626"/>
    <d v="2014-06-01T03:59:00"/>
    <x v="0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428"/>
    <b v="1"/>
    <s v="photography/photobooks"/>
    <n v="101"/>
    <x v="1556"/>
    <x v="2"/>
    <s v="photobooks"/>
    <x v="1627"/>
    <d v="2013-10-16T09:59:00"/>
    <x v="0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388"/>
    <b v="1"/>
    <s v="music/pop"/>
    <n v="128"/>
    <x v="1557"/>
    <x v="7"/>
    <s v="pop"/>
    <x v="1628"/>
    <d v="2014-06-15T15:16:04"/>
    <x v="0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21"/>
    <b v="1"/>
    <s v="theater/plays"/>
    <n v="108"/>
    <x v="1558"/>
    <x v="6"/>
    <s v="plays"/>
    <x v="1629"/>
    <d v="2017-03-25T04:33:00"/>
    <x v="0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21"/>
    <b v="1"/>
    <s v="music/rock"/>
    <n v="134"/>
    <x v="1559"/>
    <x v="7"/>
    <s v="rock"/>
    <x v="1630"/>
    <d v="2015-07-08T18:30:00"/>
    <x v="0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96"/>
    <b v="1"/>
    <s v="theater/musical"/>
    <n v="107"/>
    <x v="1174"/>
    <x v="6"/>
    <s v="musical"/>
    <x v="1631"/>
    <d v="2015-03-06T21:04:52"/>
    <x v="0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460"/>
    <b v="0"/>
    <s v="technology/gadgets"/>
    <n v="3"/>
    <x v="383"/>
    <x v="0"/>
    <s v="gadgets"/>
    <x v="1632"/>
    <d v="2016-07-24T11:28:48"/>
    <x v="0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394"/>
    <b v="1"/>
    <s v="theater/plays"/>
    <n v="107"/>
    <x v="1560"/>
    <x v="6"/>
    <s v="plays"/>
    <x v="1633"/>
    <d v="2014-06-09T05:00:00"/>
    <x v="0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414"/>
    <b v="1"/>
    <s v="theater/plays"/>
    <n v="107"/>
    <x v="1561"/>
    <x v="6"/>
    <s v="plays"/>
    <x v="1634"/>
    <d v="2015-01-18T18:33:38"/>
    <x v="0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285"/>
    <b v="1"/>
    <s v="theater/plays"/>
    <n v="107"/>
    <x v="1562"/>
    <x v="6"/>
    <s v="plays"/>
    <x v="1635"/>
    <d v="2015-05-22T13:00:00"/>
    <x v="0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392"/>
    <b v="1"/>
    <s v="games/tabletop games"/>
    <n v="408"/>
    <x v="1563"/>
    <x v="3"/>
    <s v="tabletop games"/>
    <x v="1636"/>
    <d v="2015-12-10T14:14:56"/>
    <x v="0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476"/>
    <b v="1"/>
    <s v="theater/plays"/>
    <n v="106"/>
    <x v="125"/>
    <x v="6"/>
    <s v="plays"/>
    <x v="1637"/>
    <d v="2014-06-09T19:20:15"/>
    <x v="0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330"/>
    <b v="1"/>
    <s v="theater/plays"/>
    <n v="106"/>
    <x v="1564"/>
    <x v="6"/>
    <s v="plays"/>
    <x v="1638"/>
    <d v="2016-06-02T10:25:18"/>
    <x v="0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460"/>
    <b v="1"/>
    <s v="photography/photobooks"/>
    <n v="132"/>
    <x v="1565"/>
    <x v="2"/>
    <s v="photobooks"/>
    <x v="1639"/>
    <d v="2014-12-22T14:47:59"/>
    <x v="0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428"/>
    <b v="1"/>
    <s v="theater/plays"/>
    <n v="146"/>
    <x v="1566"/>
    <x v="6"/>
    <s v="plays"/>
    <x v="1640"/>
    <d v="2015-07-20T03:59:00"/>
    <x v="0"/>
  </r>
  <r>
    <n v="1928"/>
    <x v="1640"/>
    <s v="Help us master and release our debut album &quot;The Kaleidoscope Dawn&quot;"/>
    <n v="2550"/>
    <n v="2630"/>
    <x v="0"/>
    <s v="US"/>
    <s v="USD"/>
    <n v="1367940794"/>
    <n v="1365348794"/>
    <b v="0"/>
    <x v="300"/>
    <b v="1"/>
    <s v="music/indie rock"/>
    <n v="103"/>
    <x v="1567"/>
    <x v="7"/>
    <s v="indie rock"/>
    <x v="1641"/>
    <d v="2015-07-12T10:25:12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174"/>
    <b v="0"/>
    <s v="technology/web"/>
    <n v="11"/>
    <x v="1568"/>
    <x v="0"/>
    <s v="web"/>
    <x v="1642"/>
    <d v="2015-06-09T20:10:05"/>
    <x v="0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461"/>
    <b v="1"/>
    <s v="theater/plays"/>
    <n v="175"/>
    <x v="1569"/>
    <x v="6"/>
    <s v="plays"/>
    <x v="1643"/>
    <d v="2014-07-05T01:00:00"/>
    <x v="0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481"/>
    <b v="1"/>
    <s v="theater/plays"/>
    <n v="105"/>
    <x v="1570"/>
    <x v="6"/>
    <s v="plays"/>
    <x v="1644"/>
    <d v="2013-05-07T15:33:14"/>
    <x v="0"/>
  </r>
  <r>
    <n v="2475"/>
    <x v="1644"/>
    <s v="Help BRANDTSON and DREAMOVERrecords press their 2004 record, &quot;Send Us A Signal&quot;."/>
    <n v="2500"/>
    <n v="2618"/>
    <x v="0"/>
    <s v="US"/>
    <s v="USD"/>
    <n v="1278799200"/>
    <n v="1273647255"/>
    <b v="0"/>
    <x v="434"/>
    <b v="1"/>
    <s v="music/indie rock"/>
    <n v="105"/>
    <x v="1199"/>
    <x v="7"/>
    <s v="indie rock"/>
    <x v="1645"/>
    <d v="2015-10-21T12:45:33"/>
    <x v="0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21"/>
    <b v="1"/>
    <s v="theater/plays"/>
    <n v="174"/>
    <x v="1571"/>
    <x v="6"/>
    <s v="plays"/>
    <x v="1646"/>
    <d v="2016-06-10T03:00:00"/>
    <x v="0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460"/>
    <b v="1"/>
    <s v="film &amp; video/shorts"/>
    <n v="105"/>
    <x v="1572"/>
    <x v="5"/>
    <s v="shorts"/>
    <x v="1647"/>
    <d v="2016-05-02T21:26:38"/>
    <x v="0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27"/>
    <b v="1"/>
    <s v="music/metal"/>
    <n v="130"/>
    <x v="1573"/>
    <x v="7"/>
    <s v="metal"/>
    <x v="1648"/>
    <d v="2010-07-10T22:00:00"/>
    <x v="0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447"/>
    <b v="1"/>
    <s v="music/metal"/>
    <n v="104"/>
    <x v="1574"/>
    <x v="7"/>
    <s v="metal"/>
    <x v="1649"/>
    <d v="2016-04-03T17:00:00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458"/>
    <b v="0"/>
    <s v="theater/musical"/>
    <n v="52"/>
    <x v="1575"/>
    <x v="6"/>
    <s v="musical"/>
    <x v="1650"/>
    <d v="2010-06-03T01:41:00"/>
    <x v="0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492"/>
    <b v="0"/>
    <s v="technology/wearables"/>
    <n v="3"/>
    <x v="1576"/>
    <x v="0"/>
    <s v="wearables"/>
    <x v="1651"/>
    <d v="2016-07-31T19:45:00"/>
    <x v="0"/>
  </r>
  <r>
    <n v="1259"/>
    <x v="1651"/>
    <s v="Falling From One is currently in the studio recording their first CD and they need your help!"/>
    <n v="2500"/>
    <n v="2606"/>
    <x v="0"/>
    <s v="US"/>
    <s v="USD"/>
    <n v="1402286340"/>
    <n v="1399504664"/>
    <b v="1"/>
    <x v="262"/>
    <b v="1"/>
    <s v="music/rock"/>
    <n v="104"/>
    <x v="1577"/>
    <x v="7"/>
    <s v="rock"/>
    <x v="1652"/>
    <d v="2013-10-14T03:59:00"/>
    <x v="0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484"/>
    <b v="1"/>
    <s v="theater/plays"/>
    <n v="104"/>
    <x v="1578"/>
    <x v="6"/>
    <s v="plays"/>
    <x v="1653"/>
    <d v="2014-09-06T21:00:00"/>
    <x v="0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184"/>
    <b v="1"/>
    <s v="music/indie rock"/>
    <n v="104"/>
    <x v="1579"/>
    <x v="7"/>
    <s v="indie rock"/>
    <x v="1654"/>
    <d v="2016-06-28T16:43:05"/>
    <x v="0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01"/>
    <b v="1"/>
    <s v="theater/plays"/>
    <n v="104"/>
    <x v="1580"/>
    <x v="6"/>
    <s v="plays"/>
    <x v="1655"/>
    <d v="2014-06-09T03:59:00"/>
    <x v="0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498"/>
    <b v="1"/>
    <s v="theater/plays"/>
    <n v="104"/>
    <x v="1581"/>
    <x v="6"/>
    <s v="plays"/>
    <x v="1656"/>
    <d v="2015-05-02T21:00:00"/>
    <x v="0"/>
  </r>
  <r>
    <n v="1360"/>
    <x v="1656"/>
    <s v="So Bad, It's Good! is a guide to finding the best films for your bad movie night."/>
    <n v="1500"/>
    <n v="2598"/>
    <x v="0"/>
    <s v="US"/>
    <s v="USD"/>
    <n v="1343943420"/>
    <n v="1341524220"/>
    <b v="0"/>
    <x v="434"/>
    <b v="1"/>
    <s v="publishing/nonfiction"/>
    <n v="173"/>
    <x v="1582"/>
    <x v="1"/>
    <s v="nonfiction"/>
    <x v="1657"/>
    <d v="2011-04-16T03:59:00"/>
    <x v="0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286"/>
    <b v="1"/>
    <s v="film &amp; video/documentary"/>
    <n v="106"/>
    <x v="1583"/>
    <x v="5"/>
    <s v="documentary"/>
    <x v="1658"/>
    <d v="2015-03-18T17:00:00"/>
    <x v="0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447"/>
    <b v="1"/>
    <s v="theater/plays"/>
    <n v="104"/>
    <x v="1584"/>
    <x v="6"/>
    <s v="plays"/>
    <x v="1659"/>
    <d v="2015-12-13T02:26:32"/>
    <x v="0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174"/>
    <b v="1"/>
    <s v="music/classical music"/>
    <n v="103"/>
    <x v="1585"/>
    <x v="7"/>
    <s v="classical music"/>
    <x v="1660"/>
    <d v="2012-08-02T21:37:00"/>
    <x v="0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300"/>
    <b v="1"/>
    <s v="theater/plays"/>
    <n v="103"/>
    <x v="1586"/>
    <x v="6"/>
    <s v="plays"/>
    <x v="1661"/>
    <d v="2016-08-25T10:51:56"/>
    <x v="0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96"/>
    <b v="1"/>
    <s v="photography/photobooks"/>
    <n v="215"/>
    <x v="1587"/>
    <x v="2"/>
    <s v="photobooks"/>
    <x v="1662"/>
    <d v="2014-05-13T04:00:00"/>
    <x v="0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332"/>
    <b v="1"/>
    <s v="theater/plays"/>
    <n v="172"/>
    <x v="1588"/>
    <x v="6"/>
    <s v="plays"/>
    <x v="1663"/>
    <d v="2011-10-29T16:12:01"/>
    <x v="0"/>
  </r>
  <r>
    <n v="3264"/>
    <x v="1663"/>
    <s v="The three part comedic saga of Kapow-i GoGo, who saves the world.  Again.  And again."/>
    <n v="2500"/>
    <n v="2575"/>
    <x v="0"/>
    <s v="US"/>
    <s v="USD"/>
    <n v="1422482400"/>
    <n v="1421089938"/>
    <b v="1"/>
    <x v="483"/>
    <b v="1"/>
    <s v="theater/plays"/>
    <n v="103"/>
    <x v="1589"/>
    <x v="6"/>
    <s v="plays"/>
    <x v="1664"/>
    <d v="2015-05-30T20:21:43"/>
    <x v="0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461"/>
    <b v="1"/>
    <s v="theater/musical"/>
    <n v="103"/>
    <x v="1590"/>
    <x v="6"/>
    <s v="musical"/>
    <x v="1665"/>
    <d v="2010-05-15T08:10:00"/>
    <x v="0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470"/>
    <b v="1"/>
    <s v="theater/plays"/>
    <n v="128"/>
    <x v="1591"/>
    <x v="6"/>
    <s v="plays"/>
    <x v="1666"/>
    <d v="2014-07-16T14:31:15"/>
    <x v="0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n v="1333646743"/>
    <b v="1"/>
    <x v="481"/>
    <b v="1"/>
    <s v="music/indie rock"/>
    <n v="103"/>
    <x v="1592"/>
    <x v="7"/>
    <s v="indie rock"/>
    <x v="1667"/>
    <d v="2015-01-28T22:00:00"/>
    <x v="0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246"/>
    <b v="1"/>
    <s v="theater/plays"/>
    <n v="103"/>
    <x v="1593"/>
    <x v="6"/>
    <s v="plays"/>
    <x v="1668"/>
    <d v="2016-06-04T22:57:33"/>
    <x v="0"/>
  </r>
  <r>
    <n v="3597"/>
    <x v="1668"/>
    <s v="&quot;I think that I have my own will. I can stop this, I tell myself. But it's not true.&quot;"/>
    <n v="2500"/>
    <n v="2565"/>
    <x v="0"/>
    <s v="US"/>
    <s v="USD"/>
    <n v="1456984740"/>
    <n v="1455717790"/>
    <b v="0"/>
    <x v="96"/>
    <b v="1"/>
    <s v="theater/plays"/>
    <n v="103"/>
    <x v="1594"/>
    <x v="6"/>
    <s v="plays"/>
    <x v="1669"/>
    <d v="2016-08-17T10:05:40"/>
    <x v="0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478"/>
    <b v="1"/>
    <s v="theater/plays"/>
    <n v="102"/>
    <x v="1595"/>
    <x v="6"/>
    <s v="plays"/>
    <x v="1670"/>
    <d v="2012-05-05T17:25:43"/>
    <x v="0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474"/>
    <b v="1"/>
    <s v="theater/plays"/>
    <n v="128"/>
    <x v="1596"/>
    <x v="6"/>
    <s v="plays"/>
    <x v="1671"/>
    <d v="2015-11-13T20:17:00"/>
    <x v="0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461"/>
    <b v="1"/>
    <s v="theater/plays"/>
    <n v="102"/>
    <x v="1597"/>
    <x v="6"/>
    <s v="plays"/>
    <x v="1672"/>
    <d v="2016-03-03T05:59:00"/>
    <x v="0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330"/>
    <b v="1"/>
    <s v="theater/plays"/>
    <n v="171"/>
    <x v="185"/>
    <x v="6"/>
    <s v="plays"/>
    <x v="1673"/>
    <d v="2016-03-30T14:39:00"/>
    <x v="0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467"/>
    <b v="1"/>
    <s v="publishing/nonfiction"/>
    <n v="102"/>
    <x v="1598"/>
    <x v="1"/>
    <s v="nonfiction"/>
    <x v="1674"/>
    <d v="2016-08-24T21:42:08"/>
    <x v="0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433"/>
    <b v="1"/>
    <s v="theater/plays"/>
    <n v="128"/>
    <x v="1599"/>
    <x v="6"/>
    <s v="plays"/>
    <x v="1675"/>
    <d v="2015-08-05T18:36:00"/>
    <x v="0"/>
  </r>
  <r>
    <n v="758"/>
    <x v="1675"/>
    <s v="I am publishing my book, Waiting on Humanity and need some finishing funds to do so."/>
    <n v="2500"/>
    <n v="2550"/>
    <x v="0"/>
    <s v="US"/>
    <s v="USD"/>
    <n v="1286568268"/>
    <n v="1283976268"/>
    <b v="0"/>
    <x v="427"/>
    <b v="1"/>
    <s v="publishing/nonfiction"/>
    <n v="102"/>
    <x v="1424"/>
    <x v="1"/>
    <s v="nonfiction"/>
    <x v="1676"/>
    <d v="2015-11-05T21:44:40"/>
    <x v="0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465"/>
    <b v="0"/>
    <s v="technology/wearables"/>
    <n v="13"/>
    <x v="625"/>
    <x v="0"/>
    <s v="wearables"/>
    <x v="1677"/>
    <d v="2015-03-07T15:18:45"/>
    <x v="0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393"/>
    <b v="0"/>
    <s v="theater/musical"/>
    <n v="46"/>
    <x v="1600"/>
    <x v="6"/>
    <s v="musical"/>
    <x v="1678"/>
    <d v="2015-06-24T22:34:12"/>
    <x v="0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481"/>
    <b v="1"/>
    <s v="theater/plays"/>
    <n v="102"/>
    <x v="1601"/>
    <x v="6"/>
    <s v="plays"/>
    <x v="1679"/>
    <d v="2010-10-08T20:04:28"/>
    <x v="0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455"/>
    <b v="1"/>
    <s v="publishing/nonfiction"/>
    <n v="102"/>
    <x v="1602"/>
    <x v="1"/>
    <s v="nonfiction"/>
    <x v="1680"/>
    <d v="2016-01-10T00:00:00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367"/>
    <b v="1"/>
    <s v="theater/plays"/>
    <n v="127"/>
    <x v="1603"/>
    <x v="6"/>
    <s v="plays"/>
    <x v="1681"/>
    <d v="2015-04-23T05:40:07"/>
    <x v="0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286"/>
    <b v="0"/>
    <s v="music/jazz"/>
    <n v="18"/>
    <x v="1604"/>
    <x v="7"/>
    <s v="jazz"/>
    <x v="1682"/>
    <d v="2015-07-29T17:00:00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300"/>
    <b v="0"/>
    <s v="music/world music"/>
    <n v="51"/>
    <x v="1605"/>
    <x v="7"/>
    <s v="world music"/>
    <x v="1683"/>
    <d v="2013-05-20T00:41:00"/>
    <x v="0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367"/>
    <b v="1"/>
    <s v="publishing/nonfiction"/>
    <n v="101"/>
    <x v="1606"/>
    <x v="1"/>
    <s v="nonfiction"/>
    <x v="1684"/>
    <d v="2015-02-11T04:59:00"/>
    <x v="0"/>
  </r>
  <r>
    <n v="1641"/>
    <x v="1684"/>
    <s v="Music Video For Upbeat and Inspiring Song - Run For Your Life"/>
    <n v="2500"/>
    <n v="2535"/>
    <x v="0"/>
    <s v="US"/>
    <s v="USD"/>
    <n v="1418998744"/>
    <n v="1416406744"/>
    <b v="0"/>
    <x v="407"/>
    <b v="1"/>
    <s v="music/pop"/>
    <n v="101"/>
    <x v="1607"/>
    <x v="7"/>
    <s v="pop"/>
    <x v="1685"/>
    <d v="2013-11-22T12:35:13"/>
    <x v="0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331"/>
    <b v="1"/>
    <s v="theater/spaces"/>
    <n v="106"/>
    <x v="1608"/>
    <x v="6"/>
    <s v="spaces"/>
    <x v="1686"/>
    <d v="2014-11-03T05:59:00"/>
    <x v="0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494"/>
    <b v="0"/>
    <s v="music/faith"/>
    <n v="20"/>
    <x v="1609"/>
    <x v="7"/>
    <s v="faith"/>
    <x v="1687"/>
    <d v="2013-04-12T01:01:27"/>
    <x v="0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n v="1463965557"/>
    <b v="0"/>
    <x v="421"/>
    <b v="1"/>
    <s v="theater/plays"/>
    <n v="101"/>
    <x v="1610"/>
    <x v="6"/>
    <s v="plays"/>
    <x v="1688"/>
    <d v="2014-12-19T14:19:04"/>
    <x v="0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495"/>
    <b v="0"/>
    <s v="theater/plays"/>
    <n v="17"/>
    <x v="1611"/>
    <x v="6"/>
    <s v="plays"/>
    <x v="1689"/>
    <d v="2016-05-01T11:00:06"/>
    <x v="0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457"/>
    <b v="0"/>
    <s v="publishing/fiction"/>
    <n v="36"/>
    <x v="1612"/>
    <x v="1"/>
    <s v="fiction"/>
    <x v="1690"/>
    <d v="2017-04-09T23:47:28"/>
    <x v="0"/>
  </r>
  <r>
    <n v="3778"/>
    <x v="1690"/>
    <s v="Sponsor an AVENUE Q puppet for The Barn Players April 2015 production."/>
    <n v="2400"/>
    <n v="2521"/>
    <x v="0"/>
    <s v="US"/>
    <s v="USD"/>
    <n v="1423942780"/>
    <n v="1418758780"/>
    <b v="0"/>
    <x v="393"/>
    <b v="1"/>
    <s v="theater/musical"/>
    <n v="105"/>
    <x v="1613"/>
    <x v="6"/>
    <s v="musical"/>
    <x v="1691"/>
    <d v="2016-06-22T01:05:57"/>
    <x v="0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414"/>
    <b v="1"/>
    <s v="theater/plays"/>
    <n v="101"/>
    <x v="1614"/>
    <x v="6"/>
    <s v="plays"/>
    <x v="1692"/>
    <d v="2015-08-15T18:12:24"/>
    <x v="0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424"/>
    <b v="1"/>
    <s v="theater/plays"/>
    <n v="101"/>
    <x v="1615"/>
    <x v="6"/>
    <s v="plays"/>
    <x v="1693"/>
    <d v="2014-10-19T13:01:24"/>
    <x v="0"/>
  </r>
  <r>
    <n v="3318"/>
    <x v="1692"/>
    <s v="Help us strengthen and inspire disability arts in Atlantic Canada"/>
    <n v="2000"/>
    <n v="2512"/>
    <x v="0"/>
    <s v="CA"/>
    <s v="CAD"/>
    <n v="1460341800"/>
    <n v="1456902893"/>
    <b v="0"/>
    <x v="462"/>
    <b v="1"/>
    <s v="theater/plays"/>
    <n v="126"/>
    <x v="1616"/>
    <x v="6"/>
    <s v="plays"/>
    <x v="1694"/>
    <d v="2015-02-14T19:39:40"/>
    <x v="0"/>
  </r>
  <r>
    <n v="792"/>
    <x v="1693"/>
    <s v="Rock n' Roll about the intersection of lies and belief: the Believable Lie."/>
    <n v="2500"/>
    <n v="2511.11"/>
    <x v="0"/>
    <s v="US"/>
    <s v="USD"/>
    <n v="1383861483"/>
    <n v="1381265883"/>
    <b v="0"/>
    <x v="389"/>
    <b v="1"/>
    <s v="music/rock"/>
    <n v="100"/>
    <x v="1617"/>
    <x v="7"/>
    <s v="rock"/>
    <x v="1695"/>
    <d v="2015-06-19T01:00:16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376"/>
    <b v="1"/>
    <s v="publishing/nonfiction"/>
    <n v="125"/>
    <x v="1618"/>
    <x v="1"/>
    <s v="nonfiction"/>
    <x v="1696"/>
    <d v="2014-10-15T14:26:56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239"/>
    <b v="1"/>
    <s v="music/rock"/>
    <n v="125"/>
    <x v="1619"/>
    <x v="7"/>
    <s v="rock"/>
    <x v="1697"/>
    <d v="2016-04-11T02:30:00"/>
    <x v="0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478"/>
    <b v="1"/>
    <s v="music/rock"/>
    <n v="125"/>
    <x v="1620"/>
    <x v="7"/>
    <s v="rock"/>
    <x v="1698"/>
    <d v="2013-11-07T21:58:03"/>
    <x v="0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21"/>
    <b v="1"/>
    <s v="music/rock"/>
    <n v="100"/>
    <x v="1282"/>
    <x v="7"/>
    <s v="rock"/>
    <x v="1699"/>
    <d v="2013-03-01T05:59:00"/>
    <x v="0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330"/>
    <b v="1"/>
    <s v="games/tabletop games"/>
    <n v="100"/>
    <x v="1621"/>
    <x v="3"/>
    <s v="tabletop games"/>
    <x v="1700"/>
    <d v="2016-07-11T20:51:01"/>
    <x v="0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393"/>
    <b v="0"/>
    <s v="food/food trucks"/>
    <n v="15"/>
    <x v="1622"/>
    <x v="4"/>
    <s v="food trucks"/>
    <x v="1701"/>
    <d v="2015-03-02T05:59:00"/>
    <x v="0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476"/>
    <b v="1"/>
    <s v="theater/plays"/>
    <n v="100"/>
    <x v="1623"/>
    <x v="6"/>
    <s v="plays"/>
    <x v="1702"/>
    <d v="2016-06-06T06:01:07"/>
    <x v="0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96"/>
    <b v="1"/>
    <s v="music/rock"/>
    <n v="167"/>
    <x v="1624"/>
    <x v="7"/>
    <s v="rock"/>
    <x v="1703"/>
    <d v="2015-09-04T19:00:10"/>
    <x v="0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449"/>
    <b v="1"/>
    <s v="theater/plays"/>
    <n v="100"/>
    <x v="1625"/>
    <x v="6"/>
    <s v="plays"/>
    <x v="1704"/>
    <d v="2014-11-10T01:41:35"/>
    <x v="0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494"/>
    <b v="1"/>
    <s v="music/indie rock"/>
    <n v="100"/>
    <x v="1626"/>
    <x v="7"/>
    <s v="indie rock"/>
    <x v="1705"/>
    <d v="2016-11-11T22:00:00"/>
    <x v="0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25"/>
    <b v="1"/>
    <s v="music/indie rock"/>
    <n v="100"/>
    <x v="1627"/>
    <x v="7"/>
    <s v="indie rock"/>
    <x v="1706"/>
    <d v="2011-01-21T22:00:00"/>
    <x v="0"/>
  </r>
  <r>
    <n v="3287"/>
    <x v="1705"/>
    <s v="An inspirational one-man play about crisis, community, and the search for wholeness."/>
    <n v="2500"/>
    <n v="2500"/>
    <x v="0"/>
    <s v="CA"/>
    <s v="CAD"/>
    <n v="1448733628"/>
    <n v="1446573628"/>
    <b v="0"/>
    <x v="300"/>
    <b v="1"/>
    <s v="theater/plays"/>
    <n v="100"/>
    <x v="1628"/>
    <x v="6"/>
    <s v="plays"/>
    <x v="1707"/>
    <d v="2016-12-01T02:23:31"/>
    <x v="0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397"/>
    <b v="1"/>
    <s v="theater/plays"/>
    <n v="100"/>
    <x v="1629"/>
    <x v="6"/>
    <s v="plays"/>
    <x v="1708"/>
    <d v="2011-10-02T17:36:13"/>
    <x v="0"/>
  </r>
  <r>
    <n v="3544"/>
    <x v="1707"/>
    <s v="Death &amp; Pretzels presents the world premiere of Paul Pasulka's Gruoch, or Lady Macbeth"/>
    <n v="2500"/>
    <n v="2500"/>
    <x v="0"/>
    <s v="US"/>
    <s v="USD"/>
    <n v="1425758257"/>
    <n v="1423166257"/>
    <b v="0"/>
    <x v="492"/>
    <b v="1"/>
    <s v="theater/plays"/>
    <n v="100"/>
    <x v="1630"/>
    <x v="6"/>
    <s v="plays"/>
    <x v="1709"/>
    <d v="2013-05-09T02:27:33"/>
    <x v="0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460"/>
    <b v="1"/>
    <s v="theater/musical"/>
    <n v="100"/>
    <x v="1151"/>
    <x v="6"/>
    <s v="musical"/>
    <x v="1710"/>
    <d v="2015-11-28T18:00:28"/>
    <x v="0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499"/>
    <b v="0"/>
    <s v="theater/plays"/>
    <n v="31"/>
    <x v="1631"/>
    <x v="6"/>
    <s v="plays"/>
    <x v="1711"/>
    <d v="2014-09-08T03:00:00"/>
    <x v="0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389"/>
    <b v="0"/>
    <s v="technology/makerspaces"/>
    <n v="6"/>
    <x v="1632"/>
    <x v="0"/>
    <s v="makerspaces"/>
    <x v="1712"/>
    <d v="2015-03-07T19:57:37"/>
    <x v="0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482"/>
    <b v="0"/>
    <s v="theater/plays"/>
    <n v="86"/>
    <x v="1633"/>
    <x v="6"/>
    <s v="plays"/>
    <x v="1713"/>
    <d v="2015-04-09T19:00:55"/>
    <x v="0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485"/>
    <b v="0"/>
    <s v="technology/wearables"/>
    <n v="2"/>
    <x v="1634"/>
    <x v="0"/>
    <s v="wearables"/>
    <x v="1714"/>
    <d v="2015-07-18T03:00:00"/>
    <x v="0"/>
  </r>
  <r>
    <n v="1570"/>
    <x v="1713"/>
    <s v="A Coloring Book of Breathtaking Beauties_x000a_To Calm the Heart and Soul"/>
    <n v="6000"/>
    <n v="2484"/>
    <x v="1"/>
    <s v="US"/>
    <s v="USD"/>
    <n v="1460140282"/>
    <n v="1457551882"/>
    <b v="0"/>
    <x v="425"/>
    <b v="0"/>
    <s v="publishing/art books"/>
    <n v="41"/>
    <x v="1635"/>
    <x v="1"/>
    <s v="art books"/>
    <x v="1715"/>
    <d v="2014-07-29T00:29:40"/>
    <x v="0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467"/>
    <b v="0"/>
    <s v="theater/spaces"/>
    <n v="42"/>
    <x v="1636"/>
    <x v="6"/>
    <s v="spaces"/>
    <x v="1716"/>
    <d v="2016-07-11T15:09:20"/>
    <x v="0"/>
  </r>
  <r>
    <n v="690"/>
    <x v="1715"/>
    <s v="A radiation shield for your fitness tracker, smartwatch or other wearable smart device"/>
    <n v="20000"/>
    <n v="2468"/>
    <x v="2"/>
    <s v="US"/>
    <s v="USD"/>
    <n v="1473400800"/>
    <n v="1469718841"/>
    <b v="0"/>
    <x v="300"/>
    <b v="0"/>
    <s v="technology/wearables"/>
    <n v="12"/>
    <x v="1637"/>
    <x v="0"/>
    <s v="wearables"/>
    <x v="1717"/>
    <d v="2017-02-18T23:59:00"/>
    <x v="0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285"/>
    <b v="1"/>
    <s v="music/electronic music"/>
    <n v="123"/>
    <x v="1199"/>
    <x v="7"/>
    <s v="electronic music"/>
    <x v="1718"/>
    <d v="2016-04-08T18:31:22"/>
    <x v="0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151"/>
    <b v="1"/>
    <s v="photography/photobooks"/>
    <n v="111"/>
    <x v="1638"/>
    <x v="2"/>
    <s v="photobooks"/>
    <x v="1719"/>
    <d v="2014-10-19T05:00:00"/>
    <x v="0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411"/>
    <b v="0"/>
    <s v="music/indie rock"/>
    <n v="41"/>
    <x v="1639"/>
    <x v="7"/>
    <s v="indie rock"/>
    <x v="1720"/>
    <d v="2016-09-09T06:00:00"/>
    <x v="0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394"/>
    <b v="1"/>
    <s v="theater/plays"/>
    <n v="121"/>
    <x v="1640"/>
    <x v="6"/>
    <s v="plays"/>
    <x v="1721"/>
    <d v="2012-08-29T00:00:00"/>
    <x v="0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n v="1336512309"/>
    <b v="0"/>
    <x v="449"/>
    <b v="1"/>
    <s v="music/indie rock"/>
    <n v="121"/>
    <x v="1641"/>
    <x v="7"/>
    <s v="indie rock"/>
    <x v="1722"/>
    <d v="2016-12-04T00:00:00"/>
    <x v="0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388"/>
    <b v="1"/>
    <s v="theater/plays"/>
    <n v="121"/>
    <x v="1642"/>
    <x v="6"/>
    <s v="plays"/>
    <x v="1723"/>
    <d v="2010-08-01T04:00:00"/>
    <x v="0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411"/>
    <b v="1"/>
    <s v="music/rock"/>
    <n v="120"/>
    <x v="1643"/>
    <x v="7"/>
    <s v="rock"/>
    <x v="1724"/>
    <d v="2017-03-11T12:21:31"/>
    <x v="0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465"/>
    <b v="1"/>
    <s v="theater/plays"/>
    <n v="120"/>
    <x v="1644"/>
    <x v="6"/>
    <s v="plays"/>
    <x v="1725"/>
    <d v="2012-05-22T03:30:00"/>
    <x v="0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461"/>
    <b v="1"/>
    <s v="theater/plays"/>
    <n v="120"/>
    <x v="1645"/>
    <x v="6"/>
    <s v="plays"/>
    <x v="1726"/>
    <d v="2015-11-04T19:26:31"/>
    <x v="0"/>
  </r>
  <r>
    <n v="1689"/>
    <x v="1725"/>
    <s v="Praising the Living God in the second half of life."/>
    <n v="2400"/>
    <n v="2400"/>
    <x v="3"/>
    <s v="US"/>
    <s v="USD"/>
    <n v="1489700230"/>
    <n v="1487111830"/>
    <b v="0"/>
    <x v="484"/>
    <b v="0"/>
    <s v="music/faith"/>
    <n v="100"/>
    <x v="1646"/>
    <x v="7"/>
    <s v="faith"/>
    <x v="1727"/>
    <d v="2014-06-14T14:23:54"/>
    <x v="0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484"/>
    <b v="1"/>
    <s v="theater/plays"/>
    <n v="100"/>
    <x v="1646"/>
    <x v="6"/>
    <s v="plays"/>
    <x v="1728"/>
    <d v="2016-06-03T16:30:00"/>
    <x v="0"/>
  </r>
  <r>
    <n v="813"/>
    <x v="1727"/>
    <s v="A pre order campaign to fund the pressing of our second full length vinyl LP"/>
    <n v="1500"/>
    <n v="2399.94"/>
    <x v="0"/>
    <s v="US"/>
    <s v="USD"/>
    <n v="1342825365"/>
    <n v="1340233365"/>
    <b v="0"/>
    <x v="262"/>
    <b v="1"/>
    <s v="music/rock"/>
    <n v="160"/>
    <x v="1647"/>
    <x v="7"/>
    <s v="rock"/>
    <x v="1729"/>
    <d v="2014-08-13T22:00:00"/>
    <x v="0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182"/>
    <b v="0"/>
    <s v="music/faith"/>
    <n v="48"/>
    <x v="1648"/>
    <x v="7"/>
    <s v="faith"/>
    <x v="1730"/>
    <d v="2017-03-16T21:37:10"/>
    <x v="0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494"/>
    <b v="1"/>
    <s v="theater/plays"/>
    <n v="119"/>
    <x v="1649"/>
    <x v="6"/>
    <s v="plays"/>
    <x v="1731"/>
    <d v="2016-11-17T11:36:34"/>
    <x v="0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476"/>
    <b v="1"/>
    <s v="film &amp; video/shorts"/>
    <n v="108"/>
    <x v="1650"/>
    <x v="5"/>
    <s v="shorts"/>
    <x v="1732"/>
    <d v="2012-07-20T23:02:45"/>
    <x v="0"/>
  </r>
  <r>
    <n v="66"/>
    <x v="1731"/>
    <s v="A dark comedy set in the '60s about clinical depression and one night stands."/>
    <n v="2000"/>
    <n v="2372"/>
    <x v="0"/>
    <s v="US"/>
    <s v="USD"/>
    <n v="1468873420"/>
    <n v="1466281420"/>
    <b v="0"/>
    <x v="407"/>
    <b v="1"/>
    <s v="film &amp; video/shorts"/>
    <n v="119"/>
    <x v="1651"/>
    <x v="5"/>
    <s v="shorts"/>
    <x v="1733"/>
    <d v="2017-03-26T23:59:00"/>
    <x v="0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465"/>
    <b v="1"/>
    <s v="film &amp; video/television"/>
    <n v="119"/>
    <x v="1652"/>
    <x v="5"/>
    <s v="television"/>
    <x v="1734"/>
    <d v="2016-05-08T21:00:00"/>
    <x v="0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182"/>
    <b v="1"/>
    <s v="theater/spaces"/>
    <n v="158"/>
    <x v="1653"/>
    <x v="6"/>
    <s v="spaces"/>
    <x v="1735"/>
    <d v="2012-11-15T00:00:00"/>
    <x v="0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447"/>
    <b v="0"/>
    <s v="theater/plays"/>
    <n v="32"/>
    <x v="1654"/>
    <x v="6"/>
    <s v="plays"/>
    <x v="1736"/>
    <d v="2016-07-18T20:23:40"/>
    <x v="0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389"/>
    <b v="1"/>
    <s v="film &amp; video/shorts"/>
    <n v="107"/>
    <x v="1655"/>
    <x v="5"/>
    <s v="shorts"/>
    <x v="1737"/>
    <d v="2015-04-30T15:20:00"/>
    <x v="0"/>
  </r>
  <r>
    <n v="3148"/>
    <x v="1736"/>
    <s v="Help fund The Aurora Project, an immersive science fiction epic."/>
    <n v="1800"/>
    <n v="2361"/>
    <x v="0"/>
    <s v="US"/>
    <s v="USD"/>
    <n v="1412136000"/>
    <n v="1410278284"/>
    <b v="1"/>
    <x v="330"/>
    <b v="1"/>
    <s v="theater/plays"/>
    <n v="131"/>
    <x v="1656"/>
    <x v="6"/>
    <s v="plays"/>
    <x v="1738"/>
    <d v="2015-02-21T19:58:39"/>
    <x v="0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462"/>
    <b v="0"/>
    <s v="music/indie rock"/>
    <n v="9"/>
    <x v="1657"/>
    <x v="7"/>
    <s v="indie rock"/>
    <x v="1739"/>
    <d v="2015-06-08T00:23:53"/>
    <x v="0"/>
  </r>
  <r>
    <n v="3803"/>
    <x v="1738"/>
    <s v="A fully orchestrated concept album of Benjamin Button the Musical!"/>
    <n v="12000"/>
    <n v="2358"/>
    <x v="2"/>
    <s v="US"/>
    <s v="USD"/>
    <n v="1457133568"/>
    <n v="1454541568"/>
    <b v="0"/>
    <x v="424"/>
    <b v="0"/>
    <s v="theater/musical"/>
    <n v="20"/>
    <x v="1658"/>
    <x v="6"/>
    <s v="musical"/>
    <x v="1740"/>
    <d v="2016-05-14T00:00:00"/>
    <x v="0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239"/>
    <b v="0"/>
    <s v="photography/photobooks"/>
    <n v="14"/>
    <x v="1659"/>
    <x v="2"/>
    <s v="photobooks"/>
    <x v="1741"/>
    <d v="2014-10-01T04:00:00"/>
    <x v="0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457"/>
    <b v="1"/>
    <s v="music/indie rock"/>
    <n v="107"/>
    <x v="1660"/>
    <x v="7"/>
    <s v="indie rock"/>
    <x v="1742"/>
    <d v="2014-10-05T18:49:03"/>
    <x v="0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478"/>
    <b v="1"/>
    <s v="theater/musical"/>
    <n v="131"/>
    <x v="1661"/>
    <x v="6"/>
    <s v="musical"/>
    <x v="1743"/>
    <d v="2016-03-04T23:19:28"/>
    <x v="0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424"/>
    <b v="1"/>
    <s v="music/rock"/>
    <n v="117"/>
    <x v="871"/>
    <x v="7"/>
    <s v="rock"/>
    <x v="1744"/>
    <d v="2015-12-15T12:10:00"/>
    <x v="0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467"/>
    <b v="1"/>
    <s v="music/rock"/>
    <n v="117"/>
    <x v="1662"/>
    <x v="7"/>
    <s v="rock"/>
    <x v="1745"/>
    <d v="2013-01-26T05:09:34"/>
    <x v="0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21"/>
    <b v="1"/>
    <s v="music/rock"/>
    <n v="117"/>
    <x v="1663"/>
    <x v="7"/>
    <s v="rock"/>
    <x v="1746"/>
    <d v="2014-07-15T05:00:00"/>
    <x v="0"/>
  </r>
  <r>
    <n v="1987"/>
    <x v="1745"/>
    <s v="A collection of images that depicts the beauty and diversity within Ethiopia"/>
    <n v="5500"/>
    <n v="2336"/>
    <x v="2"/>
    <s v="GB"/>
    <s v="GBP"/>
    <n v="1425223276"/>
    <n v="1422631276"/>
    <b v="0"/>
    <x v="178"/>
    <b v="0"/>
    <s v="photography/people"/>
    <n v="42"/>
    <x v="1022"/>
    <x v="2"/>
    <s v="people"/>
    <x v="1747"/>
    <d v="2012-05-19T03:00:00"/>
    <x v="0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331"/>
    <b v="1"/>
    <s v="theater/musical"/>
    <n v="117"/>
    <x v="1170"/>
    <x v="6"/>
    <s v="musical"/>
    <x v="1748"/>
    <d v="2011-12-06T02:02:29"/>
    <x v="0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389"/>
    <b v="1"/>
    <s v="music/classical music"/>
    <n v="156"/>
    <x v="1664"/>
    <x v="7"/>
    <s v="classical music"/>
    <x v="1749"/>
    <d v="2012-11-26T04:59:00"/>
    <x v="0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254"/>
    <b v="1"/>
    <s v="theater/plays"/>
    <n v="106"/>
    <x v="1665"/>
    <x v="6"/>
    <s v="plays"/>
    <x v="1750"/>
    <d v="2015-03-01T15:21:16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490"/>
    <b v="1"/>
    <s v="film &amp; video/shorts"/>
    <n v="116"/>
    <x v="1666"/>
    <x v="5"/>
    <s v="shorts"/>
    <x v="1751"/>
    <d v="2015-03-01T04:59:00"/>
    <x v="0"/>
  </r>
  <r>
    <n v="2463"/>
    <x v="1750"/>
    <s v="Emma Ate The Lion's debut full length album"/>
    <n v="2000"/>
    <n v="2325"/>
    <x v="0"/>
    <s v="US"/>
    <s v="USD"/>
    <n v="1366138800"/>
    <n v="1362710425"/>
    <b v="0"/>
    <x v="378"/>
    <b v="1"/>
    <s v="music/indie rock"/>
    <n v="116"/>
    <x v="1667"/>
    <x v="7"/>
    <s v="indie rock"/>
    <x v="1752"/>
    <d v="2012-09-21T04:46:47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380"/>
    <b v="1"/>
    <s v="theater/plays"/>
    <n v="116"/>
    <x v="1668"/>
    <x v="6"/>
    <s v="plays"/>
    <x v="1753"/>
    <d v="2013-11-02T20:49:27"/>
    <x v="0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362"/>
    <b v="0"/>
    <s v="technology/wearables"/>
    <n v="46"/>
    <x v="1669"/>
    <x v="0"/>
    <s v="wearables"/>
    <x v="1754"/>
    <d v="2012-07-15T14:00:04"/>
    <x v="0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481"/>
    <b v="1"/>
    <s v="music/indie rock"/>
    <n v="116"/>
    <x v="1670"/>
    <x v="7"/>
    <s v="indie rock"/>
    <x v="1755"/>
    <d v="2013-04-16T19:00:00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184"/>
    <b v="1"/>
    <s v="theater/plays"/>
    <n v="110"/>
    <x v="867"/>
    <x v="6"/>
    <s v="plays"/>
    <x v="1756"/>
    <d v="2016-01-27T01:00:00"/>
    <x v="0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380"/>
    <b v="1"/>
    <s v="theater/plays"/>
    <n v="115"/>
    <x v="1671"/>
    <x v="6"/>
    <s v="plays"/>
    <x v="1757"/>
    <d v="2016-02-03T12:33:09"/>
    <x v="0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345"/>
    <b v="0"/>
    <s v="theater/plays"/>
    <n v="7"/>
    <x v="1672"/>
    <x v="6"/>
    <s v="plays"/>
    <x v="1758"/>
    <d v="2013-12-12T06:08:27"/>
    <x v="0"/>
  </r>
  <r>
    <n v="2254"/>
    <x v="1757"/>
    <s v="A dexterity microgame by father/daughter team, Jason and Claire Kotarski. Make 100 project."/>
    <n v="500"/>
    <n v="2299"/>
    <x v="0"/>
    <s v="US"/>
    <s v="USD"/>
    <n v="1485271968"/>
    <n v="1484667168"/>
    <b v="0"/>
    <x v="409"/>
    <b v="1"/>
    <s v="games/tabletop games"/>
    <n v="460"/>
    <x v="1673"/>
    <x v="3"/>
    <s v="tabletop games"/>
    <x v="1759"/>
    <d v="2014-12-17T02:51:29"/>
    <x v="0"/>
  </r>
  <r>
    <n v="1022"/>
    <x v="1758"/>
    <s v="Help get four new bootlegs onto vinyl in the second installment of my series!"/>
    <n v="2000"/>
    <n v="2298"/>
    <x v="0"/>
    <s v="US"/>
    <s v="USD"/>
    <n v="1431876677"/>
    <n v="1429284677"/>
    <b v="1"/>
    <x v="441"/>
    <b v="1"/>
    <s v="music/electronic music"/>
    <n v="115"/>
    <x v="1674"/>
    <x v="7"/>
    <s v="electronic music"/>
    <x v="1760"/>
    <d v="2012-02-14T17:31:08"/>
    <x v="0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484"/>
    <b v="0"/>
    <s v="technology/wearables"/>
    <n v="46"/>
    <x v="1675"/>
    <x v="0"/>
    <s v="wearables"/>
    <x v="1761"/>
    <d v="2016-12-26T00:15:09"/>
    <x v="0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367"/>
    <b v="0"/>
    <s v="publishing/art books"/>
    <n v="23"/>
    <x v="1676"/>
    <x v="1"/>
    <s v="art books"/>
    <x v="1762"/>
    <d v="2017-01-24T15:32:48"/>
    <x v="0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424"/>
    <b v="0"/>
    <s v="theater/plays"/>
    <n v="15"/>
    <x v="1677"/>
    <x v="6"/>
    <s v="plays"/>
    <x v="1763"/>
    <d v="2015-05-17T15:31:17"/>
    <x v="0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407"/>
    <b v="1"/>
    <s v="theater/plays"/>
    <n v="114"/>
    <x v="670"/>
    <x v="6"/>
    <s v="plays"/>
    <x v="1764"/>
    <d v="2017-01-23T04:59:00"/>
    <x v="0"/>
  </r>
  <r>
    <n v="1767"/>
    <x v="1763"/>
    <s v="A photographic search for the true meaning of pride for ones country during the World Cup"/>
    <n v="5000"/>
    <n v="2286"/>
    <x v="2"/>
    <s v="US"/>
    <s v="USD"/>
    <n v="1407080884"/>
    <n v="1404488884"/>
    <b v="1"/>
    <x v="447"/>
    <b v="0"/>
    <s v="photography/photobooks"/>
    <n v="46"/>
    <x v="1122"/>
    <x v="2"/>
    <s v="photobooks"/>
    <x v="1765"/>
    <d v="2014-07-09T12:34:56"/>
    <x v="0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331"/>
    <b v="1"/>
    <s v="music/rock"/>
    <n v="152"/>
    <x v="1162"/>
    <x v="7"/>
    <s v="rock"/>
    <x v="1766"/>
    <d v="2014-06-26T23:02:02"/>
    <x v="0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405"/>
    <b v="1"/>
    <s v="technology/space exploration"/>
    <n v="114"/>
    <x v="1678"/>
    <x v="0"/>
    <s v="space exploration"/>
    <x v="1767"/>
    <d v="2014-12-31T07:00:00"/>
    <x v="0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481"/>
    <b v="1"/>
    <s v="film &amp; video/shorts"/>
    <n v="114"/>
    <x v="1679"/>
    <x v="5"/>
    <s v="shorts"/>
    <x v="1768"/>
    <d v="2014-08-03T15:48:04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457"/>
    <b v="1"/>
    <s v="music/indie rock"/>
    <n v="113"/>
    <x v="1680"/>
    <x v="7"/>
    <s v="indie rock"/>
    <x v="1769"/>
    <d v="2014-09-11T10:24:14"/>
    <x v="0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330"/>
    <b v="1"/>
    <s v="theater/plays"/>
    <n v="113"/>
    <x v="1681"/>
    <x v="6"/>
    <s v="plays"/>
    <x v="1770"/>
    <d v="2016-12-02T06:09:26"/>
    <x v="0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178"/>
    <b v="0"/>
    <s v="technology/wearables"/>
    <n v="15"/>
    <x v="1682"/>
    <x v="0"/>
    <s v="wearables"/>
    <x v="1771"/>
    <d v="2013-12-28T04:59:00"/>
    <x v="0"/>
  </r>
  <r>
    <n v="3170"/>
    <x v="1770"/>
    <s v="An emotionally-charged journey through the history of black women in America told in reverse."/>
    <n v="2000"/>
    <n v="2245"/>
    <x v="0"/>
    <s v="US"/>
    <s v="USD"/>
    <n v="1404273600"/>
    <n v="1401414944"/>
    <b v="1"/>
    <x v="414"/>
    <b v="1"/>
    <s v="theater/plays"/>
    <n v="112"/>
    <x v="1326"/>
    <x v="6"/>
    <s v="plays"/>
    <x v="1772"/>
    <d v="2012-02-13T03:35:14"/>
    <x v="0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462"/>
    <b v="1"/>
    <s v="film &amp; video/shorts"/>
    <n v="124"/>
    <x v="1683"/>
    <x v="5"/>
    <s v="shorts"/>
    <x v="1773"/>
    <d v="2015-03-16T21:00:00"/>
    <x v="0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486"/>
    <b v="1"/>
    <s v="music/rock"/>
    <n v="112"/>
    <x v="1684"/>
    <x v="7"/>
    <s v="rock"/>
    <x v="1774"/>
    <d v="2017-02-28T18:54:42"/>
    <x v="0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418"/>
    <b v="0"/>
    <s v="film &amp; video/drama"/>
    <n v="45"/>
    <x v="1685"/>
    <x v="5"/>
    <s v="drama"/>
    <x v="1775"/>
    <d v="2014-07-02T04:00:00"/>
    <x v="0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367"/>
    <b v="1"/>
    <s v="music/rock"/>
    <n v="148"/>
    <x v="1686"/>
    <x v="7"/>
    <s v="rock"/>
    <x v="1776"/>
    <d v="2012-05-28T06:30:57"/>
    <x v="0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246"/>
    <b v="1"/>
    <s v="music/indie rock"/>
    <n v="111"/>
    <x v="1687"/>
    <x v="7"/>
    <s v="indie rock"/>
    <x v="1777"/>
    <d v="2011-07-01T19:05:20"/>
    <x v="0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490"/>
    <b v="1"/>
    <s v="theater/plays"/>
    <n v="111"/>
    <x v="1688"/>
    <x v="6"/>
    <s v="plays"/>
    <x v="1778"/>
    <d v="2015-09-19T03:50:17"/>
    <x v="0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182"/>
    <b v="1"/>
    <s v="theater/plays"/>
    <n v="126"/>
    <x v="1689"/>
    <x v="6"/>
    <s v="plays"/>
    <x v="1779"/>
    <d v="2012-04-27T22:00:00"/>
    <x v="0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490"/>
    <b v="1"/>
    <s v="theater/plays"/>
    <n v="100"/>
    <x v="1690"/>
    <x v="6"/>
    <s v="plays"/>
    <x v="1780"/>
    <d v="2015-09-30T19:29:00"/>
    <x v="0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470"/>
    <b v="1"/>
    <s v="music/pop"/>
    <n v="110"/>
    <x v="1691"/>
    <x v="7"/>
    <s v="pop"/>
    <x v="1781"/>
    <d v="2016-06-01T21:42:00"/>
    <x v="0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469"/>
    <b v="1"/>
    <s v="theater/plays"/>
    <n v="110"/>
    <x v="1692"/>
    <x v="6"/>
    <s v="plays"/>
    <x v="1782"/>
    <d v="2016-05-10T11:17:00"/>
    <x v="0"/>
  </r>
  <r>
    <n v="185"/>
    <x v="1781"/>
    <s v="Love has no boundaries!"/>
    <n v="40000"/>
    <n v="2200"/>
    <x v="2"/>
    <s v="NO"/>
    <s v="NOK"/>
    <n v="1471557139"/>
    <n v="1468965139"/>
    <b v="0"/>
    <x v="482"/>
    <b v="0"/>
    <s v="film &amp; video/drama"/>
    <n v="6"/>
    <x v="1693"/>
    <x v="5"/>
    <s v="drama"/>
    <x v="1783"/>
    <d v="2014-08-17T15:35:24"/>
    <x v="0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414"/>
    <b v="1"/>
    <s v="publishing/radio &amp; podcasts"/>
    <n v="137"/>
    <x v="1694"/>
    <x v="1"/>
    <s v="radio &amp; podcasts"/>
    <x v="1784"/>
    <d v="2014-08-14T18:11:00"/>
    <x v="0"/>
  </r>
  <r>
    <n v="1726"/>
    <x v="1783"/>
    <s v="Amanda Joy Hall's sophomore album, &quot;Every Day&quot;. Release expected July 2014"/>
    <n v="6500"/>
    <n v="2196"/>
    <x v="2"/>
    <s v="US"/>
    <s v="USD"/>
    <n v="1403906664"/>
    <n v="1401401064"/>
    <b v="0"/>
    <x v="485"/>
    <b v="0"/>
    <s v="music/faith"/>
    <n v="34"/>
    <x v="1695"/>
    <x v="7"/>
    <s v="faith"/>
    <x v="1785"/>
    <d v="2014-07-01T04:59:00"/>
    <x v="0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406"/>
    <b v="1"/>
    <s v="film &amp; video/shorts"/>
    <n v="220"/>
    <x v="1696"/>
    <x v="5"/>
    <s v="shorts"/>
    <x v="1786"/>
    <d v="2016-08-18T21:52:19"/>
    <x v="0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474"/>
    <b v="1"/>
    <s v="theater/plays"/>
    <n v="110"/>
    <x v="1697"/>
    <x v="6"/>
    <s v="plays"/>
    <x v="1787"/>
    <d v="2014-05-10T03:59:00"/>
    <x v="0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449"/>
    <b v="1"/>
    <s v="music/electronic music"/>
    <n v="110"/>
    <x v="1698"/>
    <x v="7"/>
    <s v="electronic music"/>
    <x v="1788"/>
    <d v="2014-06-27T22:04:24"/>
    <x v="0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397"/>
    <b v="1"/>
    <s v="theater/plays"/>
    <n v="110"/>
    <x v="1699"/>
    <x v="6"/>
    <s v="plays"/>
    <x v="1789"/>
    <d v="2011-02-26T00:37:10"/>
    <x v="0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239"/>
    <b v="0"/>
    <s v="photography/photobooks"/>
    <n v="14"/>
    <x v="1700"/>
    <x v="2"/>
    <s v="photobooks"/>
    <x v="1790"/>
    <d v="2016-02-05T22:00:00"/>
    <x v="0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446"/>
    <b v="1"/>
    <s v="theater/plays"/>
    <n v="115"/>
    <x v="1701"/>
    <x v="6"/>
    <s v="plays"/>
    <x v="1791"/>
    <d v="2015-09-24T20:38:02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309"/>
    <b v="1"/>
    <s v="music/electronic music"/>
    <n v="145"/>
    <x v="1702"/>
    <x v="7"/>
    <s v="electronic music"/>
    <x v="1792"/>
    <d v="2015-06-01T03:59:00"/>
    <x v="0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300"/>
    <b v="1"/>
    <s v="photography/photobooks"/>
    <n v="109"/>
    <x v="1703"/>
    <x v="2"/>
    <s v="photobooks"/>
    <x v="1793"/>
    <d v="2016-02-04T07:50:33"/>
    <x v="0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394"/>
    <b v="1"/>
    <s v="theater/plays"/>
    <n v="109"/>
    <x v="1704"/>
    <x v="6"/>
    <s v="plays"/>
    <x v="1794"/>
    <d v="2013-08-18T15:00:00"/>
    <x v="0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406"/>
    <b v="1"/>
    <s v="theater/plays"/>
    <n v="144"/>
    <x v="1705"/>
    <x v="6"/>
    <s v="plays"/>
    <x v="1795"/>
    <d v="2016-03-19T04:33:43"/>
    <x v="0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469"/>
    <b v="1"/>
    <s v="theater/plays"/>
    <n v="108"/>
    <x v="1706"/>
    <x v="6"/>
    <s v="plays"/>
    <x v="1796"/>
    <d v="2017-01-07T21:00:00"/>
    <x v="0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21"/>
    <b v="1"/>
    <s v="film &amp; video/television"/>
    <n v="108"/>
    <x v="1707"/>
    <x v="5"/>
    <s v="television"/>
    <x v="1797"/>
    <d v="2014-07-30T22:41:41"/>
    <x v="0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447"/>
    <b v="0"/>
    <s v="photography/photobooks"/>
    <n v="20"/>
    <x v="88"/>
    <x v="2"/>
    <s v="photobooks"/>
    <x v="1798"/>
    <d v="2015-11-22T22:00:00"/>
    <x v="0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427"/>
    <b v="1"/>
    <s v="theater/plays"/>
    <n v="108"/>
    <x v="1708"/>
    <x v="6"/>
    <s v="plays"/>
    <x v="1799"/>
    <d v="2016-05-10T11:10:48"/>
    <x v="0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391"/>
    <b v="1"/>
    <s v="music/indie rock"/>
    <n v="108"/>
    <x v="1709"/>
    <x v="7"/>
    <s v="indie rock"/>
    <x v="1800"/>
    <d v="2015-03-01T12:00:00"/>
    <x v="0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380"/>
    <b v="0"/>
    <s v="games/video games"/>
    <n v="18"/>
    <x v="1080"/>
    <x v="3"/>
    <s v="video games"/>
    <x v="1801"/>
    <d v="2014-08-03T11:39:39"/>
    <x v="0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492"/>
    <b v="1"/>
    <s v="theater/plays"/>
    <n v="108"/>
    <x v="833"/>
    <x v="6"/>
    <s v="plays"/>
    <x v="1802"/>
    <d v="2015-07-10T07:00:00"/>
    <x v="0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461"/>
    <b v="1"/>
    <s v="music/rock"/>
    <n v="134"/>
    <x v="1710"/>
    <x v="7"/>
    <s v="rock"/>
    <x v="1803"/>
    <d v="2014-11-12T18:03:13"/>
    <x v="0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367"/>
    <b v="1"/>
    <s v="music/classical music"/>
    <n v="107"/>
    <x v="1711"/>
    <x v="7"/>
    <s v="classical music"/>
    <x v="1804"/>
    <d v="2014-10-04T03:30:00"/>
    <x v="0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360"/>
    <b v="1"/>
    <s v="music/rock"/>
    <n v="107"/>
    <x v="1712"/>
    <x v="7"/>
    <s v="rock"/>
    <x v="1805"/>
    <d v="2015-08-12T05:32:39"/>
    <x v="0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490"/>
    <b v="1"/>
    <s v="theater/plays"/>
    <n v="107"/>
    <x v="1713"/>
    <x v="6"/>
    <s v="plays"/>
    <x v="1806"/>
    <d v="2010-04-18T06:59:00"/>
    <x v="0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n v="1348285321"/>
    <b v="0"/>
    <x v="391"/>
    <b v="1"/>
    <s v="music/indie rock"/>
    <n v="107"/>
    <x v="494"/>
    <x v="7"/>
    <s v="indie rock"/>
    <x v="1807"/>
    <d v="2012-05-28T15:43:13"/>
    <x v="0"/>
  </r>
  <r>
    <n v="1655"/>
    <x v="1806"/>
    <s v="Berklee College of Music student, Meg Porter needs YOUR help to fund her very first EP!"/>
    <n v="1500"/>
    <n v="2143"/>
    <x v="0"/>
    <s v="US"/>
    <s v="USD"/>
    <n v="1333648820"/>
    <n v="1331060420"/>
    <b v="0"/>
    <x v="286"/>
    <b v="1"/>
    <s v="music/pop"/>
    <n v="143"/>
    <x v="1714"/>
    <x v="7"/>
    <s v="pop"/>
    <x v="1808"/>
    <d v="2012-04-18T16:44:36"/>
    <x v="0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254"/>
    <b v="1"/>
    <s v="theater/plays"/>
    <n v="107"/>
    <x v="1715"/>
    <x v="6"/>
    <s v="plays"/>
    <x v="1809"/>
    <d v="2015-10-24T03:59:00"/>
    <x v="0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411"/>
    <b v="1"/>
    <s v="technology/wearables"/>
    <n v="107"/>
    <x v="1716"/>
    <x v="0"/>
    <s v="wearables"/>
    <x v="1810"/>
    <d v="2012-10-28T05:00:00"/>
    <x v="0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493"/>
    <b v="1"/>
    <s v="theater/plays"/>
    <n v="143"/>
    <x v="1717"/>
    <x v="6"/>
    <s v="plays"/>
    <x v="1811"/>
    <d v="2012-04-05T18:00:20"/>
    <x v="0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493"/>
    <b v="1"/>
    <s v="theater/plays"/>
    <n v="102"/>
    <x v="1717"/>
    <x v="6"/>
    <s v="plays"/>
    <x v="1812"/>
    <d v="2014-07-06T10:08:09"/>
    <x v="0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359"/>
    <b v="1"/>
    <s v="film &amp; video/television"/>
    <n v="107"/>
    <x v="1718"/>
    <x v="5"/>
    <s v="television"/>
    <x v="1813"/>
    <d v="2016-03-17T17:25:49"/>
    <x v="0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457"/>
    <b v="1"/>
    <s v="music/indie rock"/>
    <n v="107"/>
    <x v="888"/>
    <x v="7"/>
    <s v="indie rock"/>
    <x v="1814"/>
    <d v="2015-07-10T21:00:00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493"/>
    <b v="0"/>
    <s v="film &amp; video/drama"/>
    <n v="15"/>
    <x v="1719"/>
    <x v="5"/>
    <s v="drama"/>
    <x v="1815"/>
    <d v="2016-03-05T01:00:00"/>
    <x v="0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447"/>
    <b v="1"/>
    <s v="music/indie rock"/>
    <n v="107"/>
    <x v="750"/>
    <x v="7"/>
    <s v="indie rock"/>
    <x v="1816"/>
    <d v="2015-09-27T20:14:00"/>
    <x v="0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246"/>
    <b v="0"/>
    <s v="theater/plays"/>
    <n v="16"/>
    <x v="1720"/>
    <x v="6"/>
    <s v="plays"/>
    <x v="1817"/>
    <d v="2013-03-11T18:02:26"/>
    <x v="0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476"/>
    <b v="1"/>
    <s v="theater/plays"/>
    <n v="106"/>
    <x v="771"/>
    <x v="6"/>
    <s v="plays"/>
    <x v="1818"/>
    <d v="2015-01-04T04:43:58"/>
    <x v="0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174"/>
    <b v="1"/>
    <s v="theater/plays"/>
    <n v="101"/>
    <x v="1721"/>
    <x v="6"/>
    <s v="plays"/>
    <x v="1819"/>
    <d v="2011-08-15T01:00:00"/>
    <x v="0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485"/>
    <b v="0"/>
    <s v="photography/nature"/>
    <n v="49"/>
    <x v="1722"/>
    <x v="2"/>
    <s v="nature"/>
    <x v="1820"/>
    <d v="2015-10-18T19:36:29"/>
    <x v="0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178"/>
    <b v="0"/>
    <s v="theater/plays"/>
    <n v="7"/>
    <x v="1723"/>
    <x v="6"/>
    <s v="plays"/>
    <x v="1821"/>
    <d v="2017-02-22T13:25:52"/>
    <x v="0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326"/>
    <b v="0"/>
    <s v="games/video games"/>
    <n v="2"/>
    <x v="1724"/>
    <x v="3"/>
    <s v="video games"/>
    <x v="1822"/>
    <d v="2016-06-14T21:43:00"/>
    <x v="0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n v="1360948389"/>
    <b v="1"/>
    <x v="494"/>
    <b v="1"/>
    <s v="music/rock"/>
    <n v="211"/>
    <x v="1725"/>
    <x v="7"/>
    <s v="rock"/>
    <x v="1823"/>
    <d v="2014-10-01T03:59:00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367"/>
    <b v="1"/>
    <s v="theater/plays"/>
    <n v="106"/>
    <x v="1726"/>
    <x v="6"/>
    <s v="plays"/>
    <x v="1824"/>
    <d v="2015-06-11T18:24:44"/>
    <x v="0"/>
  </r>
  <r>
    <n v="2972"/>
    <x v="1823"/>
    <s v="A group of artists. A mythical art piece. A harrowing quest. And some margaritas."/>
    <n v="2000"/>
    <n v="2107"/>
    <x v="0"/>
    <s v="US"/>
    <s v="USD"/>
    <n v="1480899600"/>
    <n v="1479609520"/>
    <b v="0"/>
    <x v="411"/>
    <b v="1"/>
    <s v="theater/plays"/>
    <n v="105"/>
    <x v="1727"/>
    <x v="6"/>
    <s v="plays"/>
    <x v="1825"/>
    <d v="2014-02-03T11:41:32"/>
    <x v="0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496"/>
    <b v="0"/>
    <s v="theater/spaces"/>
    <n v="0"/>
    <x v="1728"/>
    <x v="6"/>
    <s v="spaces"/>
    <x v="1826"/>
    <d v="2013-03-11T04:00:00"/>
    <x v="0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441"/>
    <b v="1"/>
    <s v="theater/plays"/>
    <n v="105"/>
    <x v="1729"/>
    <x v="6"/>
    <s v="plays"/>
    <x v="1827"/>
    <d v="2015-07-01T06:59:00"/>
    <x v="0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300"/>
    <b v="1"/>
    <s v="theater/plays"/>
    <n v="140"/>
    <x v="1730"/>
    <x v="6"/>
    <s v="plays"/>
    <x v="1828"/>
    <d v="2016-12-05T01:00:00"/>
    <x v="0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449"/>
    <b v="1"/>
    <s v="music/rock"/>
    <n v="105"/>
    <x v="1731"/>
    <x v="7"/>
    <s v="rock"/>
    <x v="1829"/>
    <d v="2015-09-20T04:21:31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484"/>
    <b v="1"/>
    <s v="music/classical music"/>
    <n v="105"/>
    <x v="1732"/>
    <x v="7"/>
    <s v="classical music"/>
    <x v="1830"/>
    <d v="2014-10-15T12:52:02"/>
    <x v="0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465"/>
    <b v="0"/>
    <s v="technology/space exploration"/>
    <n v="11"/>
    <x v="1054"/>
    <x v="0"/>
    <s v="space exploration"/>
    <x v="1831"/>
    <d v="2015-04-01T03:59:00"/>
    <x v="0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476"/>
    <b v="1"/>
    <s v="theater/plays"/>
    <n v="105"/>
    <x v="867"/>
    <x v="6"/>
    <s v="plays"/>
    <x v="1832"/>
    <d v="2013-07-11T20:01:43"/>
    <x v="0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447"/>
    <b v="1"/>
    <s v="theater/plays"/>
    <n v="300"/>
    <x v="1733"/>
    <x v="6"/>
    <s v="plays"/>
    <x v="1833"/>
    <d v="2010-01-01T06:00:00"/>
    <x v="0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378"/>
    <b v="1"/>
    <s v="music/indie rock"/>
    <n v="107"/>
    <x v="1734"/>
    <x v="7"/>
    <s v="indie rock"/>
    <x v="1834"/>
    <d v="2014-11-08T21:13:23"/>
    <x v="0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21"/>
    <b v="1"/>
    <s v="theater/plays"/>
    <n v="105"/>
    <x v="1735"/>
    <x v="6"/>
    <s v="plays"/>
    <x v="1835"/>
    <d v="2014-12-03T15:28:26"/>
    <x v="0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96"/>
    <b v="1"/>
    <s v="theater/plays"/>
    <n v="105"/>
    <x v="1736"/>
    <x v="6"/>
    <s v="plays"/>
    <x v="1836"/>
    <d v="2014-07-04T03:24:46"/>
    <x v="0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458"/>
    <b v="1"/>
    <s v="theater/plays"/>
    <n v="104"/>
    <x v="1655"/>
    <x v="6"/>
    <s v="plays"/>
    <x v="1837"/>
    <d v="2012-05-05T19:15:28"/>
    <x v="0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367"/>
    <b v="1"/>
    <s v="theater/plays"/>
    <n v="116"/>
    <x v="1737"/>
    <x v="6"/>
    <s v="plays"/>
    <x v="1838"/>
    <d v="2015-01-23T12:11:23"/>
    <x v="0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96"/>
    <b v="0"/>
    <s v="publishing/children's books"/>
    <n v="10"/>
    <x v="828"/>
    <x v="1"/>
    <s v="children's books"/>
    <x v="1839"/>
    <d v="2016-04-28T16:20:32"/>
    <x v="0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492"/>
    <b v="1"/>
    <s v="film &amp; video/shorts"/>
    <n v="173"/>
    <x v="1738"/>
    <x v="5"/>
    <s v="shorts"/>
    <x v="1840"/>
    <d v="2015-01-16T23:58:02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184"/>
    <b v="1"/>
    <s v="music/rock"/>
    <n v="104"/>
    <x v="1739"/>
    <x v="7"/>
    <s v="rock"/>
    <x v="1841"/>
    <d v="2015-03-28T14:38:04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447"/>
    <b v="1"/>
    <s v="theater/plays"/>
    <n v="115"/>
    <x v="1740"/>
    <x v="6"/>
    <s v="plays"/>
    <x v="1842"/>
    <d v="2014-03-18T15:55:30"/>
    <x v="0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483"/>
    <b v="1"/>
    <s v="publishing/nonfiction"/>
    <n v="104"/>
    <x v="1741"/>
    <x v="1"/>
    <s v="nonfiction"/>
    <x v="1843"/>
    <d v="2013-07-08T00:26:21"/>
    <x v="0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21"/>
    <b v="1"/>
    <s v="theater/plays"/>
    <n v="104"/>
    <x v="1742"/>
    <x v="6"/>
    <s v="plays"/>
    <x v="1844"/>
    <d v="2013-04-22T21:00:00"/>
    <x v="0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460"/>
    <b v="0"/>
    <s v="food/food trucks"/>
    <n v="21"/>
    <x v="1743"/>
    <x v="4"/>
    <s v="food trucks"/>
    <x v="1845"/>
    <d v="2015-05-17T03:00:00"/>
    <x v="0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239"/>
    <b v="0"/>
    <s v="film &amp; video/science fiction"/>
    <n v="28"/>
    <x v="1744"/>
    <x v="5"/>
    <s v="science fiction"/>
    <x v="1846"/>
    <d v="2013-01-05T17:58:41"/>
    <x v="0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447"/>
    <b v="0"/>
    <s v="theater/musical"/>
    <n v="59"/>
    <x v="1066"/>
    <x v="6"/>
    <s v="musical"/>
    <x v="1847"/>
    <d v="2015-08-26T23:00:00"/>
    <x v="0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286"/>
    <b v="1"/>
    <s v="film &amp; video/documentary"/>
    <n v="207"/>
    <x v="1745"/>
    <x v="5"/>
    <s v="documentary"/>
    <x v="1848"/>
    <d v="2014-07-06T05:08:50"/>
    <x v="0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476"/>
    <b v="1"/>
    <s v="music/indie rock"/>
    <n v="103"/>
    <x v="1746"/>
    <x v="7"/>
    <s v="indie rock"/>
    <x v="1849"/>
    <d v="2015-04-13T17:17:52"/>
    <x v="0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360"/>
    <b v="1"/>
    <s v="theater/plays"/>
    <n v="103"/>
    <x v="1747"/>
    <x v="6"/>
    <s v="plays"/>
    <x v="1850"/>
    <d v="2015-02-12T14:15:42"/>
    <x v="0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469"/>
    <b v="1"/>
    <s v="theater/plays"/>
    <n v="103"/>
    <x v="1748"/>
    <x v="6"/>
    <s v="plays"/>
    <x v="1851"/>
    <d v="2014-05-19T02:49:19"/>
    <x v="0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393"/>
    <b v="1"/>
    <s v="theater/plays"/>
    <n v="103"/>
    <x v="1749"/>
    <x v="6"/>
    <s v="plays"/>
    <x v="1852"/>
    <d v="2011-10-12T23:57:59"/>
    <x v="0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360"/>
    <b v="0"/>
    <s v="theater/musical"/>
    <n v="53"/>
    <x v="1508"/>
    <x v="6"/>
    <s v="musical"/>
    <x v="1853"/>
    <d v="2015-10-02T18:00:00"/>
    <x v="2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465"/>
    <b v="1"/>
    <s v="music/rock"/>
    <n v="137"/>
    <x v="1750"/>
    <x v="7"/>
    <s v="rock"/>
    <x v="1854"/>
    <d v="2015-06-01T05:00:00"/>
    <x v="0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380"/>
    <b v="1"/>
    <s v="theater/plays"/>
    <n v="103"/>
    <x v="1751"/>
    <x v="6"/>
    <s v="plays"/>
    <x v="1855"/>
    <d v="2015-08-09T16:00:00"/>
    <x v="0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486"/>
    <b v="1"/>
    <s v="theater/plays"/>
    <n v="103"/>
    <x v="1079"/>
    <x v="6"/>
    <s v="plays"/>
    <x v="1856"/>
    <d v="2016-02-02T14:58:48"/>
    <x v="0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184"/>
    <b v="1"/>
    <s v="music/rock"/>
    <n v="205"/>
    <x v="1752"/>
    <x v="7"/>
    <s v="rock"/>
    <x v="1857"/>
    <d v="2012-03-11T04:59:00"/>
    <x v="0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25"/>
    <b v="0"/>
    <s v="technology/space exploration"/>
    <n v="2"/>
    <x v="1753"/>
    <x v="0"/>
    <s v="space exploration"/>
    <x v="1858"/>
    <d v="2015-07-21T03:00:00"/>
    <x v="0"/>
  </r>
  <r>
    <n v="1921"/>
    <x v="1857"/>
    <s v="The Fine Spirits are making an album, but we need your help!"/>
    <n v="1500"/>
    <n v="2052"/>
    <x v="0"/>
    <s v="US"/>
    <s v="USD"/>
    <n v="1342243143"/>
    <n v="1339651143"/>
    <b v="0"/>
    <x v="421"/>
    <b v="1"/>
    <s v="music/indie rock"/>
    <n v="137"/>
    <x v="1754"/>
    <x v="7"/>
    <s v="indie rock"/>
    <x v="1859"/>
    <d v="2015-02-28T17:00:00"/>
    <x v="0"/>
  </r>
  <r>
    <n v="535"/>
    <x v="1858"/>
    <s v="Weâ€™re producing a Northern Brexit sci-fi play for VAULT festival 2017 and we need your help!"/>
    <n v="2000"/>
    <n v="2050"/>
    <x v="0"/>
    <s v="GB"/>
    <s v="GBP"/>
    <n v="1483707905"/>
    <n v="1481115905"/>
    <b v="0"/>
    <x v="388"/>
    <b v="1"/>
    <s v="theater/plays"/>
    <n v="103"/>
    <x v="1755"/>
    <x v="6"/>
    <s v="plays"/>
    <x v="1860"/>
    <d v="2016-10-01T17:19:42"/>
    <x v="0"/>
  </r>
  <r>
    <n v="2788"/>
    <x v="1859"/>
    <s v="MOVING FORWARD! WE HAVE REACHED GOAL BUT HAVE MORE TIME!! PLEASE CONSIDER PLEDGING."/>
    <n v="2000"/>
    <n v="2050"/>
    <x v="0"/>
    <s v="US"/>
    <s v="USD"/>
    <n v="1469811043"/>
    <n v="1467219043"/>
    <b v="0"/>
    <x v="490"/>
    <b v="1"/>
    <s v="theater/plays"/>
    <n v="103"/>
    <x v="1756"/>
    <x v="6"/>
    <s v="plays"/>
    <x v="1861"/>
    <d v="2017-03-10T19:00:35"/>
    <x v="0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178"/>
    <b v="1"/>
    <s v="theater/plays"/>
    <n v="103"/>
    <x v="1757"/>
    <x v="6"/>
    <s v="plays"/>
    <x v="1862"/>
    <d v="2012-07-14T05:19:03"/>
    <x v="0"/>
  </r>
  <r>
    <n v="3678"/>
    <x v="1861"/>
    <s v="The Ugly Collective takes Some big Some bang to the Underbelly Venues at the Edinburgh Fringe!"/>
    <n v="2000"/>
    <n v="2050"/>
    <x v="0"/>
    <s v="GB"/>
    <s v="GBP"/>
    <n v="1433076298"/>
    <n v="1430052298"/>
    <b v="0"/>
    <x v="467"/>
    <b v="1"/>
    <s v="theater/plays"/>
    <n v="103"/>
    <x v="1758"/>
    <x v="6"/>
    <s v="plays"/>
    <x v="1863"/>
    <d v="2017-01-06T13:05:05"/>
    <x v="0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447"/>
    <b v="1"/>
    <s v="theater/plays"/>
    <n v="102"/>
    <x v="1759"/>
    <x v="6"/>
    <s v="plays"/>
    <x v="1864"/>
    <d v="2016-07-29T16:50:43"/>
    <x v="0"/>
  </r>
  <r>
    <n v="3837"/>
    <x v="1863"/>
    <s v="A high-flying French farce with the thrust of a well-tuned jet engine"/>
    <n v="2000"/>
    <n v="2042"/>
    <x v="0"/>
    <s v="GB"/>
    <s v="GBP"/>
    <n v="1435947758"/>
    <n v="1432837358"/>
    <b v="0"/>
    <x v="411"/>
    <b v="1"/>
    <s v="theater/plays"/>
    <n v="102"/>
    <x v="1760"/>
    <x v="6"/>
    <s v="plays"/>
    <x v="1865"/>
    <d v="2016-09-09T04:00:00"/>
    <x v="0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465"/>
    <b v="1"/>
    <s v="theater/plays"/>
    <n v="102"/>
    <x v="1487"/>
    <x v="6"/>
    <s v="plays"/>
    <x v="1866"/>
    <d v="2015-05-31T12:44:58"/>
    <x v="0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300"/>
    <b v="1"/>
    <s v="music/rock"/>
    <n v="204"/>
    <x v="1761"/>
    <x v="7"/>
    <s v="rock"/>
    <x v="1867"/>
    <d v="2016-06-03T21:00:00"/>
    <x v="0"/>
  </r>
  <r>
    <n v="1841"/>
    <x v="1866"/>
    <s v="Hard Rock with a Positive Message. Help us fund, release and promote our debut EP!"/>
    <n v="2000"/>
    <n v="2035"/>
    <x v="0"/>
    <s v="US"/>
    <s v="USD"/>
    <n v="1400561940"/>
    <n v="1397679445"/>
    <b v="0"/>
    <x v="424"/>
    <b v="1"/>
    <s v="music/rock"/>
    <n v="102"/>
    <x v="1762"/>
    <x v="7"/>
    <s v="rock"/>
    <x v="1868"/>
    <d v="2015-07-03T18:22:38"/>
    <x v="0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174"/>
    <b v="1"/>
    <s v="theater/musical"/>
    <n v="102"/>
    <x v="1763"/>
    <x v="6"/>
    <s v="musical"/>
    <x v="1869"/>
    <d v="2014-11-06T05:59:00"/>
    <x v="2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475"/>
    <b v="1"/>
    <s v="theater/plays"/>
    <n v="102"/>
    <x v="1764"/>
    <x v="6"/>
    <s v="plays"/>
    <x v="1870"/>
    <d v="2012-07-07T03:59:00"/>
    <x v="0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494"/>
    <b v="1"/>
    <s v="film &amp; video/documentary"/>
    <n v="102"/>
    <x v="1765"/>
    <x v="5"/>
    <s v="documentary"/>
    <x v="1871"/>
    <d v="2014-05-20T04:59:00"/>
    <x v="0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407"/>
    <b v="0"/>
    <s v="theater/plays"/>
    <n v="14"/>
    <x v="1766"/>
    <x v="6"/>
    <s v="plays"/>
    <x v="1872"/>
    <d v="2016-07-24T23:00:00"/>
    <x v="0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427"/>
    <b v="1"/>
    <s v="theater/plays"/>
    <n v="102"/>
    <x v="1767"/>
    <x v="6"/>
    <s v="plays"/>
    <x v="1873"/>
    <d v="2015-06-20T13:59:35"/>
    <x v="0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397"/>
    <b v="0"/>
    <s v="technology/wearables"/>
    <n v="1"/>
    <x v="1768"/>
    <x v="0"/>
    <s v="wearables"/>
    <x v="1874"/>
    <d v="2011-11-19T21:54:10"/>
    <x v="0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485"/>
    <b v="1"/>
    <s v="film &amp; video/television"/>
    <n v="101"/>
    <x v="1769"/>
    <x v="5"/>
    <s v="television"/>
    <x v="1875"/>
    <d v="2016-01-15T03:09:34"/>
    <x v="0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178"/>
    <b v="1"/>
    <s v="theater/plays"/>
    <n v="101"/>
    <x v="1770"/>
    <x v="6"/>
    <s v="plays"/>
    <x v="1876"/>
    <d v="2016-06-04T17:42:46"/>
    <x v="0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n v="1388391227"/>
    <b v="1"/>
    <x v="425"/>
    <b v="1"/>
    <s v="music/rock"/>
    <n v="101"/>
    <x v="1771"/>
    <x v="7"/>
    <s v="rock"/>
    <x v="1877"/>
    <d v="2016-10-21T16:04:20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21"/>
    <b v="1"/>
    <s v="music/rock"/>
    <n v="101"/>
    <x v="1772"/>
    <x v="7"/>
    <s v="rock"/>
    <x v="1878"/>
    <d v="2014-06-19T04:00:00"/>
    <x v="0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21"/>
    <b v="1"/>
    <s v="theater/plays"/>
    <n v="101"/>
    <x v="1772"/>
    <x v="6"/>
    <s v="plays"/>
    <x v="1879"/>
    <d v="2015-03-04T14:22:30"/>
    <x v="0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462"/>
    <b v="1"/>
    <s v="theater/plays"/>
    <n v="101"/>
    <x v="1773"/>
    <x v="6"/>
    <s v="plays"/>
    <x v="1880"/>
    <d v="2014-01-29T08:13:47"/>
    <x v="0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467"/>
    <b v="1"/>
    <s v="theater/plays"/>
    <n v="101"/>
    <x v="1155"/>
    <x v="6"/>
    <s v="plays"/>
    <x v="1881"/>
    <d v="2014-07-18T20:31:12"/>
    <x v="0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498"/>
    <b v="0"/>
    <s v="publishing/translations"/>
    <n v="1"/>
    <x v="1774"/>
    <x v="1"/>
    <s v="translations"/>
    <x v="1882"/>
    <d v="2014-07-30T23:00:00"/>
    <x v="0"/>
  </r>
  <r>
    <n v="1826"/>
    <x v="1881"/>
    <s v="Hear your favorite Bear Ghost in eargasmic quality!"/>
    <n v="2000"/>
    <n v="2020"/>
    <x v="0"/>
    <s v="US"/>
    <s v="USD"/>
    <n v="1392675017"/>
    <n v="1390083017"/>
    <b v="0"/>
    <x v="421"/>
    <b v="1"/>
    <s v="music/rock"/>
    <n v="101"/>
    <x v="1115"/>
    <x v="7"/>
    <s v="rock"/>
    <x v="1883"/>
    <d v="2015-07-30T03:25:24"/>
    <x v="0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478"/>
    <b v="1"/>
    <s v="theater/plays"/>
    <n v="101"/>
    <x v="1775"/>
    <x v="6"/>
    <s v="plays"/>
    <x v="1884"/>
    <d v="2016-12-31T16:59:00"/>
    <x v="0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447"/>
    <b v="1"/>
    <s v="theater/plays"/>
    <n v="101"/>
    <x v="1776"/>
    <x v="6"/>
    <s v="plays"/>
    <x v="1885"/>
    <d v="2015-09-11T18:22:49"/>
    <x v="0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331"/>
    <b v="1"/>
    <s v="theater/plays"/>
    <n v="101"/>
    <x v="1777"/>
    <x v="6"/>
    <s v="plays"/>
    <x v="1886"/>
    <d v="2014-02-17T22:10:17"/>
    <x v="0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490"/>
    <b v="1"/>
    <s v="music/pop"/>
    <n v="101"/>
    <x v="1778"/>
    <x v="7"/>
    <s v="pop"/>
    <x v="1887"/>
    <d v="2014-08-01T10:01:50"/>
    <x v="0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n v="1342494445"/>
    <b v="0"/>
    <x v="494"/>
    <b v="1"/>
    <s v="music/indie rock"/>
    <n v="101"/>
    <x v="1779"/>
    <x v="7"/>
    <s v="indie rock"/>
    <x v="1888"/>
    <d v="2016-07-20T12:02:11"/>
    <x v="0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478"/>
    <b v="1"/>
    <s v="theater/plays"/>
    <n v="101"/>
    <x v="1780"/>
    <x v="6"/>
    <s v="plays"/>
    <x v="1889"/>
    <d v="2015-06-03T15:04:10"/>
    <x v="0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393"/>
    <b v="1"/>
    <s v="theater/plays"/>
    <n v="126"/>
    <x v="1781"/>
    <x v="6"/>
    <s v="plays"/>
    <x v="1890"/>
    <d v="2011-04-26T06:59:00"/>
    <x v="0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96"/>
    <b v="1"/>
    <s v="theater/plays"/>
    <n v="101"/>
    <x v="1302"/>
    <x v="6"/>
    <s v="plays"/>
    <x v="1891"/>
    <d v="2012-08-16T03:07:25"/>
    <x v="0"/>
  </r>
  <r>
    <n v="1671"/>
    <x v="1890"/>
    <s v="I am seeking funding in order to help take my music from a hobby to a career."/>
    <n v="2000"/>
    <n v="2013.47"/>
    <x v="0"/>
    <s v="US"/>
    <s v="USD"/>
    <n v="1470056614"/>
    <n v="1467464614"/>
    <b v="0"/>
    <x v="371"/>
    <b v="1"/>
    <s v="music/pop"/>
    <n v="101"/>
    <x v="1782"/>
    <x v="7"/>
    <s v="pop"/>
    <x v="1892"/>
    <d v="2015-09-06T13:47:00"/>
    <x v="0"/>
  </r>
  <r>
    <n v="1634"/>
    <x v="1891"/>
    <s v="Recording Debut  Album w/ Producer Ikey Owens from Free Moral Agents/ The Mars Volta"/>
    <n v="2000"/>
    <n v="2010"/>
    <x v="0"/>
    <s v="US"/>
    <s v="USD"/>
    <n v="1306994340"/>
    <n v="1303706001"/>
    <b v="0"/>
    <x v="462"/>
    <b v="1"/>
    <s v="music/rock"/>
    <n v="101"/>
    <x v="1783"/>
    <x v="7"/>
    <s v="rock"/>
    <x v="1893"/>
    <d v="2016-09-04T01:36:22"/>
    <x v="0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96"/>
    <b v="1"/>
    <s v="theater/plays"/>
    <n v="101"/>
    <x v="1784"/>
    <x v="6"/>
    <s v="plays"/>
    <x v="1894"/>
    <d v="2016-10-20T04:55:00"/>
    <x v="0"/>
  </r>
  <r>
    <n v="2110"/>
    <x v="1893"/>
    <s v="Brent Brown's breakout new album! Requires help from the record label... You!"/>
    <n v="2000"/>
    <n v="2007"/>
    <x v="0"/>
    <s v="US"/>
    <s v="USD"/>
    <n v="1401253140"/>
    <n v="1398873969"/>
    <b v="0"/>
    <x v="421"/>
    <b v="1"/>
    <s v="music/indie rock"/>
    <n v="100"/>
    <x v="1785"/>
    <x v="7"/>
    <s v="indie rock"/>
    <x v="1895"/>
    <d v="2016-08-01T13:03:34"/>
    <x v="0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457"/>
    <b v="1"/>
    <s v="publishing/nonfiction"/>
    <n v="100"/>
    <x v="1786"/>
    <x v="1"/>
    <s v="nonfiction"/>
    <x v="1896"/>
    <d v="2011-06-02T05:59:00"/>
    <x v="0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489"/>
    <b v="0"/>
    <s v="food/food trucks"/>
    <n v="1"/>
    <x v="1787"/>
    <x v="4"/>
    <s v="food trucks"/>
    <x v="1897"/>
    <d v="2015-08-05T08:43:27"/>
    <x v="0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469"/>
    <b v="1"/>
    <s v="theater/plays"/>
    <n v="100"/>
    <x v="1788"/>
    <x v="6"/>
    <s v="plays"/>
    <x v="1898"/>
    <d v="2014-05-28T04:59:00"/>
    <x v="0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484"/>
    <b v="1"/>
    <s v="theater/musical"/>
    <n v="100"/>
    <x v="108"/>
    <x v="6"/>
    <s v="musical"/>
    <x v="1899"/>
    <d v="2014-08-10T20:19:26"/>
    <x v="0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460"/>
    <b v="1"/>
    <s v="film &amp; video/television"/>
    <n v="100"/>
    <x v="1190"/>
    <x v="5"/>
    <s v="television"/>
    <x v="1900"/>
    <d v="2017-02-05T16:44:00"/>
    <x v="0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411"/>
    <b v="1"/>
    <s v="theater/plays"/>
    <n v="100"/>
    <x v="1789"/>
    <x v="6"/>
    <s v="plays"/>
    <x v="1901"/>
    <d v="2015-07-18T16:00:00"/>
    <x v="0"/>
  </r>
  <r>
    <n v="3159"/>
    <x v="1900"/>
    <s v="WAXWING is an exciting new world premiere of mythic (perhaps even apocalyptic!) proportions."/>
    <n v="1500"/>
    <n v="2002.22"/>
    <x v="0"/>
    <s v="US"/>
    <s v="USD"/>
    <n v="1326927600"/>
    <n v="1323221761"/>
    <b v="1"/>
    <x v="425"/>
    <b v="1"/>
    <s v="theater/plays"/>
    <n v="133"/>
    <x v="1790"/>
    <x v="6"/>
    <s v="plays"/>
    <x v="1902"/>
    <d v="2015-04-09T04:00:00"/>
    <x v="0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492"/>
    <b v="0"/>
    <s v="music/indie rock"/>
    <n v="40"/>
    <x v="1791"/>
    <x v="7"/>
    <s v="indie rock"/>
    <x v="1903"/>
    <d v="2015-09-13T18:11:52"/>
    <x v="0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367"/>
    <b v="1"/>
    <s v="theater/plays"/>
    <n v="100"/>
    <x v="1792"/>
    <x v="6"/>
    <s v="plays"/>
    <x v="1904"/>
    <d v="2016-05-16T10:26:05"/>
    <x v="0"/>
  </r>
  <r>
    <n v="1603"/>
    <x v="1903"/>
    <s v="An exercise in the wild and dangerous world of solo musicianship by Maxwell D Feinstein."/>
    <n v="2000"/>
    <n v="2000.66"/>
    <x v="0"/>
    <s v="US"/>
    <s v="USD"/>
    <n v="1327723459"/>
    <n v="1322539459"/>
    <b v="0"/>
    <x v="469"/>
    <b v="1"/>
    <s v="music/rock"/>
    <n v="100"/>
    <x v="1117"/>
    <x v="7"/>
    <s v="rock"/>
    <x v="1905"/>
    <d v="2012-01-18T23:00:00"/>
    <x v="0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427"/>
    <b v="1"/>
    <s v="film &amp; video/television"/>
    <n v="100"/>
    <x v="1793"/>
    <x v="5"/>
    <s v="television"/>
    <x v="1906"/>
    <d v="2016-03-02T22:27:15"/>
    <x v="0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182"/>
    <b v="1"/>
    <s v="film &amp; video/television"/>
    <n v="100"/>
    <x v="1794"/>
    <x v="5"/>
    <s v="television"/>
    <x v="1907"/>
    <d v="2015-07-11T14:30:00"/>
    <x v="0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465"/>
    <b v="1"/>
    <s v="music/rock"/>
    <n v="133"/>
    <x v="1795"/>
    <x v="7"/>
    <s v="rock"/>
    <x v="1908"/>
    <d v="2012-01-28T04:04:19"/>
    <x v="0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480"/>
    <b v="1"/>
    <s v="music/electronic music"/>
    <n v="100"/>
    <x v="1796"/>
    <x v="7"/>
    <s v="electronic music"/>
    <x v="1909"/>
    <d v="2014-10-05T13:39:14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406"/>
    <b v="1"/>
    <s v="music/indie rock"/>
    <n v="100"/>
    <x v="1797"/>
    <x v="7"/>
    <s v="indie rock"/>
    <x v="1910"/>
    <d v="2014-10-07T02:22:17"/>
    <x v="0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495"/>
    <b v="1"/>
    <s v="music/indie rock"/>
    <n v="100"/>
    <x v="1798"/>
    <x v="7"/>
    <s v="indie rock"/>
    <x v="1911"/>
    <d v="2014-09-15T04:28:06"/>
    <x v="0"/>
  </r>
  <r>
    <n v="2937"/>
    <x v="1910"/>
    <s v="UCAS is a new British musical premiering at the Edinburgh Fringe Festival 2014."/>
    <n v="1500"/>
    <n v="2000"/>
    <x v="0"/>
    <s v="GB"/>
    <s v="GBP"/>
    <n v="1405249113"/>
    <n v="1402657113"/>
    <b v="0"/>
    <x v="446"/>
    <b v="1"/>
    <s v="theater/musical"/>
    <n v="133"/>
    <x v="1799"/>
    <x v="6"/>
    <s v="musical"/>
    <x v="1912"/>
    <d v="2013-11-16T05:39:33"/>
    <x v="3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182"/>
    <b v="1"/>
    <s v="theater/plays"/>
    <n v="100"/>
    <x v="1794"/>
    <x v="6"/>
    <s v="plays"/>
    <x v="1913"/>
    <d v="2012-11-10T18:57:49"/>
    <x v="0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411"/>
    <b v="1"/>
    <s v="theater/plays"/>
    <n v="100"/>
    <x v="784"/>
    <x v="6"/>
    <s v="plays"/>
    <x v="1914"/>
    <d v="2015-10-10T22:28:04"/>
    <x v="0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478"/>
    <b v="1"/>
    <s v="theater/plays"/>
    <n v="100"/>
    <x v="1800"/>
    <x v="6"/>
    <s v="plays"/>
    <x v="1915"/>
    <d v="2014-07-13T10:58:33"/>
    <x v="0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467"/>
    <b v="1"/>
    <s v="theater/plays"/>
    <n v="100"/>
    <x v="1801"/>
    <x v="6"/>
    <s v="plays"/>
    <x v="1916"/>
    <d v="2014-12-10T20:49:12"/>
    <x v="0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380"/>
    <b v="1"/>
    <s v="theater/plays"/>
    <n v="100"/>
    <x v="1802"/>
    <x v="6"/>
    <s v="plays"/>
    <x v="1917"/>
    <d v="2015-06-25T11:05:24"/>
    <x v="0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490"/>
    <b v="1"/>
    <s v="theater/musical"/>
    <n v="100"/>
    <x v="1151"/>
    <x v="6"/>
    <s v="musical"/>
    <x v="1918"/>
    <d v="2014-08-18T17:32:33"/>
    <x v="1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45"/>
    <b v="1"/>
    <s v="music/electronic music"/>
    <n v="133"/>
    <x v="1803"/>
    <x v="7"/>
    <s v="electronic music"/>
    <x v="1919"/>
    <d v="2015-10-23T12:43:56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96"/>
    <b v="0"/>
    <s v="photography/photobooks"/>
    <n v="40"/>
    <x v="1804"/>
    <x v="2"/>
    <s v="photobooks"/>
    <x v="1920"/>
    <d v="2016-05-21T03:59:00"/>
    <x v="0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492"/>
    <b v="0"/>
    <s v="music/jazz"/>
    <n v="7"/>
    <x v="1805"/>
    <x v="7"/>
    <s v="jazz"/>
    <x v="1921"/>
    <d v="2015-06-13T22:20:10"/>
    <x v="0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441"/>
    <b v="1"/>
    <s v="technology/space exploration"/>
    <n v="131"/>
    <x v="1806"/>
    <x v="0"/>
    <s v="space exploration"/>
    <x v="1922"/>
    <d v="2013-03-09T07:28:39"/>
    <x v="0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411"/>
    <b v="0"/>
    <s v="music/faith"/>
    <n v="8"/>
    <x v="1807"/>
    <x v="7"/>
    <s v="faith"/>
    <x v="1923"/>
    <d v="2015-01-31T03:25:00"/>
    <x v="0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469"/>
    <b v="1"/>
    <s v="theater/plays"/>
    <n v="112"/>
    <x v="1808"/>
    <x v="6"/>
    <s v="plays"/>
    <x v="1924"/>
    <d v="2012-05-05T03:20:19"/>
    <x v="0"/>
  </r>
  <r>
    <n v="3271"/>
    <x v="1923"/>
    <s v="A razor sharp satire to darken your Christmas."/>
    <n v="1500"/>
    <n v="1950"/>
    <x v="0"/>
    <s v="GB"/>
    <s v="GBP"/>
    <n v="1414927775"/>
    <n v="1412332175"/>
    <b v="1"/>
    <x v="486"/>
    <b v="1"/>
    <s v="theater/plays"/>
    <n v="130"/>
    <x v="1809"/>
    <x v="6"/>
    <s v="plays"/>
    <x v="1925"/>
    <d v="2016-12-30T17:50:16"/>
    <x v="0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462"/>
    <b v="1"/>
    <s v="music/rock"/>
    <n v="108"/>
    <x v="1810"/>
    <x v="7"/>
    <s v="rock"/>
    <x v="1926"/>
    <d v="2015-05-01T22:02:41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n v="1404822144"/>
    <b v="0"/>
    <x v="427"/>
    <b v="1"/>
    <s v="film &amp; video/television"/>
    <n v="155"/>
    <x v="1811"/>
    <x v="5"/>
    <s v="television"/>
    <x v="1927"/>
    <d v="2016-06-23T18:47:00"/>
    <x v="0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424"/>
    <b v="0"/>
    <s v="music/world music"/>
    <n v="4"/>
    <x v="1812"/>
    <x v="7"/>
    <s v="world music"/>
    <x v="1928"/>
    <d v="2014-11-02T11:29:35"/>
    <x v="0"/>
  </r>
  <r>
    <n v="1672"/>
    <x v="1927"/>
    <s v="Sweet, sweet harmonies from Portland Oregon's premiere high school women's a cappella group."/>
    <n v="1700"/>
    <n v="1920"/>
    <x v="0"/>
    <s v="US"/>
    <s v="USD"/>
    <n v="1338824730"/>
    <n v="1336232730"/>
    <b v="0"/>
    <x v="483"/>
    <b v="1"/>
    <s v="music/pop"/>
    <n v="113"/>
    <x v="1813"/>
    <x v="7"/>
    <s v="pop"/>
    <x v="1929"/>
    <d v="2013-03-22T11:37:05"/>
    <x v="0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239"/>
    <b v="1"/>
    <s v="theater/spaces"/>
    <n v="128"/>
    <x v="1814"/>
    <x v="6"/>
    <s v="spaces"/>
    <x v="1930"/>
    <d v="2014-08-17T12:22:24"/>
    <x v="0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331"/>
    <b v="1"/>
    <s v="theater/plays"/>
    <n v="128"/>
    <x v="1815"/>
    <x v="6"/>
    <s v="plays"/>
    <x v="1931"/>
    <d v="2014-04-21T01:00:00"/>
    <x v="0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474"/>
    <b v="1"/>
    <s v="music/indie rock"/>
    <n v="128"/>
    <x v="275"/>
    <x v="7"/>
    <s v="indie rock"/>
    <x v="1932"/>
    <d v="2012-06-04T15:45:30"/>
    <x v="0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407"/>
    <b v="0"/>
    <s v="film &amp; video/animation"/>
    <n v="10"/>
    <x v="1816"/>
    <x v="5"/>
    <s v="animation"/>
    <x v="1933"/>
    <d v="2015-10-06T16:30:47"/>
    <x v="0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496"/>
    <b v="0"/>
    <s v="theater/plays"/>
    <n v="19"/>
    <x v="1817"/>
    <x v="6"/>
    <s v="plays"/>
    <x v="1934"/>
    <d v="2014-06-21T20:31:20"/>
    <x v="0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380"/>
    <b v="0"/>
    <s v="technology/makerspaces"/>
    <n v="8"/>
    <x v="1818"/>
    <x v="0"/>
    <s v="makerspaces"/>
    <x v="1935"/>
    <d v="2012-06-06T22:42:55"/>
    <x v="0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465"/>
    <b v="0"/>
    <s v="technology/wearables"/>
    <n v="6"/>
    <x v="1819"/>
    <x v="0"/>
    <s v="wearables"/>
    <x v="1936"/>
    <d v="2009-10-12T20:59:00"/>
    <x v="0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458"/>
    <b v="1"/>
    <s v="technology/space exploration"/>
    <n v="188"/>
    <x v="932"/>
    <x v="0"/>
    <s v="space exploration"/>
    <x v="1937"/>
    <d v="2016-02-06T04:59:00"/>
    <x v="0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449"/>
    <b v="1"/>
    <s v="music/indie rock"/>
    <n v="157"/>
    <x v="1820"/>
    <x v="7"/>
    <s v="indie rock"/>
    <x v="1938"/>
    <d v="2014-11-10T21:34:49"/>
    <x v="0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434"/>
    <b v="1"/>
    <s v="publishing/radio &amp; podcasts"/>
    <n v="125"/>
    <x v="1821"/>
    <x v="1"/>
    <s v="radio &amp; podcasts"/>
    <x v="1939"/>
    <d v="2015-12-31T23:00:00"/>
    <x v="0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427"/>
    <b v="0"/>
    <s v="photography/photobooks"/>
    <n v="6"/>
    <x v="1822"/>
    <x v="2"/>
    <s v="photobooks"/>
    <x v="1940"/>
    <d v="2015-10-23T11:00:00"/>
    <x v="0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397"/>
    <b v="0"/>
    <s v="film &amp; video/animation"/>
    <n v="9"/>
    <x v="1823"/>
    <x v="5"/>
    <s v="animation"/>
    <x v="1941"/>
    <d v="2012-06-07T13:14:17"/>
    <x v="0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25"/>
    <b v="1"/>
    <s v="theater/plays"/>
    <n v="125"/>
    <x v="1824"/>
    <x v="6"/>
    <s v="plays"/>
    <x v="1942"/>
    <d v="2012-12-28T19:51:03"/>
    <x v="0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449"/>
    <b v="1"/>
    <s v="technology/space exploration"/>
    <n v="187"/>
    <x v="1825"/>
    <x v="0"/>
    <s v="space exploration"/>
    <x v="1943"/>
    <d v="2015-01-19T18:14:58"/>
    <x v="0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363"/>
    <b v="1"/>
    <s v="theater/plays"/>
    <n v="187"/>
    <x v="1826"/>
    <x v="6"/>
    <s v="plays"/>
    <x v="1944"/>
    <d v="2015-11-18T07:15:58"/>
    <x v="0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25"/>
    <b v="1"/>
    <s v="theater/plays"/>
    <n v="110"/>
    <x v="1827"/>
    <x v="6"/>
    <s v="plays"/>
    <x v="1945"/>
    <d v="2017-01-04T03:14:05"/>
    <x v="0"/>
  </r>
  <r>
    <n v="128"/>
    <x v="1944"/>
    <s v="A Science Fiction film filled with entertainment and Excitement"/>
    <n v="100000"/>
    <n v="1867"/>
    <x v="1"/>
    <s v="US"/>
    <s v="USD"/>
    <n v="1476941293"/>
    <n v="1473917293"/>
    <b v="0"/>
    <x v="345"/>
    <b v="0"/>
    <s v="film &amp; video/science fiction"/>
    <n v="2"/>
    <x v="1828"/>
    <x v="5"/>
    <s v="science fiction"/>
    <x v="1946"/>
    <d v="2016-10-16T01:00:00"/>
    <x v="0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476"/>
    <b v="1"/>
    <s v="theater/spaces"/>
    <n v="107"/>
    <x v="1829"/>
    <x v="6"/>
    <s v="spaces"/>
    <x v="1947"/>
    <d v="2015-12-05T00:00:00"/>
    <x v="0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418"/>
    <b v="0"/>
    <s v="technology/wearables"/>
    <n v="19"/>
    <x v="1830"/>
    <x v="0"/>
    <s v="wearables"/>
    <x v="1948"/>
    <d v="2015-10-06T22:59:00"/>
    <x v="0"/>
  </r>
  <r>
    <n v="3728"/>
    <x v="1947"/>
    <s v="Bare Bones Shakespeare's first season will start with a DFW school touring show: Romeo and Juliet."/>
    <n v="20000"/>
    <n v="1862"/>
    <x v="2"/>
    <s v="US"/>
    <s v="USD"/>
    <n v="1439957176"/>
    <n v="1437365176"/>
    <b v="0"/>
    <x v="467"/>
    <b v="0"/>
    <s v="theater/plays"/>
    <n v="9"/>
    <x v="1831"/>
    <x v="6"/>
    <s v="plays"/>
    <x v="1949"/>
    <d v="2016-10-20T05:28:13"/>
    <x v="0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484"/>
    <b v="1"/>
    <s v="music/rock"/>
    <n v="109"/>
    <x v="1832"/>
    <x v="7"/>
    <s v="rock"/>
    <x v="1950"/>
    <d v="2015-09-16T17:56:11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n v="1467335378"/>
    <b v="0"/>
    <x v="465"/>
    <b v="1"/>
    <s v="theater/plays"/>
    <n v="186"/>
    <x v="1833"/>
    <x v="6"/>
    <s v="plays"/>
    <x v="1951"/>
    <d v="2017-01-13T17:04:21"/>
    <x v="0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184"/>
    <b v="1"/>
    <s v="theater/plays"/>
    <n v="186"/>
    <x v="1834"/>
    <x v="6"/>
    <s v="plays"/>
    <x v="1952"/>
    <d v="2015-08-19T04:06:16"/>
    <x v="0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469"/>
    <b v="1"/>
    <s v="music/rock"/>
    <n v="307"/>
    <x v="1835"/>
    <x v="7"/>
    <s v="rock"/>
    <x v="1953"/>
    <d v="2013-01-21T07:59:00"/>
    <x v="0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476"/>
    <b v="1"/>
    <s v="technology/hardware"/>
    <n v="117"/>
    <x v="1747"/>
    <x v="0"/>
    <s v="hardware"/>
    <x v="1954"/>
    <d v="2016-07-22T05:26:00"/>
    <x v="0"/>
  </r>
  <r>
    <n v="3710"/>
    <x v="1953"/>
    <s v="A comedy about, life, death, men, women, and the power of a good Kegel."/>
    <n v="1300"/>
    <n v="1835"/>
    <x v="0"/>
    <s v="US"/>
    <s v="USD"/>
    <n v="1428068988"/>
    <n v="1425908988"/>
    <b v="0"/>
    <x v="174"/>
    <b v="1"/>
    <s v="theater/plays"/>
    <n v="141"/>
    <x v="1836"/>
    <x v="6"/>
    <s v="plays"/>
    <x v="1955"/>
    <d v="2014-09-09T12:35:46"/>
    <x v="0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460"/>
    <b v="1"/>
    <s v="theater/plays"/>
    <n v="122"/>
    <x v="1837"/>
    <x v="6"/>
    <s v="plays"/>
    <x v="1956"/>
    <d v="2012-03-18T00:08:55"/>
    <x v="0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478"/>
    <b v="0"/>
    <s v="film &amp; video/animation"/>
    <n v="6"/>
    <x v="1838"/>
    <x v="5"/>
    <s v="animation"/>
    <x v="1957"/>
    <d v="2011-09-19T14:30:22"/>
    <x v="0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469"/>
    <b v="1"/>
    <s v="theater/plays"/>
    <n v="102"/>
    <x v="1623"/>
    <x v="6"/>
    <s v="plays"/>
    <x v="1958"/>
    <d v="2015-04-03T13:49:48"/>
    <x v="0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493"/>
    <b v="0"/>
    <s v="theater/spaces"/>
    <n v="15"/>
    <x v="1839"/>
    <x v="6"/>
    <s v="spaces"/>
    <x v="1959"/>
    <d v="2014-10-30T20:36:53"/>
    <x v="0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407"/>
    <b v="1"/>
    <s v="theater/plays"/>
    <n v="122"/>
    <x v="1840"/>
    <x v="6"/>
    <s v="plays"/>
    <x v="1960"/>
    <d v="2012-10-10T16:08:09"/>
    <x v="0"/>
  </r>
  <r>
    <n v="2595"/>
    <x v="1959"/>
    <s v="Looking to put the best baked goods in Bowling Green on wheels"/>
    <n v="15000"/>
    <n v="1825"/>
    <x v="2"/>
    <s v="US"/>
    <s v="USD"/>
    <n v="1487915500"/>
    <n v="1485323500"/>
    <b v="0"/>
    <x v="427"/>
    <b v="0"/>
    <s v="food/food trucks"/>
    <n v="12"/>
    <x v="1841"/>
    <x v="4"/>
    <s v="food trucks"/>
    <x v="1961"/>
    <d v="2015-07-12T12:47:45"/>
    <x v="0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359"/>
    <b v="0"/>
    <s v="games/video games"/>
    <n v="9"/>
    <x v="1842"/>
    <x v="3"/>
    <s v="video games"/>
    <x v="1962"/>
    <d v="2014-10-20T14:56:15"/>
    <x v="0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493"/>
    <b v="1"/>
    <s v="theater/plays"/>
    <n v="121"/>
    <x v="1843"/>
    <x v="6"/>
    <s v="plays"/>
    <x v="1963"/>
    <d v="2015-03-21T19:22:38"/>
    <x v="0"/>
  </r>
  <r>
    <n v="1473"/>
    <x v="1962"/>
    <s v="Public Radio Project"/>
    <n v="1500"/>
    <n v="1807.74"/>
    <x v="0"/>
    <s v="US"/>
    <s v="USD"/>
    <n v="1330644639"/>
    <n v="1328052639"/>
    <b v="1"/>
    <x v="406"/>
    <b v="1"/>
    <s v="publishing/radio &amp; podcasts"/>
    <n v="121"/>
    <x v="1844"/>
    <x v="1"/>
    <s v="radio &amp; podcasts"/>
    <x v="1964"/>
    <d v="2017-02-24T05:51:40"/>
    <x v="0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418"/>
    <b v="1"/>
    <s v="theater/plays"/>
    <n v="100"/>
    <x v="1845"/>
    <x v="6"/>
    <s v="plays"/>
    <x v="1965"/>
    <d v="2014-05-11T03:18:53"/>
    <x v="0"/>
  </r>
  <r>
    <n v="1098"/>
    <x v="1964"/>
    <s v="Kick, Punch... Fireball is an FPS type arena game set inside the fantasy world."/>
    <n v="25000"/>
    <n v="1803"/>
    <x v="2"/>
    <s v="US"/>
    <s v="USD"/>
    <n v="1397413095"/>
    <n v="1394821095"/>
    <b v="0"/>
    <x v="494"/>
    <b v="0"/>
    <s v="games/video games"/>
    <n v="7"/>
    <x v="250"/>
    <x v="3"/>
    <s v="video games"/>
    <x v="1966"/>
    <d v="2014-09-12T21:55:49"/>
    <x v="0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427"/>
    <b v="1"/>
    <s v="music/rock"/>
    <n v="100"/>
    <x v="582"/>
    <x v="7"/>
    <s v="rock"/>
    <x v="1967"/>
    <d v="2012-03-01T23:30:39"/>
    <x v="0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345"/>
    <b v="0"/>
    <s v="theater/musical"/>
    <n v="0"/>
    <x v="1846"/>
    <x v="6"/>
    <s v="musical"/>
    <x v="1968"/>
    <d v="2015-02-09T04:30:00"/>
    <x v="0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467"/>
    <b v="1"/>
    <s v="theater/plays"/>
    <n v="120"/>
    <x v="1847"/>
    <x v="6"/>
    <s v="plays"/>
    <x v="1969"/>
    <d v="2014-04-13T18:18:15"/>
    <x v="0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239"/>
    <b v="1"/>
    <s v="theater/plays"/>
    <n v="119"/>
    <x v="1848"/>
    <x v="6"/>
    <s v="plays"/>
    <x v="1970"/>
    <d v="2012-03-03T15:39:25"/>
    <x v="0"/>
  </r>
  <r>
    <n v="3854"/>
    <x v="1969"/>
    <s v="A play dedicated to the 100th anniversary of the Armenian Genocide."/>
    <n v="11000"/>
    <n v="1788"/>
    <x v="2"/>
    <s v="US"/>
    <s v="USD"/>
    <n v="1431206058"/>
    <n v="1428614058"/>
    <b v="0"/>
    <x v="490"/>
    <b v="0"/>
    <s v="theater/plays"/>
    <n v="16"/>
    <x v="1849"/>
    <x v="6"/>
    <s v="plays"/>
    <x v="1971"/>
    <d v="2015-08-01T14:00:00"/>
    <x v="0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182"/>
    <b v="0"/>
    <s v="film &amp; video/science fiction"/>
    <n v="5"/>
    <x v="1850"/>
    <x v="5"/>
    <s v="science fiction"/>
    <x v="1972"/>
    <d v="2014-11-27T15:21:23"/>
    <x v="0"/>
  </r>
  <r>
    <n v="1263"/>
    <x v="1971"/>
    <s v="A fresh batch of chaos from Toledo, Ohio's reggae-rockers, Tropic Bombs!"/>
    <n v="1500"/>
    <n v="1785"/>
    <x v="0"/>
    <s v="US"/>
    <s v="USD"/>
    <n v="1396054800"/>
    <n v="1393034470"/>
    <b v="1"/>
    <x v="476"/>
    <b v="1"/>
    <s v="music/rock"/>
    <n v="119"/>
    <x v="1851"/>
    <x v="7"/>
    <s v="rock"/>
    <x v="1973"/>
    <d v="2014-07-17T16:33:43"/>
    <x v="0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493"/>
    <b v="0"/>
    <s v="theater/plays"/>
    <n v="36"/>
    <x v="1852"/>
    <x v="6"/>
    <s v="plays"/>
    <x v="1974"/>
    <d v="2015-05-09T21:14:18"/>
    <x v="0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469"/>
    <b v="0"/>
    <s v="technology/wearables"/>
    <n v="15"/>
    <x v="1853"/>
    <x v="0"/>
    <s v="wearables"/>
    <x v="1975"/>
    <d v="2014-08-03T02:59:56"/>
    <x v="0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n v="1390509071"/>
    <b v="0"/>
    <x v="483"/>
    <b v="1"/>
    <s v="music/pop"/>
    <n v="118"/>
    <x v="1854"/>
    <x v="7"/>
    <s v="pop"/>
    <x v="1976"/>
    <d v="2014-03-29T01:00:00"/>
    <x v="0"/>
  </r>
  <r>
    <n v="2603"/>
    <x v="1975"/>
    <s v="I will be building a mock space station and simulate living on Mars for two weeks."/>
    <n v="1750"/>
    <n v="1776"/>
    <x v="0"/>
    <s v="US"/>
    <s v="USD"/>
    <n v="1387835654"/>
    <n v="1386626054"/>
    <b v="1"/>
    <x v="449"/>
    <b v="1"/>
    <s v="technology/space exploration"/>
    <n v="101"/>
    <x v="1855"/>
    <x v="0"/>
    <s v="space exploration"/>
    <x v="1977"/>
    <d v="2015-11-02T16:50:00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489"/>
    <b v="1"/>
    <s v="music/rock"/>
    <n v="118"/>
    <x v="1856"/>
    <x v="7"/>
    <s v="rock"/>
    <x v="1978"/>
    <d v="2016-10-06T15:15:32"/>
    <x v="0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367"/>
    <b v="1"/>
    <s v="music/indie rock"/>
    <n v="148"/>
    <x v="1857"/>
    <x v="7"/>
    <s v="indie rock"/>
    <x v="1979"/>
    <d v="2014-02-06T20:31:11"/>
    <x v="0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480"/>
    <b v="0"/>
    <s v="music/faith"/>
    <n v="44"/>
    <x v="1858"/>
    <x v="7"/>
    <s v="faith"/>
    <x v="1980"/>
    <d v="2013-12-23T21:54:14"/>
    <x v="0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96"/>
    <b v="0"/>
    <s v="food/restaurants"/>
    <n v="10"/>
    <x v="1859"/>
    <x v="4"/>
    <s v="restaurants"/>
    <x v="1981"/>
    <d v="2011-11-02T08:00:00"/>
    <x v="0"/>
  </r>
  <r>
    <n v="3370"/>
    <x v="1980"/>
    <s v="I'm Alright. A story of young women, told by young women, for the world."/>
    <n v="1500"/>
    <n v="1766"/>
    <x v="0"/>
    <s v="US"/>
    <s v="USD"/>
    <n v="1481961600"/>
    <n v="1479283285"/>
    <b v="0"/>
    <x v="407"/>
    <b v="1"/>
    <s v="theater/plays"/>
    <n v="118"/>
    <x v="1860"/>
    <x v="6"/>
    <s v="plays"/>
    <x v="1982"/>
    <d v="2015-10-27T04:59:00"/>
    <x v="0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467"/>
    <b v="0"/>
    <s v="theater/musical"/>
    <n v="35"/>
    <x v="1861"/>
    <x v="6"/>
    <s v="musical"/>
    <x v="1983"/>
    <d v="2017-04-09T11:49:54"/>
    <x v="0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174"/>
    <b v="0"/>
    <s v="theater/spaces"/>
    <n v="4"/>
    <x v="1862"/>
    <x v="6"/>
    <s v="spaces"/>
    <x v="1984"/>
    <d v="2015-03-19T18:15:30"/>
    <x v="0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492"/>
    <b v="1"/>
    <s v="music/electronic music"/>
    <n v="293"/>
    <x v="1863"/>
    <x v="7"/>
    <s v="electronic music"/>
    <x v="1985"/>
    <d v="2016-12-17T08:00:00"/>
    <x v="0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483"/>
    <b v="0"/>
    <s v="publishing/children's books"/>
    <n v="22"/>
    <x v="1864"/>
    <x v="1"/>
    <s v="children's books"/>
    <x v="1986"/>
    <d v="2016-11-19T01:00:00"/>
    <x v="0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407"/>
    <b v="1"/>
    <s v="music/rock"/>
    <n v="250"/>
    <x v="1865"/>
    <x v="7"/>
    <s v="rock"/>
    <x v="1987"/>
    <d v="2016-02-08T00:17:00"/>
    <x v="0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182"/>
    <b v="0"/>
    <s v="technology/wearables"/>
    <n v="2"/>
    <x v="1866"/>
    <x v="0"/>
    <s v="wearables"/>
    <x v="1988"/>
    <d v="2014-02-06T19:00:48"/>
    <x v="0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21"/>
    <b v="0"/>
    <s v="theater/plays"/>
    <n v="24"/>
    <x v="1867"/>
    <x v="6"/>
    <s v="plays"/>
    <x v="1989"/>
    <d v="2012-07-14T23:42:48"/>
    <x v="0"/>
  </r>
  <r>
    <n v="2705"/>
    <x v="1988"/>
    <s v="Help light the lights at the historic Fischer Theatre in Danville, IL."/>
    <n v="16500"/>
    <n v="1739"/>
    <x v="3"/>
    <s v="US"/>
    <s v="USD"/>
    <n v="1490389158"/>
    <n v="1486504758"/>
    <b v="0"/>
    <x v="495"/>
    <b v="0"/>
    <s v="theater/spaces"/>
    <n v="11"/>
    <x v="1868"/>
    <x v="6"/>
    <s v="spaces"/>
    <x v="1990"/>
    <d v="2016-07-21T00:13:06"/>
    <x v="0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285"/>
    <b v="1"/>
    <s v="music/metal"/>
    <n v="144"/>
    <x v="1869"/>
    <x v="7"/>
    <s v="metal"/>
    <x v="1991"/>
    <d v="2016-10-14T15:25:34"/>
    <x v="0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300"/>
    <b v="1"/>
    <s v="film &amp; video/shorts"/>
    <n v="115"/>
    <x v="1870"/>
    <x v="5"/>
    <s v="shorts"/>
    <x v="1992"/>
    <d v="2014-10-26T18:29:26"/>
    <x v="0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474"/>
    <b v="0"/>
    <s v="theater/spaces"/>
    <n v="17"/>
    <x v="1871"/>
    <x v="6"/>
    <s v="spaces"/>
    <x v="1993"/>
    <d v="2017-03-24T20:59:18"/>
    <x v="0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465"/>
    <b v="1"/>
    <s v="theater/plays"/>
    <n v="114"/>
    <x v="1872"/>
    <x v="6"/>
    <s v="plays"/>
    <x v="1994"/>
    <d v="2015-04-15T22:59:00"/>
    <x v="0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495"/>
    <b v="0"/>
    <s v="photography/photobooks"/>
    <n v="7"/>
    <x v="1873"/>
    <x v="2"/>
    <s v="photobooks"/>
    <x v="1995"/>
    <d v="2010-08-01T03:00:00"/>
    <x v="0"/>
  </r>
  <r>
    <n v="2668"/>
    <x v="1994"/>
    <s v="Creativity on the go! |_x000a_CrÃ©ativitÃ© en mouvement !"/>
    <n v="1000"/>
    <n v="1707"/>
    <x v="0"/>
    <s v="CA"/>
    <s v="CAD"/>
    <n v="1447079520"/>
    <n v="1443449265"/>
    <b v="0"/>
    <x v="178"/>
    <b v="1"/>
    <s v="technology/makerspaces"/>
    <n v="171"/>
    <x v="1874"/>
    <x v="0"/>
    <s v="makerspaces"/>
    <x v="1996"/>
    <d v="2016-10-07T14:00:00"/>
    <x v="0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476"/>
    <b v="0"/>
    <s v="technology/wearables"/>
    <n v="4"/>
    <x v="1875"/>
    <x v="0"/>
    <s v="wearables"/>
    <x v="1997"/>
    <d v="2015-08-07T17:00:00"/>
    <x v="0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184"/>
    <b v="1"/>
    <s v="theater/plays"/>
    <n v="100"/>
    <x v="1426"/>
    <x v="6"/>
    <s v="plays"/>
    <x v="1998"/>
    <d v="2015-04-01T01:01:30"/>
    <x v="0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407"/>
    <b v="1"/>
    <s v="film &amp; video/shorts"/>
    <n v="131"/>
    <x v="1204"/>
    <x v="5"/>
    <s v="shorts"/>
    <x v="1999"/>
    <d v="2015-11-09T14:32:00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490"/>
    <b v="0"/>
    <s v="food/food trucks"/>
    <n v="28"/>
    <x v="1876"/>
    <x v="4"/>
    <s v="food trucks"/>
    <x v="2000"/>
    <d v="2015-05-29T16:17:15"/>
    <x v="0"/>
  </r>
  <r>
    <n v="1802"/>
    <x v="1999"/>
    <s v="Inner Darkness turned into a photobook. Personal work i shot during my recovery...in Berlin."/>
    <n v="3500"/>
    <n v="1697"/>
    <x v="2"/>
    <s v="DE"/>
    <s v="EUR"/>
    <n v="1435442340"/>
    <n v="1433416830"/>
    <b v="1"/>
    <x v="487"/>
    <b v="0"/>
    <s v="photography/photobooks"/>
    <n v="48"/>
    <x v="1877"/>
    <x v="2"/>
    <s v="photobooks"/>
    <x v="2001"/>
    <d v="2014-10-26T00:43:00"/>
    <x v="0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428"/>
    <b v="0"/>
    <s v="theater/plays"/>
    <n v="16"/>
    <x v="1878"/>
    <x v="6"/>
    <s v="plays"/>
    <x v="2002"/>
    <d v="2013-11-14T05:59:00"/>
    <x v="0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21"/>
    <b v="0"/>
    <s v="music/world music"/>
    <n v="14"/>
    <x v="1879"/>
    <x v="7"/>
    <s v="world music"/>
    <x v="2003"/>
    <d v="2014-11-22T05:59:00"/>
    <x v="0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474"/>
    <b v="1"/>
    <s v="theater/plays"/>
    <n v="102"/>
    <x v="1880"/>
    <x v="6"/>
    <s v="plays"/>
    <x v="2004"/>
    <d v="2015-06-27T21:59:00"/>
    <x v="0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286"/>
    <b v="1"/>
    <s v="technology/wearables"/>
    <n v="112"/>
    <x v="1881"/>
    <x v="0"/>
    <s v="wearables"/>
    <x v="2005"/>
    <d v="2015-07-19T05:23:11"/>
    <x v="0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391"/>
    <b v="1"/>
    <s v="theater/plays"/>
    <n v="211"/>
    <x v="1882"/>
    <x v="6"/>
    <s v="plays"/>
    <x v="2006"/>
    <d v="2011-07-08T21:00:00"/>
    <x v="0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483"/>
    <b v="1"/>
    <s v="theater/plays"/>
    <n v="109"/>
    <x v="1883"/>
    <x v="6"/>
    <s v="plays"/>
    <x v="2007"/>
    <d v="2016-05-28T21:44:00"/>
    <x v="0"/>
  </r>
  <r>
    <n v="989"/>
    <x v="2006"/>
    <s v="The most useful phone charger you will ever buy"/>
    <n v="10000"/>
    <n v="1677"/>
    <x v="2"/>
    <s v="US"/>
    <s v="USD"/>
    <n v="1475101495"/>
    <n v="1472509495"/>
    <b v="0"/>
    <x v="462"/>
    <b v="0"/>
    <s v="technology/wearables"/>
    <n v="17"/>
    <x v="1884"/>
    <x v="0"/>
    <s v="wearables"/>
    <x v="2008"/>
    <d v="2014-12-19T01:53:04"/>
    <x v="0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246"/>
    <b v="1"/>
    <s v="photography/photobooks"/>
    <n v="111"/>
    <x v="1885"/>
    <x v="2"/>
    <s v="photobooks"/>
    <x v="2009"/>
    <d v="2015-05-08T20:05:00"/>
    <x v="0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239"/>
    <b v="1"/>
    <s v="theater/plays"/>
    <n v="101"/>
    <x v="1886"/>
    <x v="6"/>
    <s v="plays"/>
    <x v="2010"/>
    <d v="2016-06-02T22:00:00"/>
    <x v="0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367"/>
    <b v="1"/>
    <s v="theater/plays"/>
    <n v="111"/>
    <x v="1887"/>
    <x v="6"/>
    <s v="plays"/>
    <x v="2011"/>
    <d v="2016-09-28T22:24:55"/>
    <x v="0"/>
  </r>
  <r>
    <n v="35"/>
    <x v="2010"/>
    <s v="Why Adam? is an independent TV show that explores concepts of basic science in everyday life."/>
    <n v="1000"/>
    <n v="1665"/>
    <x v="0"/>
    <s v="US"/>
    <s v="USD"/>
    <n v="1430179200"/>
    <n v="1428130814"/>
    <b v="0"/>
    <x v="178"/>
    <b v="1"/>
    <s v="film &amp; video/television"/>
    <n v="167"/>
    <x v="1320"/>
    <x v="5"/>
    <s v="television"/>
    <x v="2012"/>
    <d v="2014-07-24T18:51:44"/>
    <x v="0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21"/>
    <b v="1"/>
    <s v="music/indie rock"/>
    <n v="111"/>
    <x v="1888"/>
    <x v="7"/>
    <s v="indie rock"/>
    <x v="2013"/>
    <d v="2017-01-18T12:01:58"/>
    <x v="0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490"/>
    <b v="1"/>
    <s v="theater/plays"/>
    <n v="111"/>
    <x v="1889"/>
    <x v="6"/>
    <s v="plays"/>
    <x v="2014"/>
    <d v="2016-02-11T22:59:00"/>
    <x v="0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487"/>
    <b v="1"/>
    <s v="technology/makerspaces"/>
    <n v="111"/>
    <x v="1890"/>
    <x v="0"/>
    <s v="makerspaces"/>
    <x v="2015"/>
    <d v="2015-04-28T00:00:00"/>
    <x v="0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469"/>
    <b v="1"/>
    <s v="theater/plays"/>
    <n v="101"/>
    <x v="1359"/>
    <x v="6"/>
    <s v="plays"/>
    <x v="2016"/>
    <d v="2011-11-24T03:53:16"/>
    <x v="0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25"/>
    <b v="0"/>
    <s v="publishing/fiction"/>
    <n v="41"/>
    <x v="1891"/>
    <x v="1"/>
    <s v="fiction"/>
    <x v="2017"/>
    <d v="2015-06-21T17:32:46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n v="1379540288"/>
    <b v="0"/>
    <x v="425"/>
    <b v="1"/>
    <s v="music/indie rock"/>
    <n v="110"/>
    <x v="1892"/>
    <x v="7"/>
    <s v="indie rock"/>
    <x v="2018"/>
    <d v="2016-02-10T22:13:36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393"/>
    <b v="0"/>
    <s v="publishing/children's books"/>
    <n v="8"/>
    <x v="1893"/>
    <x v="1"/>
    <s v="children's books"/>
    <x v="2019"/>
    <d v="2016-02-02T16:38:00"/>
    <x v="0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476"/>
    <b v="1"/>
    <s v="film &amp; video/shorts"/>
    <n v="127"/>
    <x v="1894"/>
    <x v="5"/>
    <s v="shorts"/>
    <x v="2020"/>
    <d v="2013-12-26T23:54:54"/>
    <x v="0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96"/>
    <b v="1"/>
    <s v="theater/plays"/>
    <n v="110"/>
    <x v="1895"/>
    <x v="6"/>
    <s v="plays"/>
    <x v="2021"/>
    <d v="2013-10-11T00:00:00"/>
    <x v="0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487"/>
    <b v="1"/>
    <s v="theater/plays"/>
    <n v="110"/>
    <x v="1896"/>
    <x v="6"/>
    <s v="plays"/>
    <x v="2022"/>
    <d v="2015-06-12T07:07:56"/>
    <x v="0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383"/>
    <b v="1"/>
    <s v="theater/plays"/>
    <n v="103"/>
    <x v="1897"/>
    <x v="6"/>
    <s v="plays"/>
    <x v="2023"/>
    <d v="2014-04-25T18:38:13"/>
    <x v="0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182"/>
    <b v="0"/>
    <s v="photography/photobooks"/>
    <n v="5"/>
    <x v="1898"/>
    <x v="2"/>
    <s v="photobooks"/>
    <x v="2024"/>
    <d v="2014-10-02T14:21:00"/>
    <x v="0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447"/>
    <b v="1"/>
    <s v="theater/plays"/>
    <n v="109"/>
    <x v="1899"/>
    <x v="6"/>
    <s v="plays"/>
    <x v="2025"/>
    <d v="2015-02-26T00:35:10"/>
    <x v="0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331"/>
    <b v="0"/>
    <s v="games/video games"/>
    <n v="5"/>
    <x v="1900"/>
    <x v="3"/>
    <s v="video games"/>
    <x v="2026"/>
    <d v="2016-12-01T17:39:42"/>
    <x v="0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490"/>
    <b v="1"/>
    <s v="theater/plays"/>
    <n v="108"/>
    <x v="280"/>
    <x v="6"/>
    <s v="plays"/>
    <x v="2027"/>
    <d v="2015-02-05T16:11:18"/>
    <x v="0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411"/>
    <b v="1"/>
    <s v="theater/plays"/>
    <n v="163"/>
    <x v="1901"/>
    <x v="6"/>
    <s v="plays"/>
    <x v="2028"/>
    <d v="2015-07-07T17:30:33"/>
    <x v="0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467"/>
    <b v="1"/>
    <s v="theater/plays"/>
    <n v="162"/>
    <x v="1902"/>
    <x v="6"/>
    <s v="plays"/>
    <x v="2029"/>
    <d v="2016-11-03T18:00:08"/>
    <x v="0"/>
  </r>
  <r>
    <n v="3439"/>
    <x v="2028"/>
    <s v="Help a small theater produce an original adaptation of Lewis Carroll's classic story."/>
    <n v="1200"/>
    <n v="1616.14"/>
    <x v="0"/>
    <s v="US"/>
    <s v="USD"/>
    <n v="1453179540"/>
    <n v="1452030730"/>
    <b v="0"/>
    <x v="487"/>
    <b v="1"/>
    <s v="theater/plays"/>
    <n v="135"/>
    <x v="1903"/>
    <x v="6"/>
    <s v="plays"/>
    <x v="2030"/>
    <d v="2015-02-17T14:00:00"/>
    <x v="0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481"/>
    <b v="1"/>
    <s v="theater/plays"/>
    <n v="108"/>
    <x v="1904"/>
    <x v="6"/>
    <s v="plays"/>
    <x v="2031"/>
    <d v="2015-05-03T22:51:00"/>
    <x v="0"/>
  </r>
  <r>
    <n v="2179"/>
    <x v="2030"/>
    <s v="Woodhouse is making an EP!  If you are a fan of whiskey and loud guitars, contribute to the cause!"/>
    <n v="1000"/>
    <n v="1614"/>
    <x v="0"/>
    <s v="US"/>
    <s v="USD"/>
    <n v="1428725192"/>
    <n v="1426133192"/>
    <b v="0"/>
    <x v="478"/>
    <b v="1"/>
    <s v="music/rock"/>
    <n v="161"/>
    <x v="1905"/>
    <x v="7"/>
    <s v="rock"/>
    <x v="2032"/>
    <d v="2015-08-17T10:22:16"/>
    <x v="0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239"/>
    <b v="1"/>
    <s v="music/classical music"/>
    <n v="103"/>
    <x v="1906"/>
    <x v="7"/>
    <s v="classical music"/>
    <x v="2033"/>
    <d v="2016-01-19T04:59:00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460"/>
    <b v="1"/>
    <s v="music/rock"/>
    <n v="107"/>
    <x v="1907"/>
    <x v="7"/>
    <s v="rock"/>
    <x v="2034"/>
    <d v="2015-05-09T09:35:15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178"/>
    <b v="1"/>
    <s v="theater/plays"/>
    <n v="161"/>
    <x v="1908"/>
    <x v="6"/>
    <s v="plays"/>
    <x v="2035"/>
    <d v="2015-04-11T04:06:32"/>
    <x v="0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495"/>
    <b v="0"/>
    <s v="theater/spaces"/>
    <n v="8"/>
    <x v="1909"/>
    <x v="6"/>
    <s v="spaces"/>
    <x v="2036"/>
    <d v="2013-05-31T17:00:00"/>
    <x v="0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490"/>
    <b v="1"/>
    <s v="theater/spaces"/>
    <n v="119"/>
    <x v="1910"/>
    <x v="6"/>
    <s v="spaces"/>
    <x v="2037"/>
    <d v="2013-12-06T23:22:00"/>
    <x v="0"/>
  </r>
  <r>
    <n v="738"/>
    <x v="2036"/>
    <s v="The true story of a child's struggle with hunger, poverty, and war in El Salvador."/>
    <n v="1500"/>
    <n v="1601"/>
    <x v="0"/>
    <s v="US"/>
    <s v="USD"/>
    <n v="1417409940"/>
    <n v="1414765794"/>
    <b v="0"/>
    <x v="476"/>
    <b v="1"/>
    <s v="publishing/nonfiction"/>
    <n v="107"/>
    <x v="1911"/>
    <x v="1"/>
    <s v="nonfiction"/>
    <x v="2038"/>
    <d v="2016-04-16T22:39:07"/>
    <x v="0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383"/>
    <b v="1"/>
    <s v="theater/plays"/>
    <n v="106"/>
    <x v="1912"/>
    <x v="6"/>
    <s v="plays"/>
    <x v="2039"/>
    <d v="2016-10-17T04:00:00"/>
    <x v="0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447"/>
    <b v="1"/>
    <s v="film &amp; video/shorts"/>
    <n v="106"/>
    <x v="1913"/>
    <x v="5"/>
    <s v="shorts"/>
    <x v="2040"/>
    <d v="2017-03-01T02:00:00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457"/>
    <b v="1"/>
    <s v="theater/plays"/>
    <n v="106"/>
    <x v="1777"/>
    <x v="6"/>
    <s v="plays"/>
    <x v="2041"/>
    <d v="2014-12-01T04:59:00"/>
    <x v="0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418"/>
    <b v="0"/>
    <s v="photography/places"/>
    <n v="79"/>
    <x v="1914"/>
    <x v="2"/>
    <s v="places"/>
    <x v="2042"/>
    <d v="2015-04-01T20:17:48"/>
    <x v="0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462"/>
    <b v="0"/>
    <s v="theater/plays"/>
    <n v="16"/>
    <x v="1915"/>
    <x v="6"/>
    <s v="plays"/>
    <x v="2043"/>
    <d v="2014-01-22T21:39:59"/>
    <x v="0"/>
  </r>
  <r>
    <n v="1618"/>
    <x v="2042"/>
    <s v="Janus Word combines hard rock with melodic acoustic music for a unique and awesome sound."/>
    <n v="1500"/>
    <n v="1576"/>
    <x v="0"/>
    <s v="US"/>
    <s v="USD"/>
    <n v="1362757335"/>
    <n v="1359301335"/>
    <b v="0"/>
    <x v="174"/>
    <b v="1"/>
    <s v="music/rock"/>
    <n v="105"/>
    <x v="1916"/>
    <x v="7"/>
    <s v="rock"/>
    <x v="2044"/>
    <d v="2014-11-06T00:46:00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174"/>
    <b v="1"/>
    <s v="music/rock"/>
    <n v="105"/>
    <x v="1444"/>
    <x v="7"/>
    <s v="rock"/>
    <x v="2045"/>
    <d v="2016-12-25T11:00:00"/>
    <x v="0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n v="1348864913"/>
    <b v="0"/>
    <x v="178"/>
    <b v="0"/>
    <s v="music/jazz"/>
    <n v="11"/>
    <x v="1917"/>
    <x v="7"/>
    <s v="jazz"/>
    <x v="2046"/>
    <d v="2015-02-11T02:53:41"/>
    <x v="0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480"/>
    <b v="0"/>
    <s v="publishing/translations"/>
    <n v="11"/>
    <x v="1918"/>
    <x v="1"/>
    <s v="translations"/>
    <x v="2047"/>
    <d v="2013-03-08T15:42:15"/>
    <x v="0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457"/>
    <b v="1"/>
    <s v="theater/plays"/>
    <n v="315"/>
    <x v="1919"/>
    <x v="6"/>
    <s v="plays"/>
    <x v="2048"/>
    <d v="2012-09-01T01:21:02"/>
    <x v="0"/>
  </r>
  <r>
    <n v="200"/>
    <x v="2047"/>
    <s v="A film dedicated to an AAF Pilot's struggle to survive behind enemy lines during WWII."/>
    <n v="6000"/>
    <n v="1571.55"/>
    <x v="2"/>
    <s v="US"/>
    <s v="USD"/>
    <n v="1410746403"/>
    <n v="1408154403"/>
    <b v="0"/>
    <x v="487"/>
    <b v="0"/>
    <s v="film &amp; video/drama"/>
    <n v="26"/>
    <x v="1920"/>
    <x v="5"/>
    <s v="drama"/>
    <x v="2049"/>
    <d v="2012-11-18T00:00:00"/>
    <x v="0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n v="1426112848"/>
    <b v="0"/>
    <x v="480"/>
    <b v="0"/>
    <s v="technology/web"/>
    <n v="2"/>
    <x v="1921"/>
    <x v="0"/>
    <s v="web"/>
    <x v="2050"/>
    <d v="2014-09-05T13:39:00"/>
    <x v="0"/>
  </r>
  <r>
    <n v="77"/>
    <x v="2049"/>
    <s v="A short film about a boy searching for companionship in a hermit crab he finds on the beach."/>
    <n v="400"/>
    <n v="1570"/>
    <x v="0"/>
    <s v="US"/>
    <s v="USD"/>
    <n v="1337569140"/>
    <n v="1332991717"/>
    <b v="0"/>
    <x v="407"/>
    <b v="1"/>
    <s v="film &amp; video/shorts"/>
    <n v="393"/>
    <x v="1922"/>
    <x v="5"/>
    <s v="shorts"/>
    <x v="2051"/>
    <d v="2016-05-02T23:00:00"/>
    <x v="0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360"/>
    <b v="0"/>
    <s v="theater/spaces"/>
    <n v="46"/>
    <x v="1133"/>
    <x v="6"/>
    <s v="spaces"/>
    <x v="2052"/>
    <d v="2014-09-15T02:00:03"/>
    <x v="0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n v="1432663659"/>
    <b v="0"/>
    <x v="380"/>
    <b v="1"/>
    <s v="theater/plays"/>
    <n v="105"/>
    <x v="1923"/>
    <x v="6"/>
    <s v="plays"/>
    <x v="2053"/>
    <d v="2015-04-10T22:27:28"/>
    <x v="0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487"/>
    <b v="1"/>
    <s v="theater/plays"/>
    <n v="130"/>
    <x v="1924"/>
    <x v="6"/>
    <s v="plays"/>
    <x v="2054"/>
    <d v="2012-05-21T02:59:00"/>
    <x v="0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178"/>
    <b v="1"/>
    <s v="theater/plays"/>
    <n v="104"/>
    <x v="1925"/>
    <x v="6"/>
    <s v="plays"/>
    <x v="2055"/>
    <d v="2017-04-07T17:35:34"/>
    <x v="0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481"/>
    <b v="1"/>
    <s v="publishing/nonfiction"/>
    <n v="130"/>
    <x v="1926"/>
    <x v="1"/>
    <s v="nonfiction"/>
    <x v="2056"/>
    <d v="2015-06-25T18:07:39"/>
    <x v="0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380"/>
    <b v="1"/>
    <s v="music/rock"/>
    <n v="104"/>
    <x v="1927"/>
    <x v="7"/>
    <s v="rock"/>
    <x v="2057"/>
    <d v="2017-01-11T05:00:00"/>
    <x v="0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411"/>
    <b v="1"/>
    <s v="technology/hardware"/>
    <n v="312"/>
    <x v="1928"/>
    <x v="0"/>
    <s v="hardware"/>
    <x v="2058"/>
    <d v="2014-06-01T03:59:00"/>
    <x v="0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184"/>
    <b v="1"/>
    <s v="theater/plays"/>
    <n v="104"/>
    <x v="1929"/>
    <x v="6"/>
    <s v="plays"/>
    <x v="2059"/>
    <d v="2016-06-11T19:22:59"/>
    <x v="0"/>
  </r>
  <r>
    <n v="1370"/>
    <x v="2058"/>
    <s v="Songs about the first year of parenthood, often inappropriate for children"/>
    <n v="1500"/>
    <n v="1555"/>
    <x v="0"/>
    <s v="US"/>
    <s v="USD"/>
    <n v="1381881890"/>
    <n v="1380585890"/>
    <b v="0"/>
    <x v="490"/>
    <b v="1"/>
    <s v="music/rock"/>
    <n v="104"/>
    <x v="1930"/>
    <x v="7"/>
    <s v="rock"/>
    <x v="2060"/>
    <d v="2009-12-01T17:00:0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n v="1487970885"/>
    <b v="0"/>
    <x v="309"/>
    <b v="0"/>
    <s v="food/small batch"/>
    <n v="21"/>
    <x v="1931"/>
    <x v="4"/>
    <s v="small batch"/>
    <x v="2061"/>
    <d v="2010-07-02T23:00:00"/>
    <x v="0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460"/>
    <b v="1"/>
    <s v="music/indie rock"/>
    <n v="104"/>
    <x v="1932"/>
    <x v="7"/>
    <s v="indie rock"/>
    <x v="2062"/>
    <d v="2015-06-18T11:04:01"/>
    <x v="0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465"/>
    <b v="1"/>
    <s v="publishing/nonfiction"/>
    <n v="111"/>
    <x v="517"/>
    <x v="1"/>
    <s v="nonfiction"/>
    <x v="2063"/>
    <d v="2013-10-16T00:04:50"/>
    <x v="0"/>
  </r>
  <r>
    <n v="3118"/>
    <x v="2062"/>
    <s v="a magical place for all kind of people, like a fairytaile in all colours"/>
    <n v="500000"/>
    <n v="1550"/>
    <x v="2"/>
    <s v="SE"/>
    <s v="SEK"/>
    <n v="1467473723"/>
    <n v="1465832123"/>
    <b v="0"/>
    <x v="499"/>
    <b v="0"/>
    <s v="theater/spaces"/>
    <n v="0"/>
    <x v="1933"/>
    <x v="6"/>
    <s v="spaces"/>
    <x v="2064"/>
    <d v="2017-03-26T20:14:45"/>
    <x v="0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492"/>
    <b v="1"/>
    <s v="theater/musical"/>
    <n v="129"/>
    <x v="1934"/>
    <x v="6"/>
    <s v="musical"/>
    <x v="2065"/>
    <d v="2011-09-08T04:54:18"/>
    <x v="0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484"/>
    <b v="0"/>
    <s v="technology/wearables"/>
    <n v="17"/>
    <x v="1935"/>
    <x v="0"/>
    <s v="wearables"/>
    <x v="2066"/>
    <d v="2014-03-21T21:01:52"/>
    <x v="0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462"/>
    <b v="1"/>
    <s v="games/tabletop games"/>
    <n v="154"/>
    <x v="1936"/>
    <x v="3"/>
    <s v="tabletop games"/>
    <x v="2067"/>
    <d v="2016-07-02T15:35:23"/>
    <x v="0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465"/>
    <b v="1"/>
    <s v="music/indie rock"/>
    <n v="102"/>
    <x v="1788"/>
    <x v="7"/>
    <s v="indie rock"/>
    <x v="2068"/>
    <d v="2016-03-15T16:00:00"/>
    <x v="0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494"/>
    <b v="1"/>
    <s v="theater/plays"/>
    <n v="102"/>
    <x v="1046"/>
    <x v="6"/>
    <s v="plays"/>
    <x v="2069"/>
    <d v="2015-08-11T00:12:06"/>
    <x v="0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494"/>
    <b v="1"/>
    <s v="film &amp; video/documentary"/>
    <n v="256"/>
    <x v="1937"/>
    <x v="5"/>
    <s v="documentary"/>
    <x v="2070"/>
    <d v="2015-02-04T04:00:00"/>
    <x v="0"/>
  </r>
  <r>
    <n v="3758"/>
    <x v="2069"/>
    <s v="LUIGI'S LADIES: an original one-woman musical comedy"/>
    <n v="1500"/>
    <n v="1535"/>
    <x v="0"/>
    <s v="US"/>
    <s v="USD"/>
    <n v="1400475600"/>
    <n v="1397819938"/>
    <b v="0"/>
    <x v="407"/>
    <b v="1"/>
    <s v="theater/musical"/>
    <n v="102"/>
    <x v="1938"/>
    <x v="6"/>
    <s v="musical"/>
    <x v="2071"/>
    <d v="2012-12-22T21:30:32"/>
    <x v="0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484"/>
    <b v="1"/>
    <s v="theater/plays"/>
    <n v="153"/>
    <x v="1939"/>
    <x v="6"/>
    <s v="plays"/>
    <x v="2072"/>
    <d v="2014-07-10T18:35:45"/>
    <x v="0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n v="1425570237"/>
    <b v="1"/>
    <x v="492"/>
    <b v="0"/>
    <s v="photography/photobooks"/>
    <n v="15"/>
    <x v="1940"/>
    <x v="2"/>
    <s v="photobooks"/>
    <x v="2073"/>
    <d v="2012-09-06T17:01:40"/>
    <x v="0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239"/>
    <b v="1"/>
    <s v="theater/plays"/>
    <n v="153"/>
    <x v="1941"/>
    <x v="6"/>
    <s v="plays"/>
    <x v="2074"/>
    <d v="2014-05-19T05:00:00"/>
    <x v="0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487"/>
    <b v="0"/>
    <s v="technology/wearables"/>
    <n v="3"/>
    <x v="1942"/>
    <x v="0"/>
    <s v="wearables"/>
    <x v="2075"/>
    <d v="2016-06-13T17:00:00"/>
    <x v="0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460"/>
    <b v="1"/>
    <s v="theater/plays"/>
    <n v="102"/>
    <x v="1389"/>
    <x v="6"/>
    <s v="plays"/>
    <x v="2076"/>
    <d v="2015-04-04T14:43:57"/>
    <x v="0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484"/>
    <b v="0"/>
    <s v="publishing/translations"/>
    <n v="20"/>
    <x v="1898"/>
    <x v="1"/>
    <s v="translations"/>
    <x v="2077"/>
    <d v="2014-07-23T03:59:00"/>
    <x v="0"/>
  </r>
  <r>
    <n v="3324"/>
    <x v="2076"/>
    <s v="The play tells the story of Jim and Doyler and their friendship on the brink of Irish independence."/>
    <n v="1500"/>
    <n v="1525"/>
    <x v="0"/>
    <s v="IE"/>
    <s v="EUR"/>
    <n v="1465135190"/>
    <n v="1463925590"/>
    <b v="0"/>
    <x v="482"/>
    <b v="1"/>
    <s v="theater/plays"/>
    <n v="102"/>
    <x v="1943"/>
    <x v="6"/>
    <s v="plays"/>
    <x v="2078"/>
    <d v="2014-11-09T18:47:59"/>
    <x v="0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490"/>
    <b v="1"/>
    <s v="music/rock"/>
    <n v="101"/>
    <x v="1944"/>
    <x v="7"/>
    <s v="rock"/>
    <x v="2079"/>
    <d v="2014-05-22T22:07:00"/>
    <x v="0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174"/>
    <b v="1"/>
    <s v="theater/plays"/>
    <n v="101"/>
    <x v="1945"/>
    <x v="6"/>
    <s v="plays"/>
    <x v="2080"/>
    <d v="2016-11-15T18:13:22"/>
    <x v="0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469"/>
    <b v="0"/>
    <s v="music/jazz"/>
    <n v="30"/>
    <x v="1946"/>
    <x v="7"/>
    <s v="jazz"/>
    <x v="2081"/>
    <d v="2016-06-05T13:59:50"/>
    <x v="0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427"/>
    <b v="1"/>
    <s v="theater/plays"/>
    <n v="101"/>
    <x v="1947"/>
    <x v="6"/>
    <s v="plays"/>
    <x v="2082"/>
    <d v="2011-06-11T03:00:00"/>
    <x v="0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447"/>
    <b v="1"/>
    <s v="music/indie rock"/>
    <n v="101"/>
    <x v="1948"/>
    <x v="7"/>
    <s v="indie rock"/>
    <x v="2083"/>
    <d v="2016-07-15T19:34:32"/>
    <x v="0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480"/>
    <b v="1"/>
    <s v="film &amp; video/documentary"/>
    <n v="101"/>
    <x v="1949"/>
    <x v="5"/>
    <s v="documentary"/>
    <x v="2084"/>
    <d v="2014-05-04T06:00:00"/>
    <x v="0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393"/>
    <b v="1"/>
    <s v="film &amp; video/television"/>
    <n v="101"/>
    <x v="1090"/>
    <x v="5"/>
    <s v="television"/>
    <x v="2085"/>
    <d v="2014-11-07T18:30:00"/>
    <x v="0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467"/>
    <b v="1"/>
    <s v="music/rock"/>
    <n v="116"/>
    <x v="1950"/>
    <x v="7"/>
    <s v="rock"/>
    <x v="2086"/>
    <d v="2012-05-23T15:29:04"/>
    <x v="0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474"/>
    <b v="1"/>
    <s v="theater/plays"/>
    <n v="101"/>
    <x v="1951"/>
    <x v="6"/>
    <s v="plays"/>
    <x v="2087"/>
    <d v="2012-02-15T15:37:15"/>
    <x v="0"/>
  </r>
  <r>
    <n v="3658"/>
    <x v="2086"/>
    <s v="Life is hard when your own imaginary friend can't make time for you."/>
    <n v="1500"/>
    <n v="1510"/>
    <x v="0"/>
    <s v="US"/>
    <s v="USD"/>
    <n v="1404273540"/>
    <n v="1400272580"/>
    <b v="0"/>
    <x v="490"/>
    <b v="1"/>
    <s v="theater/plays"/>
    <n v="101"/>
    <x v="314"/>
    <x v="6"/>
    <s v="plays"/>
    <x v="2088"/>
    <d v="2014-11-04T18:33:42"/>
    <x v="0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478"/>
    <b v="1"/>
    <s v="film &amp; video/shorts"/>
    <n v="126"/>
    <x v="1952"/>
    <x v="5"/>
    <s v="shorts"/>
    <x v="2089"/>
    <d v="2017-02-03T04:11:00"/>
    <x v="0"/>
  </r>
  <r>
    <n v="3076"/>
    <x v="2088"/>
    <s v="Helping female comedians get in their 10,000 Hours of practice!"/>
    <n v="10000"/>
    <n v="1506"/>
    <x v="2"/>
    <s v="US"/>
    <s v="USD"/>
    <n v="1444405123"/>
    <n v="1439221123"/>
    <b v="0"/>
    <x v="449"/>
    <b v="0"/>
    <s v="theater/spaces"/>
    <n v="15"/>
    <x v="1953"/>
    <x v="6"/>
    <s v="spaces"/>
    <x v="2090"/>
    <d v="2015-09-11T18:19:55"/>
    <x v="0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447"/>
    <b v="1"/>
    <s v="theater/plays"/>
    <n v="100"/>
    <x v="1954"/>
    <x v="6"/>
    <s v="plays"/>
    <x v="2091"/>
    <d v="2014-07-02T03:59:00"/>
    <x v="0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300"/>
    <b v="1"/>
    <s v="music/rock"/>
    <n v="125"/>
    <x v="1955"/>
    <x v="7"/>
    <s v="rock"/>
    <x v="2092"/>
    <d v="2011-09-23T03:00:37"/>
    <x v="0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462"/>
    <b v="1"/>
    <s v="music/rock"/>
    <n v="100"/>
    <x v="1956"/>
    <x v="7"/>
    <s v="rock"/>
    <x v="2093"/>
    <d v="2015-10-09T15:38:43"/>
    <x v="0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484"/>
    <b v="1"/>
    <s v="music/rock"/>
    <n v="100"/>
    <x v="1957"/>
    <x v="7"/>
    <s v="rock"/>
    <x v="2094"/>
    <d v="2015-06-04T12:59:53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21"/>
    <b v="1"/>
    <s v="music/indie rock"/>
    <n v="100"/>
    <x v="1464"/>
    <x v="7"/>
    <s v="indie rock"/>
    <x v="2095"/>
    <d v="2013-01-26T22:54:16"/>
    <x v="0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239"/>
    <b v="1"/>
    <s v="theater/plays"/>
    <n v="100"/>
    <x v="983"/>
    <x v="6"/>
    <s v="plays"/>
    <x v="2096"/>
    <d v="2011-10-14T23:00:00"/>
    <x v="0"/>
  </r>
  <r>
    <n v="855"/>
    <x v="2095"/>
    <s v="AtteroTerra's &quot;Pray for Apocalypse&quot; is fully completed, and only being held up by funding."/>
    <n v="1450"/>
    <n v="1500"/>
    <x v="0"/>
    <s v="US"/>
    <s v="USD"/>
    <n v="1469329217"/>
    <n v="1466737217"/>
    <b v="0"/>
    <x v="406"/>
    <b v="1"/>
    <s v="music/metal"/>
    <n v="103"/>
    <x v="1958"/>
    <x v="7"/>
    <s v="metal"/>
    <x v="2097"/>
    <d v="2013-09-06T03:59:00"/>
    <x v="0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380"/>
    <b v="1"/>
    <s v="theater/spaces"/>
    <n v="100"/>
    <x v="581"/>
    <x v="6"/>
    <s v="spaces"/>
    <x v="2098"/>
    <d v="2012-05-27T01:59:57"/>
    <x v="0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469"/>
    <b v="1"/>
    <s v="theater/plays"/>
    <n v="125"/>
    <x v="1625"/>
    <x v="6"/>
    <s v="plays"/>
    <x v="2099"/>
    <d v="2016-04-30T17:36:17"/>
    <x v="0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380"/>
    <b v="1"/>
    <s v="theater/plays"/>
    <n v="100"/>
    <x v="581"/>
    <x v="6"/>
    <s v="plays"/>
    <x v="2100"/>
    <d v="2016-07-24T03:00:17"/>
    <x v="0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380"/>
    <b v="1"/>
    <s v="theater/plays"/>
    <n v="100"/>
    <x v="581"/>
    <x v="6"/>
    <s v="plays"/>
    <x v="2101"/>
    <d v="2016-10-14T21:10:47"/>
    <x v="0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184"/>
    <b v="1"/>
    <s v="theater/plays"/>
    <n v="100"/>
    <x v="1959"/>
    <x v="6"/>
    <s v="plays"/>
    <x v="2102"/>
    <d v="2017-01-17T21:10:36"/>
    <x v="0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174"/>
    <b v="1"/>
    <s v="theater/musical"/>
    <n v="100"/>
    <x v="1960"/>
    <x v="6"/>
    <s v="musical"/>
    <x v="2103"/>
    <d v="2014-07-02T15:29:12"/>
    <x v="0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482"/>
    <b v="0"/>
    <s v="theater/musical"/>
    <n v="15"/>
    <x v="1732"/>
    <x v="6"/>
    <s v="musical"/>
    <x v="2104"/>
    <d v="2014-08-17T05:11:00"/>
    <x v="0"/>
  </r>
  <r>
    <n v="2156"/>
    <x v="2103"/>
    <s v="Captain and manage your ship along with your crew in this deep space adventure! (PC/Linux/Mac)"/>
    <n v="56000"/>
    <n v="1493"/>
    <x v="2"/>
    <s v="US"/>
    <s v="USD"/>
    <n v="1379363406"/>
    <n v="1375475406"/>
    <b v="0"/>
    <x v="470"/>
    <b v="0"/>
    <s v="games/video games"/>
    <n v="3"/>
    <x v="1961"/>
    <x v="3"/>
    <s v="video games"/>
    <x v="2105"/>
    <d v="2014-07-30T11:18:30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467"/>
    <b v="0"/>
    <s v="technology/wearables"/>
    <n v="15"/>
    <x v="1962"/>
    <x v="0"/>
    <s v="wearables"/>
    <x v="2106"/>
    <d v="2016-05-29T00:36:00"/>
    <x v="0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178"/>
    <b v="1"/>
    <s v="film &amp; video/shorts"/>
    <n v="198"/>
    <x v="1963"/>
    <x v="5"/>
    <s v="shorts"/>
    <x v="2107"/>
    <d v="2014-07-03T04:07:58"/>
    <x v="0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492"/>
    <b v="0"/>
    <s v="technology/wearables"/>
    <n v="1"/>
    <x v="1964"/>
    <x v="0"/>
    <s v="wearables"/>
    <x v="2108"/>
    <d v="2013-09-16T20:30:06"/>
    <x v="0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n v="1462325339"/>
    <b v="0"/>
    <x v="474"/>
    <b v="1"/>
    <s v="technology/space exploration"/>
    <n v="137"/>
    <x v="1965"/>
    <x v="0"/>
    <s v="space exploration"/>
    <x v="2109"/>
    <d v="2014-11-30T22:42:02"/>
    <x v="0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427"/>
    <b v="0"/>
    <s v="film &amp; video/drama"/>
    <n v="42"/>
    <x v="1966"/>
    <x v="5"/>
    <s v="drama"/>
    <x v="2110"/>
    <d v="2012-07-14T03:02:00"/>
    <x v="0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492"/>
    <b v="0"/>
    <s v="music/world music"/>
    <n v="29"/>
    <x v="1062"/>
    <x v="7"/>
    <s v="world music"/>
    <x v="2111"/>
    <d v="2015-02-07T18:26:21"/>
    <x v="0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467"/>
    <b v="0"/>
    <s v="theater/plays"/>
    <n v="49"/>
    <x v="1967"/>
    <x v="6"/>
    <s v="plays"/>
    <x v="2112"/>
    <d v="2016-05-29T01:28:59"/>
    <x v="0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496"/>
    <b v="0"/>
    <s v="technology/web"/>
    <n v="1"/>
    <x v="1968"/>
    <x v="0"/>
    <s v="web"/>
    <x v="2113"/>
    <d v="2015-10-10T21:00:00"/>
    <x v="0"/>
  </r>
  <r>
    <n v="3771"/>
    <x v="2112"/>
    <s v="I would like to make a demo recording of six songs from COME OUT SWINGIN'!"/>
    <n v="1000"/>
    <n v="1460"/>
    <x v="0"/>
    <s v="US"/>
    <s v="USD"/>
    <n v="1463529600"/>
    <n v="1462307652"/>
    <b v="0"/>
    <x v="421"/>
    <b v="1"/>
    <s v="theater/musical"/>
    <n v="146"/>
    <x v="1969"/>
    <x v="6"/>
    <s v="musical"/>
    <x v="2114"/>
    <d v="2011-09-28T17:30:08"/>
    <x v="0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393"/>
    <b v="1"/>
    <s v="film &amp; video/documentary"/>
    <n v="146"/>
    <x v="1970"/>
    <x v="5"/>
    <s v="documentary"/>
    <x v="2115"/>
    <d v="2016-11-14T12:14:02"/>
    <x v="0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485"/>
    <b v="0"/>
    <s v="games/mobile games"/>
    <n v="8"/>
    <x v="1971"/>
    <x v="3"/>
    <s v="mobile games"/>
    <x v="2116"/>
    <d v="2015-06-15T22:06:20"/>
    <x v="0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478"/>
    <b v="1"/>
    <s v="music/indie rock"/>
    <n v="145"/>
    <x v="1972"/>
    <x v="7"/>
    <s v="indie rock"/>
    <x v="2117"/>
    <d v="2016-05-18T00:00:00"/>
    <x v="0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493"/>
    <b v="0"/>
    <s v="games/mobile games"/>
    <n v="14"/>
    <x v="1973"/>
    <x v="3"/>
    <s v="mobile games"/>
    <x v="2118"/>
    <d v="2010-04-23T03:51:00"/>
    <x v="0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184"/>
    <b v="1"/>
    <s v="theater/plays"/>
    <n v="120"/>
    <x v="1974"/>
    <x v="6"/>
    <s v="plays"/>
    <x v="2119"/>
    <d v="2017-03-08T07:30:00"/>
    <x v="0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96"/>
    <b v="1"/>
    <s v="music/rock"/>
    <n v="180"/>
    <x v="1975"/>
    <x v="7"/>
    <s v="rock"/>
    <x v="2120"/>
    <d v="2016-02-01T18:00:00"/>
    <x v="0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25"/>
    <b v="1"/>
    <s v="technology/space exploration"/>
    <n v="956"/>
    <x v="1976"/>
    <x v="0"/>
    <s v="space exploration"/>
    <x v="2121"/>
    <d v="2017-01-01T02:46:11"/>
    <x v="0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490"/>
    <b v="0"/>
    <s v="games/video games"/>
    <n v="0"/>
    <x v="1977"/>
    <x v="3"/>
    <s v="video games"/>
    <x v="2122"/>
    <d v="2014-06-20T09:54:09"/>
    <x v="0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478"/>
    <b v="1"/>
    <s v="film &amp; video/documentary"/>
    <n v="102"/>
    <x v="1978"/>
    <x v="5"/>
    <s v="documentary"/>
    <x v="2123"/>
    <d v="2015-03-22T22:20:52"/>
    <x v="0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485"/>
    <b v="0"/>
    <s v="photography/people"/>
    <n v="4"/>
    <x v="1979"/>
    <x v="2"/>
    <s v="people"/>
    <x v="2124"/>
    <d v="2016-11-09T20:26:48"/>
    <x v="0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492"/>
    <b v="0"/>
    <s v="photography/photobooks"/>
    <n v="26"/>
    <x v="1938"/>
    <x v="2"/>
    <s v="photobooks"/>
    <x v="2125"/>
    <d v="2014-03-24T02:15:27"/>
    <x v="0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494"/>
    <b v="0"/>
    <s v="technology/web"/>
    <n v="37"/>
    <x v="1980"/>
    <x v="0"/>
    <s v="web"/>
    <x v="2126"/>
    <d v="2014-10-17T12:00:00"/>
    <x v="0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407"/>
    <b v="1"/>
    <s v="music/classical music"/>
    <n v="156"/>
    <x v="1981"/>
    <x v="7"/>
    <s v="classical music"/>
    <x v="2127"/>
    <d v="2016-09-02T07:00:00"/>
    <x v="0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465"/>
    <b v="0"/>
    <s v="music/faith"/>
    <n v="12"/>
    <x v="1982"/>
    <x v="7"/>
    <s v="faith"/>
    <x v="2128"/>
    <d v="2016-09-15T14:49:05"/>
    <x v="0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182"/>
    <b v="0"/>
    <s v="publishing/children's books"/>
    <n v="26"/>
    <x v="1983"/>
    <x v="1"/>
    <s v="children's books"/>
    <x v="2129"/>
    <d v="2014-10-19T16:26:12"/>
    <x v="0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492"/>
    <b v="0"/>
    <s v="technology/wearables"/>
    <n v="28"/>
    <x v="459"/>
    <x v="0"/>
    <s v="wearables"/>
    <x v="2130"/>
    <d v="2014-11-18T00:24:52"/>
    <x v="0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490"/>
    <b v="1"/>
    <s v="theater/plays"/>
    <n v="117"/>
    <x v="470"/>
    <x v="6"/>
    <s v="plays"/>
    <x v="2131"/>
    <d v="2017-04-10T01:00:00"/>
    <x v="0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476"/>
    <b v="0"/>
    <s v="technology/gadgets"/>
    <n v="47"/>
    <x v="1984"/>
    <x v="0"/>
    <s v="gadgets"/>
    <x v="2132"/>
    <d v="2014-08-25T23:28:26"/>
    <x v="0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n v="1459467238"/>
    <b v="0"/>
    <x v="476"/>
    <b v="0"/>
    <s v="music/faith"/>
    <n v="43"/>
    <x v="1985"/>
    <x v="7"/>
    <s v="faith"/>
    <x v="2133"/>
    <d v="2016-01-17T18:01:01"/>
    <x v="0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300"/>
    <b v="1"/>
    <s v="theater/plays"/>
    <n v="100"/>
    <x v="1986"/>
    <x v="6"/>
    <s v="plays"/>
    <x v="2134"/>
    <d v="2014-12-01T19:09:00"/>
    <x v="0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21"/>
    <b v="1"/>
    <s v="music/rock"/>
    <n v="107"/>
    <x v="1255"/>
    <x v="7"/>
    <s v="rock"/>
    <x v="2135"/>
    <d v="2017-01-27T18:29:51"/>
    <x v="0"/>
  </r>
  <r>
    <n v="2282"/>
    <x v="2134"/>
    <s v="Sage King is recording his debut album and wants YOU to be a part of the creation process"/>
    <n v="750"/>
    <n v="1390"/>
    <x v="0"/>
    <s v="US"/>
    <s v="USD"/>
    <n v="1452744686"/>
    <n v="1447560686"/>
    <b v="0"/>
    <x v="418"/>
    <b v="1"/>
    <s v="music/rock"/>
    <n v="185"/>
    <x v="1987"/>
    <x v="7"/>
    <s v="rock"/>
    <x v="2136"/>
    <d v="2016-04-21T04:00:00"/>
    <x v="0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418"/>
    <b v="0"/>
    <s v="technology/wearables"/>
    <n v="5"/>
    <x v="1988"/>
    <x v="0"/>
    <s v="wearables"/>
    <x v="2137"/>
    <d v="2015-09-15T10:06:00"/>
    <x v="0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493"/>
    <b v="0"/>
    <s v="film &amp; video/science fiction"/>
    <n v="6"/>
    <x v="1989"/>
    <x v="5"/>
    <s v="science fiction"/>
    <x v="2138"/>
    <d v="2012-06-25T16:24:00"/>
    <x v="0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411"/>
    <b v="0"/>
    <s v="theater/plays"/>
    <n v="12"/>
    <x v="1990"/>
    <x v="6"/>
    <s v="plays"/>
    <x v="2139"/>
    <d v="2016-01-14T04:11:26"/>
    <x v="0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411"/>
    <b v="1"/>
    <s v="theater/plays"/>
    <n v="138"/>
    <x v="1991"/>
    <x v="6"/>
    <s v="plays"/>
    <x v="2140"/>
    <d v="2015-11-05T03:10:40"/>
    <x v="0"/>
  </r>
  <r>
    <n v="932"/>
    <x v="2139"/>
    <s v="Help me to create my 3rd album, a Christmas CD with 16 Holiday/Original favorites!"/>
    <n v="9500"/>
    <n v="1381"/>
    <x v="2"/>
    <s v="US"/>
    <s v="USD"/>
    <n v="1363990545"/>
    <n v="1360106145"/>
    <b v="0"/>
    <x v="469"/>
    <b v="0"/>
    <s v="music/jazz"/>
    <n v="15"/>
    <x v="1992"/>
    <x v="7"/>
    <s v="jazz"/>
    <x v="2141"/>
    <d v="2015-06-11T02:00:00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n v="1316194540"/>
    <b v="0"/>
    <x v="300"/>
    <b v="1"/>
    <s v="music/pop"/>
    <n v="137"/>
    <x v="1970"/>
    <x v="7"/>
    <s v="pop"/>
    <x v="2142"/>
    <d v="2015-04-09T23:31:11"/>
    <x v="0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388"/>
    <b v="1"/>
    <s v="theater/spaces"/>
    <n v="458"/>
    <x v="1993"/>
    <x v="6"/>
    <s v="spaces"/>
    <x v="2143"/>
    <d v="2015-06-11T16:12:17"/>
    <x v="0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411"/>
    <b v="1"/>
    <s v="music/rock"/>
    <n v="114"/>
    <x v="1994"/>
    <x v="7"/>
    <s v="rock"/>
    <x v="2144"/>
    <d v="2013-03-22T22:15:45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n v="1392232830"/>
    <b v="0"/>
    <x v="483"/>
    <b v="1"/>
    <s v="film &amp; video/shorts"/>
    <n v="105"/>
    <x v="1995"/>
    <x v="5"/>
    <s v="shorts"/>
    <x v="2145"/>
    <d v="2011-10-16T22:03:00"/>
    <x v="0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490"/>
    <b v="0"/>
    <s v="technology/web"/>
    <n v="1"/>
    <x v="1996"/>
    <x v="0"/>
    <s v="web"/>
    <x v="2146"/>
    <d v="2014-10-03T11:29:32"/>
    <x v="0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174"/>
    <b v="1"/>
    <s v="music/electronic music"/>
    <n v="103"/>
    <x v="1870"/>
    <x v="7"/>
    <s v="electronic music"/>
    <x v="2147"/>
    <d v="2013-11-01T15:03:46"/>
    <x v="0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490"/>
    <b v="1"/>
    <s v="theater/plays"/>
    <n v="171"/>
    <x v="576"/>
    <x v="6"/>
    <s v="plays"/>
    <x v="2148"/>
    <d v="2014-03-07T19:20:30"/>
    <x v="0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406"/>
    <b v="1"/>
    <s v="music/indie rock"/>
    <n v="114"/>
    <x v="1997"/>
    <x v="7"/>
    <s v="indie rock"/>
    <x v="2149"/>
    <d v="2016-12-02T23:36:43"/>
    <x v="0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490"/>
    <b v="0"/>
    <s v="theater/plays"/>
    <n v="27"/>
    <x v="1978"/>
    <x v="6"/>
    <s v="plays"/>
    <x v="2150"/>
    <d v="2016-12-12T17:34:40"/>
    <x v="0"/>
  </r>
  <r>
    <n v="2558"/>
    <x v="2149"/>
    <s v="The Hopkins Sinfonia is looking for your support to run our 2015 Season made up of five concerts."/>
    <n v="1250"/>
    <n v="1361"/>
    <x v="0"/>
    <s v="AU"/>
    <s v="AUD"/>
    <n v="1430488740"/>
    <n v="1427747906"/>
    <b v="0"/>
    <x v="487"/>
    <b v="1"/>
    <s v="music/classical music"/>
    <n v="109"/>
    <x v="1998"/>
    <x v="7"/>
    <s v="classical music"/>
    <x v="2151"/>
    <d v="2016-07-09T04:00:00"/>
    <x v="0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21"/>
    <b v="1"/>
    <s v="music/indie rock"/>
    <n v="136"/>
    <x v="1999"/>
    <x v="7"/>
    <s v="indie rock"/>
    <x v="2152"/>
    <d v="2011-02-08T10:18:49"/>
    <x v="0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478"/>
    <b v="1"/>
    <s v="theater/plays"/>
    <n v="170"/>
    <x v="2000"/>
    <x v="6"/>
    <s v="plays"/>
    <x v="2153"/>
    <d v="2015-10-29T15:06:47"/>
    <x v="0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367"/>
    <b v="1"/>
    <s v="film &amp; video/shorts"/>
    <n v="2702"/>
    <x v="2001"/>
    <x v="5"/>
    <s v="shorts"/>
    <x v="2154"/>
    <d v="2015-05-01T13:59:00"/>
    <x v="0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380"/>
    <b v="0"/>
    <s v="music/jazz"/>
    <n v="68"/>
    <x v="2002"/>
    <x v="7"/>
    <s v="jazz"/>
    <x v="2155"/>
    <d v="2011-05-05T20:50:48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407"/>
    <b v="1"/>
    <s v="music/indie rock"/>
    <n v="135"/>
    <x v="2003"/>
    <x v="7"/>
    <s v="indie rock"/>
    <x v="2156"/>
    <d v="2015-01-30T23:02:10"/>
    <x v="0"/>
  </r>
  <r>
    <n v="2118"/>
    <x v="2155"/>
    <s v="PORCHES.  and Documentarians tour from New York to San Francisco and back."/>
    <n v="1000"/>
    <n v="1346.11"/>
    <x v="0"/>
    <s v="US"/>
    <s v="USD"/>
    <n v="1311538136"/>
    <n v="1308946136"/>
    <b v="0"/>
    <x v="411"/>
    <b v="1"/>
    <s v="music/indie rock"/>
    <n v="135"/>
    <x v="2004"/>
    <x v="7"/>
    <s v="indie rock"/>
    <x v="2157"/>
    <d v="2016-09-01T17:32:01"/>
    <x v="0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485"/>
    <b v="0"/>
    <s v="food/food trucks"/>
    <n v="41"/>
    <x v="2005"/>
    <x v="4"/>
    <s v="food trucks"/>
    <x v="2158"/>
    <d v="2013-12-19T18:56:00"/>
    <x v="0"/>
  </r>
  <r>
    <n v="846"/>
    <x v="2157"/>
    <s v="Pre-order and help me fund new merchandise so we can make the album release something amazing."/>
    <n v="1100"/>
    <n v="1342.01"/>
    <x v="0"/>
    <s v="GB"/>
    <s v="GBP"/>
    <n v="1394460000"/>
    <n v="1393233855"/>
    <b v="0"/>
    <x v="406"/>
    <b v="1"/>
    <s v="music/metal"/>
    <n v="122"/>
    <x v="2006"/>
    <x v="7"/>
    <s v="metal"/>
    <x v="2159"/>
    <d v="2012-11-27T12:00:00"/>
    <x v="0"/>
  </r>
  <r>
    <n v="1353"/>
    <x v="2158"/>
    <s v="A book that teaches aspiring writers how to get from a basic idea to a fully rewritten screenplay."/>
    <n v="1000"/>
    <n v="1336"/>
    <x v="0"/>
    <s v="US"/>
    <s v="USD"/>
    <n v="1362960000"/>
    <n v="1359946188"/>
    <b v="0"/>
    <x v="474"/>
    <b v="1"/>
    <s v="publishing/nonfiction"/>
    <n v="134"/>
    <x v="2007"/>
    <x v="1"/>
    <s v="nonfiction"/>
    <x v="2160"/>
    <d v="2011-07-24T20:08:56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345"/>
    <b v="0"/>
    <s v="theater/plays"/>
    <n v="9"/>
    <x v="2008"/>
    <x v="6"/>
    <s v="plays"/>
    <x v="2161"/>
    <d v="2015-01-19T02:39:50"/>
    <x v="0"/>
  </r>
  <r>
    <n v="2659"/>
    <x v="2160"/>
    <s v="test"/>
    <n v="49000"/>
    <n v="1333"/>
    <x v="1"/>
    <s v="US"/>
    <s v="USD"/>
    <n v="1429321210"/>
    <n v="1426729210"/>
    <b v="0"/>
    <x v="482"/>
    <b v="0"/>
    <s v="technology/space exploration"/>
    <n v="3"/>
    <x v="2009"/>
    <x v="0"/>
    <s v="space exploration"/>
    <x v="2162"/>
    <d v="2014-03-10T14:00:00"/>
    <x v="0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457"/>
    <b v="0"/>
    <s v="technology/wearables"/>
    <n v="9"/>
    <x v="2010"/>
    <x v="0"/>
    <s v="wearables"/>
    <x v="2163"/>
    <d v="2013-03-11T00:00:00"/>
    <x v="0"/>
  </r>
  <r>
    <n v="528"/>
    <x v="2162"/>
    <s v="A Festival Backed Production of a Full-Length Play."/>
    <n v="1150"/>
    <n v="1330"/>
    <x v="0"/>
    <s v="US"/>
    <s v="USD"/>
    <n v="1434921600"/>
    <n v="1433109907"/>
    <b v="0"/>
    <x v="469"/>
    <b v="1"/>
    <s v="theater/plays"/>
    <n v="116"/>
    <x v="2011"/>
    <x v="6"/>
    <s v="plays"/>
    <x v="2164"/>
    <d v="2016-12-21T17:03:14"/>
    <x v="0"/>
  </r>
  <r>
    <n v="1741"/>
    <x v="2163"/>
    <s v="A photo journal documenting my experiences and travels across New Zealand"/>
    <n v="1200"/>
    <n v="1330"/>
    <x v="0"/>
    <s v="GB"/>
    <s v="GBP"/>
    <n v="1433948671"/>
    <n v="1430060671"/>
    <b v="0"/>
    <x v="425"/>
    <b v="1"/>
    <s v="photography/photobooks"/>
    <n v="111"/>
    <x v="2012"/>
    <x v="2"/>
    <s v="photobooks"/>
    <x v="2165"/>
    <d v="2015-04-18T01:40:10"/>
    <x v="0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467"/>
    <b v="1"/>
    <s v="theater/plays"/>
    <n v="133"/>
    <x v="2013"/>
    <x v="6"/>
    <s v="plays"/>
    <x v="2166"/>
    <d v="2016-04-26T06:55:00"/>
    <x v="0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178"/>
    <b v="1"/>
    <s v="theater/musical"/>
    <n v="106"/>
    <x v="2014"/>
    <x v="6"/>
    <s v="musical"/>
    <x v="2167"/>
    <d v="2015-06-21T21:20:00"/>
    <x v="1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397"/>
    <b v="1"/>
    <s v="theater/musical"/>
    <n v="133"/>
    <x v="2015"/>
    <x v="6"/>
    <s v="musical"/>
    <x v="2168"/>
    <d v="2015-06-10T15:04:31"/>
    <x v="0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490"/>
    <b v="0"/>
    <s v="theater/spaces"/>
    <n v="17"/>
    <x v="2016"/>
    <x v="6"/>
    <s v="spaces"/>
    <x v="2169"/>
    <d v="2015-01-04T13:16:06"/>
    <x v="0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300"/>
    <b v="1"/>
    <s v="music/pop"/>
    <n v="120"/>
    <x v="2017"/>
    <x v="7"/>
    <s v="pop"/>
    <x v="2170"/>
    <d v="2015-08-02T19:31:29"/>
    <x v="0"/>
  </r>
  <r>
    <n v="2781"/>
    <x v="2169"/>
    <s v="STRIKE, DANCE AND RISE with us at the University of Utah to end violence against women and girls!"/>
    <n v="1250"/>
    <n v="1316"/>
    <x v="0"/>
    <s v="US"/>
    <s v="USD"/>
    <n v="1423724400"/>
    <n v="1421274954"/>
    <b v="0"/>
    <x v="178"/>
    <b v="1"/>
    <s v="theater/plays"/>
    <n v="105"/>
    <x v="2018"/>
    <x v="6"/>
    <s v="plays"/>
    <x v="2171"/>
    <d v="2016-04-02T23:51:13"/>
    <x v="0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465"/>
    <b v="0"/>
    <s v="theater/plays"/>
    <n v="44"/>
    <x v="1792"/>
    <x v="6"/>
    <s v="plays"/>
    <x v="2172"/>
    <d v="2016-05-04T23:00:50"/>
    <x v="0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407"/>
    <b v="1"/>
    <s v="theater/plays"/>
    <n v="131"/>
    <x v="2019"/>
    <x v="6"/>
    <s v="plays"/>
    <x v="2173"/>
    <d v="2012-04-18T21:22:40"/>
    <x v="0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500"/>
    <b v="0"/>
    <s v="technology/wearables"/>
    <n v="7"/>
    <x v="2020"/>
    <x v="0"/>
    <s v="wearables"/>
    <x v="2174"/>
    <d v="2015-02-12T07:00:00"/>
    <x v="0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345"/>
    <b v="0"/>
    <s v="theater/plays"/>
    <n v="1"/>
    <x v="2021"/>
    <x v="6"/>
    <s v="plays"/>
    <x v="2175"/>
    <d v="2015-10-04T15:45:46"/>
    <x v="0"/>
  </r>
  <r>
    <n v="1704"/>
    <x v="2174"/>
    <s v="We want to record an album of popular praise &amp; worship songs with our own influence and style."/>
    <n v="2000"/>
    <n v="1302"/>
    <x v="2"/>
    <s v="US"/>
    <s v="USD"/>
    <n v="1424056873"/>
    <n v="1421464873"/>
    <b v="0"/>
    <x v="397"/>
    <b v="0"/>
    <s v="music/faith"/>
    <n v="65"/>
    <x v="2022"/>
    <x v="7"/>
    <s v="faith"/>
    <x v="2176"/>
    <d v="2016-05-04T03:59:00"/>
    <x v="0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407"/>
    <b v="1"/>
    <s v="music/rock"/>
    <n v="100"/>
    <x v="2023"/>
    <x v="7"/>
    <s v="rock"/>
    <x v="2177"/>
    <d v="2016-12-22T09:01:03"/>
    <x v="0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411"/>
    <b v="0"/>
    <s v="film &amp; video/drama"/>
    <n v="16"/>
    <x v="2024"/>
    <x v="5"/>
    <s v="drama"/>
    <x v="2178"/>
    <d v="2016-07-22T18:55:32"/>
    <x v="0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460"/>
    <b v="1"/>
    <s v="theater/plays"/>
    <n v="104"/>
    <x v="2025"/>
    <x v="6"/>
    <s v="plays"/>
    <x v="2179"/>
    <d v="2015-02-16T03:21:13"/>
    <x v="0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407"/>
    <b v="0"/>
    <s v="film &amp; video/drama"/>
    <n v="6"/>
    <x v="534"/>
    <x v="5"/>
    <s v="drama"/>
    <x v="2180"/>
    <d v="2014-07-28T01:00:00"/>
    <x v="0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490"/>
    <b v="0"/>
    <s v="theater/spaces"/>
    <n v="9"/>
    <x v="2026"/>
    <x v="6"/>
    <s v="spaces"/>
    <x v="2181"/>
    <d v="2015-10-06T15:10:22"/>
    <x v="0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469"/>
    <b v="1"/>
    <s v="theater/plays"/>
    <n v="123"/>
    <x v="2027"/>
    <x v="6"/>
    <s v="plays"/>
    <x v="2182"/>
    <d v="2012-12-07T02:00:00"/>
    <x v="0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178"/>
    <b v="0"/>
    <s v="film &amp; video/science fiction"/>
    <n v="11"/>
    <x v="1299"/>
    <x v="5"/>
    <s v="science fiction"/>
    <x v="2183"/>
    <d v="2014-08-29T18:40:11"/>
    <x v="0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460"/>
    <b v="1"/>
    <s v="theater/spaces"/>
    <n v="143"/>
    <x v="2028"/>
    <x v="6"/>
    <s v="spaces"/>
    <x v="2184"/>
    <d v="2016-08-19T02:27:20"/>
    <x v="0"/>
  </r>
  <r>
    <n v="876"/>
    <x v="2183"/>
    <s v="What was the greatest record shop ever?  DOBELLS!"/>
    <n v="3152"/>
    <n v="1286"/>
    <x v="2"/>
    <s v="GB"/>
    <s v="GBP"/>
    <n v="1359978927"/>
    <n v="1357127727"/>
    <b v="0"/>
    <x v="184"/>
    <b v="0"/>
    <s v="music/jazz"/>
    <n v="41"/>
    <x v="1169"/>
    <x v="7"/>
    <s v="jazz"/>
    <x v="2185"/>
    <d v="2016-08-13T06:59:00"/>
    <x v="0"/>
  </r>
  <r>
    <n v="2477"/>
    <x v="2118"/>
    <s v="Releasing my first album in August, and I need your help in order to get it done!"/>
    <n v="750"/>
    <n v="1285"/>
    <x v="0"/>
    <s v="US"/>
    <s v="USD"/>
    <n v="1344789345"/>
    <n v="1340901345"/>
    <b v="0"/>
    <x v="476"/>
    <b v="1"/>
    <s v="music/indie rock"/>
    <n v="171"/>
    <x v="2029"/>
    <x v="7"/>
    <s v="indie rock"/>
    <x v="2186"/>
    <d v="2015-05-31T03:40:23"/>
    <x v="0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480"/>
    <b v="1"/>
    <s v="film &amp; video/documentary"/>
    <n v="128"/>
    <x v="2030"/>
    <x v="5"/>
    <s v="documentary"/>
    <x v="2187"/>
    <d v="2017-03-03T11:01:32"/>
    <x v="0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300"/>
    <b v="1"/>
    <s v="theater/musical"/>
    <n v="128"/>
    <x v="2031"/>
    <x v="6"/>
    <s v="musical"/>
    <x v="2188"/>
    <d v="2013-02-04T11:55:27"/>
    <x v="0"/>
  </r>
  <r>
    <n v="3531"/>
    <x v="2186"/>
    <s v="A political comedy for a crazy election year"/>
    <n v="1000"/>
    <n v="1280"/>
    <x v="0"/>
    <s v="US"/>
    <s v="USD"/>
    <n v="1467301334"/>
    <n v="1464709334"/>
    <b v="0"/>
    <x v="407"/>
    <b v="1"/>
    <s v="theater/plays"/>
    <n v="128"/>
    <x v="2032"/>
    <x v="6"/>
    <s v="plays"/>
    <x v="2189"/>
    <d v="2012-08-12T16:35:45"/>
    <x v="0"/>
  </r>
  <r>
    <n v="3635"/>
    <x v="2187"/>
    <s v="Mary's Son is a pop opera about Jesus and the hope he brings to all people."/>
    <n v="3500"/>
    <n v="1276"/>
    <x v="2"/>
    <s v="US"/>
    <s v="USD"/>
    <n v="1461186676"/>
    <n v="1458594676"/>
    <b v="0"/>
    <x v="482"/>
    <b v="0"/>
    <s v="theater/musical"/>
    <n v="36"/>
    <x v="2033"/>
    <x v="6"/>
    <s v="musical"/>
    <x v="2190"/>
    <d v="2015-06-18T23:33:17"/>
    <x v="0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174"/>
    <b v="1"/>
    <s v="theater/plays"/>
    <n v="128"/>
    <x v="2034"/>
    <x v="6"/>
    <s v="plays"/>
    <x v="2191"/>
    <d v="2014-10-13T04:59:00"/>
    <x v="0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178"/>
    <b v="1"/>
    <s v="music/rock"/>
    <n v="127"/>
    <x v="2035"/>
    <x v="7"/>
    <s v="rock"/>
    <x v="2192"/>
    <d v="2016-06-30T15:42:14"/>
    <x v="0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95"/>
    <b v="1"/>
    <s v="food/small batch"/>
    <n v="212"/>
    <x v="2036"/>
    <x v="4"/>
    <s v="small batch"/>
    <x v="2193"/>
    <d v="2016-04-20T21:11:16"/>
    <x v="0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460"/>
    <b v="1"/>
    <s v="theater/spaces"/>
    <n v="127"/>
    <x v="1762"/>
    <x v="6"/>
    <s v="spaces"/>
    <x v="2194"/>
    <d v="2016-04-13T19:15:24"/>
    <x v="0"/>
  </r>
  <r>
    <n v="1930"/>
    <x v="2192"/>
    <s v="We're nearly done recording, but we're out of money! Help us release the record!!!"/>
    <n v="1000"/>
    <n v="1270"/>
    <x v="0"/>
    <s v="US"/>
    <s v="USD"/>
    <n v="1373203482"/>
    <n v="1368019482"/>
    <b v="0"/>
    <x v="407"/>
    <b v="1"/>
    <s v="music/indie rock"/>
    <n v="127"/>
    <x v="2037"/>
    <x v="7"/>
    <s v="indie rock"/>
    <x v="2195"/>
    <d v="2011-05-31T18:04:00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n v="1345828548"/>
    <b v="0"/>
    <x v="286"/>
    <b v="1"/>
    <s v="music/indie rock"/>
    <n v="180"/>
    <x v="2038"/>
    <x v="7"/>
    <s v="indie rock"/>
    <x v="2196"/>
    <d v="2014-05-29T17:50:00"/>
    <x v="0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462"/>
    <b v="1"/>
    <s v="theater/plays"/>
    <n v="105"/>
    <x v="1655"/>
    <x v="6"/>
    <s v="plays"/>
    <x v="2197"/>
    <d v="2015-09-11T01:04:19"/>
    <x v="0"/>
  </r>
  <r>
    <n v="3692"/>
    <x v="2195"/>
    <s v="Help us independently produce two great comedies by Christopher Durang."/>
    <n v="1000"/>
    <n v="1260"/>
    <x v="0"/>
    <s v="US"/>
    <s v="USD"/>
    <n v="1411084800"/>
    <n v="1410304179"/>
    <b v="0"/>
    <x v="411"/>
    <b v="1"/>
    <s v="theater/plays"/>
    <n v="126"/>
    <x v="2039"/>
    <x v="6"/>
    <s v="plays"/>
    <x v="2198"/>
    <d v="2013-07-07T13:24:42"/>
    <x v="0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483"/>
    <b v="1"/>
    <s v="theater/plays"/>
    <n v="126"/>
    <x v="1141"/>
    <x v="6"/>
    <s v="plays"/>
    <x v="2199"/>
    <d v="2012-09-23T17:15:48"/>
    <x v="0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428"/>
    <b v="1"/>
    <s v="theater/plays"/>
    <n v="105"/>
    <x v="2040"/>
    <x v="6"/>
    <s v="plays"/>
    <x v="2200"/>
    <d v="2015-08-31T17:31:15"/>
    <x v="0"/>
  </r>
  <r>
    <n v="2483"/>
    <x v="2198"/>
    <s v="Send Intangible Animal on our first West Coast Tour!!! The fate of the world rests in your hands."/>
    <n v="1100"/>
    <n v="1251"/>
    <x v="0"/>
    <s v="US"/>
    <s v="USD"/>
    <n v="1335891603"/>
    <n v="1330711203"/>
    <b v="0"/>
    <x v="427"/>
    <b v="1"/>
    <s v="music/indie rock"/>
    <n v="114"/>
    <x v="2041"/>
    <x v="7"/>
    <s v="indie rock"/>
    <x v="2201"/>
    <d v="2014-09-19T00:00:00"/>
    <x v="0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397"/>
    <b v="0"/>
    <s v="film &amp; video/animation"/>
    <n v="2"/>
    <x v="1626"/>
    <x v="5"/>
    <s v="animation"/>
    <x v="2202"/>
    <d v="2016-09-25T08:46:48"/>
    <x v="0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478"/>
    <b v="1"/>
    <s v="theater/plays"/>
    <n v="104"/>
    <x v="2042"/>
    <x v="6"/>
    <s v="plays"/>
    <x v="2203"/>
    <d v="2016-02-20T02:45:35"/>
    <x v="0"/>
  </r>
  <r>
    <n v="3613"/>
    <x v="2201"/>
    <s v="a woman walks into a bar except she looks like a man and no one's serving drinks. one night only"/>
    <n v="1250"/>
    <n v="1250"/>
    <x v="0"/>
    <s v="US"/>
    <s v="USD"/>
    <n v="1403964574"/>
    <n v="1401372574"/>
    <b v="0"/>
    <x v="490"/>
    <b v="1"/>
    <s v="theater/plays"/>
    <n v="100"/>
    <x v="1357"/>
    <x v="6"/>
    <s v="plays"/>
    <x v="2204"/>
    <d v="2012-05-01T17:00:03"/>
    <x v="0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492"/>
    <b v="1"/>
    <s v="theater/plays"/>
    <n v="156"/>
    <x v="2043"/>
    <x v="6"/>
    <s v="plays"/>
    <x v="2205"/>
    <d v="2011-09-24T17:02:33"/>
    <x v="0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460"/>
    <b v="0"/>
    <s v="technology/web"/>
    <n v="12"/>
    <x v="2044"/>
    <x v="0"/>
    <s v="web"/>
    <x v="2206"/>
    <d v="2015-10-30T14:00:12"/>
    <x v="0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360"/>
    <b v="1"/>
    <s v="theater/plays"/>
    <n v="104"/>
    <x v="2045"/>
    <x v="6"/>
    <s v="plays"/>
    <x v="2207"/>
    <d v="2014-06-28T14:09:34"/>
    <x v="0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484"/>
    <b v="0"/>
    <s v="theater/musical"/>
    <n v="5"/>
    <x v="2046"/>
    <x v="6"/>
    <s v="musical"/>
    <x v="2208"/>
    <d v="2016-01-21T21:18:29"/>
    <x v="0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494"/>
    <b v="1"/>
    <s v="film &amp; video/television"/>
    <n v="145"/>
    <x v="2047"/>
    <x v="5"/>
    <s v="television"/>
    <x v="2209"/>
    <d v="2016-06-17T23:00:00"/>
    <x v="0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380"/>
    <b v="1"/>
    <s v="music/indie rock"/>
    <n v="102"/>
    <x v="2048"/>
    <x v="7"/>
    <s v="indie rock"/>
    <x v="2210"/>
    <d v="2015-02-21T22:05:25"/>
    <x v="0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487"/>
    <b v="1"/>
    <s v="theater/plays"/>
    <n v="175"/>
    <x v="2049"/>
    <x v="6"/>
    <s v="plays"/>
    <x v="2211"/>
    <d v="2016-12-08T16:15:52"/>
    <x v="0"/>
  </r>
  <r>
    <n v="3981"/>
    <x v="1270"/>
    <s v="A Theatrical Production Celebrating the Lebanese Culture and the Human Spirit in Time of War."/>
    <n v="30000"/>
    <n v="1225"/>
    <x v="2"/>
    <s v="US"/>
    <s v="USD"/>
    <n v="1468729149"/>
    <n v="1463545149"/>
    <b v="0"/>
    <x v="480"/>
    <b v="0"/>
    <s v="theater/plays"/>
    <n v="4"/>
    <x v="1356"/>
    <x v="6"/>
    <s v="plays"/>
    <x v="2212"/>
    <d v="2015-07-20T19:35:34"/>
    <x v="0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489"/>
    <b v="0"/>
    <s v="food/food trucks"/>
    <n v="0"/>
    <x v="2050"/>
    <x v="4"/>
    <s v="food trucks"/>
    <x v="2213"/>
    <d v="2014-11-12T22:45:38"/>
    <x v="0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478"/>
    <b v="1"/>
    <s v="theater/plays"/>
    <n v="163"/>
    <x v="2051"/>
    <x v="6"/>
    <s v="plays"/>
    <x v="2214"/>
    <d v="2015-01-24T04:59:00"/>
    <x v="0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490"/>
    <b v="1"/>
    <s v="theater/plays"/>
    <n v="122"/>
    <x v="836"/>
    <x v="6"/>
    <s v="plays"/>
    <x v="2215"/>
    <d v="2016-07-17T04:19:09"/>
    <x v="0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178"/>
    <b v="1"/>
    <s v="theater/plays"/>
    <n v="180"/>
    <x v="2052"/>
    <x v="6"/>
    <s v="plays"/>
    <x v="2216"/>
    <d v="2015-10-05T06:39:46"/>
    <x v="0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411"/>
    <b v="0"/>
    <s v="games/mobile games"/>
    <n v="5"/>
    <x v="211"/>
    <x v="3"/>
    <s v="mobile games"/>
    <x v="2217"/>
    <d v="2011-05-03T03:59:00"/>
    <x v="0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345"/>
    <b v="0"/>
    <s v="food/food trucks"/>
    <n v="2"/>
    <x v="2053"/>
    <x v="4"/>
    <s v="food trucks"/>
    <x v="2218"/>
    <d v="2015-03-01T06:59:00"/>
    <x v="0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174"/>
    <b v="1"/>
    <s v="theater/plays"/>
    <n v="124"/>
    <x v="2054"/>
    <x v="6"/>
    <s v="plays"/>
    <x v="2219"/>
    <d v="2014-11-17T07:59:00"/>
    <x v="0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465"/>
    <b v="1"/>
    <s v="music/rock"/>
    <n v="101"/>
    <x v="2055"/>
    <x v="7"/>
    <s v="rock"/>
    <x v="2220"/>
    <d v="2015-12-15T07:59:0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460"/>
    <b v="1"/>
    <s v="film &amp; video/documentary"/>
    <n v="120"/>
    <x v="2056"/>
    <x v="5"/>
    <s v="documentary"/>
    <x v="2221"/>
    <d v="2015-12-30T16:12:33"/>
    <x v="0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397"/>
    <b v="0"/>
    <s v="music/jazz"/>
    <n v="24"/>
    <x v="2057"/>
    <x v="7"/>
    <s v="jazz"/>
    <x v="2222"/>
    <d v="2015-02-03T04:27:00"/>
    <x v="0"/>
  </r>
  <r>
    <n v="857"/>
    <x v="2219"/>
    <s v="Modern Post-Hardcore/Electro music (Hardstyle, EDM, Trap, Dubstep, Dembow, House)."/>
    <n v="1200"/>
    <n v="1200"/>
    <x v="0"/>
    <s v="ES"/>
    <s v="EUR"/>
    <n v="1448463431"/>
    <n v="1444831031"/>
    <b v="0"/>
    <x v="492"/>
    <b v="1"/>
    <s v="music/metal"/>
    <n v="100"/>
    <x v="1625"/>
    <x v="7"/>
    <s v="metal"/>
    <x v="2223"/>
    <d v="2014-01-01T05:26:00"/>
    <x v="0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465"/>
    <b v="1"/>
    <s v="theater/plays"/>
    <n v="141"/>
    <x v="2058"/>
    <x v="6"/>
    <s v="plays"/>
    <x v="2224"/>
    <d v="2014-02-08T09:30:31"/>
    <x v="0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178"/>
    <b v="1"/>
    <s v="music/pop"/>
    <n v="100"/>
    <x v="2059"/>
    <x v="7"/>
    <s v="pop"/>
    <x v="2225"/>
    <d v="2009-12-01T04:59:00"/>
    <x v="0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474"/>
    <b v="1"/>
    <s v="music/indie rock"/>
    <n v="133"/>
    <x v="2060"/>
    <x v="7"/>
    <s v="indie rock"/>
    <x v="2226"/>
    <d v="2015-11-25T14:57:11"/>
    <x v="0"/>
  </r>
  <r>
    <n v="2782"/>
    <x v="2223"/>
    <s v="The premiere theatre troupe in SE Michigan offering acting opportunities for the 50+ actor."/>
    <n v="1000"/>
    <n v="1200"/>
    <x v="0"/>
    <s v="US"/>
    <s v="USD"/>
    <n v="1424149140"/>
    <n v="1421964718"/>
    <b v="0"/>
    <x v="487"/>
    <b v="1"/>
    <s v="theater/plays"/>
    <n v="120"/>
    <x v="1377"/>
    <x v="6"/>
    <s v="plays"/>
    <x v="2227"/>
    <d v="2016-03-14T00:12:53"/>
    <x v="0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465"/>
    <b v="1"/>
    <s v="theater/plays"/>
    <n v="171"/>
    <x v="2058"/>
    <x v="6"/>
    <s v="plays"/>
    <x v="2228"/>
    <d v="2011-06-14T00:35:27"/>
    <x v="0"/>
  </r>
  <r>
    <n v="3666"/>
    <x v="2225"/>
    <s v="Artistic Internship @ Ojai Playwrights Conference"/>
    <n v="1200"/>
    <n v="1200"/>
    <x v="0"/>
    <s v="US"/>
    <s v="USD"/>
    <n v="1406185200"/>
    <n v="1404337382"/>
    <b v="0"/>
    <x v="421"/>
    <b v="1"/>
    <s v="theater/plays"/>
    <n v="100"/>
    <x v="2061"/>
    <x v="6"/>
    <s v="plays"/>
    <x v="2229"/>
    <d v="2015-03-25T21:36:06"/>
    <x v="0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21"/>
    <b v="1"/>
    <s v="theater/plays"/>
    <n v="120"/>
    <x v="2062"/>
    <x v="6"/>
    <s v="plays"/>
    <x v="2230"/>
    <d v="2015-02-17T04:59:00"/>
    <x v="0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360"/>
    <b v="1"/>
    <s v="theater/plays"/>
    <n v="239"/>
    <x v="2063"/>
    <x v="6"/>
    <s v="plays"/>
    <x v="2231"/>
    <d v="2016-04-13T13:18:00"/>
    <x v="0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n v="1335473931"/>
    <b v="0"/>
    <x v="246"/>
    <b v="1"/>
    <s v="music/indie rock"/>
    <n v="119"/>
    <x v="2064"/>
    <x v="7"/>
    <s v="indie rock"/>
    <x v="2232"/>
    <d v="2014-07-24T07:00:00"/>
    <x v="0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496"/>
    <b v="0"/>
    <s v="theater/spaces"/>
    <n v="30"/>
    <x v="2065"/>
    <x v="6"/>
    <s v="spaces"/>
    <x v="2233"/>
    <d v="2014-07-18T04:45:52"/>
    <x v="0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182"/>
    <b v="1"/>
    <s v="theater/plays"/>
    <n v="108"/>
    <x v="2066"/>
    <x v="6"/>
    <s v="plays"/>
    <x v="2234"/>
    <d v="2015-02-27T17:11:15"/>
    <x v="0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478"/>
    <b v="0"/>
    <s v="theater/spaces"/>
    <n v="1"/>
    <x v="54"/>
    <x v="6"/>
    <s v="spaces"/>
    <x v="2235"/>
    <d v="2012-05-10T17:00:00"/>
    <x v="0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n v="1354265335"/>
    <b v="0"/>
    <x v="460"/>
    <b v="1"/>
    <s v="music/rock"/>
    <n v="118"/>
    <x v="2067"/>
    <x v="7"/>
    <s v="rock"/>
    <x v="2236"/>
    <d v="2015-02-03T02:00:00"/>
    <x v="0"/>
  </r>
  <r>
    <n v="1680"/>
    <x v="2233"/>
    <s v="Working Musician dilemma #164: how the taxman put Kick the Record 2.0 on hold"/>
    <n v="1000"/>
    <n v="1175"/>
    <x v="0"/>
    <s v="US"/>
    <s v="USD"/>
    <n v="1405188667"/>
    <n v="1402596667"/>
    <b v="0"/>
    <x v="460"/>
    <b v="1"/>
    <s v="music/pop"/>
    <n v="118"/>
    <x v="2018"/>
    <x v="7"/>
    <s v="pop"/>
    <x v="2237"/>
    <d v="2014-08-26T17:09:42"/>
    <x v="0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418"/>
    <b v="1"/>
    <s v="theater/plays"/>
    <n v="131"/>
    <x v="2068"/>
    <x v="6"/>
    <s v="plays"/>
    <x v="2238"/>
    <d v="2015-10-15T22:00:00"/>
    <x v="0"/>
  </r>
  <r>
    <n v="1089"/>
    <x v="2235"/>
    <s v="Farabel is a single player turn-based fantasy strategy game for Mac/PC/Linux"/>
    <n v="15000"/>
    <n v="1174"/>
    <x v="2"/>
    <s v="FR"/>
    <s v="EUR"/>
    <n v="1435293175"/>
    <n v="1432701175"/>
    <b v="0"/>
    <x v="483"/>
    <b v="0"/>
    <s v="games/video games"/>
    <n v="8"/>
    <x v="1130"/>
    <x v="3"/>
    <s v="video games"/>
    <x v="2239"/>
    <d v="2013-01-09T08:48:55"/>
    <x v="0"/>
  </r>
  <r>
    <n v="2598"/>
    <x v="2236"/>
    <s v="I'm ready to make Tulsa happy and aware that love and kindness go hand in hand with good food!"/>
    <n v="3000"/>
    <n v="1170"/>
    <x v="2"/>
    <s v="US"/>
    <s v="USD"/>
    <n v="1443039001"/>
    <n v="1440447001"/>
    <b v="0"/>
    <x v="484"/>
    <b v="0"/>
    <s v="food/food trucks"/>
    <n v="39"/>
    <x v="1514"/>
    <x v="4"/>
    <s v="food trucks"/>
    <x v="2240"/>
    <d v="2014-07-12T18:11:07"/>
    <x v="0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407"/>
    <b v="1"/>
    <s v="theater/plays"/>
    <n v="117"/>
    <x v="2069"/>
    <x v="6"/>
    <s v="plays"/>
    <x v="2241"/>
    <d v="2014-12-31T17:50:08"/>
    <x v="0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178"/>
    <b v="1"/>
    <s v="games/tabletop games"/>
    <n v="1165"/>
    <x v="2070"/>
    <x v="3"/>
    <s v="tabletop games"/>
    <x v="2242"/>
    <d v="2015-06-26T04:32:55"/>
    <x v="0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467"/>
    <b v="0"/>
    <s v="technology/wearables"/>
    <n v="2"/>
    <x v="2071"/>
    <x v="0"/>
    <s v="wearables"/>
    <x v="2243"/>
    <d v="2015-09-23T20:10:01"/>
    <x v="0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484"/>
    <b v="0"/>
    <s v="theater/plays"/>
    <n v="17"/>
    <x v="2072"/>
    <x v="6"/>
    <s v="plays"/>
    <x v="2244"/>
    <d v="2014-07-27T23:00:00"/>
    <x v="0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427"/>
    <b v="0"/>
    <s v="food/food trucks"/>
    <n v="4"/>
    <x v="2073"/>
    <x v="4"/>
    <s v="food trucks"/>
    <x v="2245"/>
    <d v="2017-01-05T19:47:27"/>
    <x v="0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465"/>
    <b v="1"/>
    <s v="theater/plays"/>
    <n v="115"/>
    <x v="1625"/>
    <x v="6"/>
    <s v="plays"/>
    <x v="2246"/>
    <d v="2017-02-10T02:19:05"/>
    <x v="0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482"/>
    <b v="1"/>
    <s v="theater/musical"/>
    <n v="115"/>
    <x v="2074"/>
    <x v="6"/>
    <s v="musical"/>
    <x v="2247"/>
    <d v="2014-08-31T19:51:49"/>
    <x v="0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493"/>
    <b v="0"/>
    <s v="photography/photobooks"/>
    <n v="46"/>
    <x v="2075"/>
    <x v="2"/>
    <s v="photobooks"/>
    <x v="2248"/>
    <d v="2015-03-28T02:43:06"/>
    <x v="0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174"/>
    <b v="1"/>
    <s v="photography/photobooks"/>
    <n v="115"/>
    <x v="2076"/>
    <x v="2"/>
    <s v="photobooks"/>
    <x v="2249"/>
    <d v="2014-09-29T10:53:10"/>
    <x v="0"/>
  </r>
  <r>
    <n v="1894"/>
    <x v="2246"/>
    <s v="Im trying to raise $1000 for a 3 song EP in a studio!"/>
    <n v="1000"/>
    <n v="1145"/>
    <x v="0"/>
    <s v="US"/>
    <s v="USD"/>
    <n v="1329082983"/>
    <n v="1326404583"/>
    <b v="0"/>
    <x v="490"/>
    <b v="1"/>
    <s v="music/indie rock"/>
    <n v="115"/>
    <x v="1677"/>
    <x v="7"/>
    <s v="indie rock"/>
    <x v="2250"/>
    <d v="2016-07-10T23:32:12"/>
    <x v="0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480"/>
    <b v="0"/>
    <s v="theater/spaces"/>
    <n v="6"/>
    <x v="2077"/>
    <x v="6"/>
    <s v="spaces"/>
    <x v="2251"/>
    <d v="2014-11-29T14:59:00"/>
    <x v="0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309"/>
    <b v="1"/>
    <s v="theater/plays"/>
    <n v="115"/>
    <x v="2078"/>
    <x v="6"/>
    <s v="plays"/>
    <x v="2252"/>
    <d v="2016-07-14T22:56:32"/>
    <x v="0"/>
  </r>
  <r>
    <n v="3197"/>
    <x v="2249"/>
    <s v="This years most important stage project for young artists in our region. www.ungespor.no"/>
    <n v="10000"/>
    <n v="1145"/>
    <x v="2"/>
    <s v="NO"/>
    <s v="NOK"/>
    <n v="1423050618"/>
    <n v="1420458618"/>
    <b v="0"/>
    <x v="489"/>
    <b v="0"/>
    <s v="theater/musical"/>
    <n v="11"/>
    <x v="2079"/>
    <x v="6"/>
    <s v="musical"/>
    <x v="2253"/>
    <d v="2012-02-12T21:43:03"/>
    <x v="0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484"/>
    <b v="0"/>
    <s v="theater/plays"/>
    <n v="38"/>
    <x v="901"/>
    <x v="6"/>
    <s v="plays"/>
    <x v="2254"/>
    <d v="2017-04-05T19:41:54"/>
    <x v="0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174"/>
    <b v="1"/>
    <s v="theater/plays"/>
    <n v="119"/>
    <x v="2080"/>
    <x v="6"/>
    <s v="plays"/>
    <x v="2255"/>
    <d v="2015-04-23T12:50:46"/>
    <x v="0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174"/>
    <b v="1"/>
    <s v="music/electronic music"/>
    <n v="152"/>
    <x v="2081"/>
    <x v="7"/>
    <s v="electronic music"/>
    <x v="2256"/>
    <d v="2015-02-04T11:50:18"/>
    <x v="0"/>
  </r>
  <r>
    <n v="1308"/>
    <x v="2253"/>
    <s v="Boost Band, a wristband that charges any device"/>
    <n v="10000"/>
    <n v="1136"/>
    <x v="1"/>
    <s v="US"/>
    <s v="USD"/>
    <n v="1475937812"/>
    <n v="1472481812"/>
    <b v="0"/>
    <x v="421"/>
    <b v="0"/>
    <s v="technology/wearables"/>
    <n v="11"/>
    <x v="2082"/>
    <x v="0"/>
    <s v="wearables"/>
    <x v="2257"/>
    <d v="2014-08-29T20:43:05"/>
    <x v="0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397"/>
    <b v="0"/>
    <s v="technology/wearables"/>
    <n v="1"/>
    <x v="2083"/>
    <x v="0"/>
    <s v="wearables"/>
    <x v="2258"/>
    <d v="2014-09-18T03:59:00"/>
    <x v="0"/>
  </r>
  <r>
    <n v="1620"/>
    <x v="2255"/>
    <s v="Kickstarting my music career with 300 hard copy CDs of my first release."/>
    <n v="1000"/>
    <n v="1130"/>
    <x v="0"/>
    <s v="US"/>
    <s v="USD"/>
    <n v="1361606940"/>
    <n v="1361002140"/>
    <b v="0"/>
    <x v="411"/>
    <b v="1"/>
    <s v="music/rock"/>
    <n v="113"/>
    <x v="2084"/>
    <x v="7"/>
    <s v="rock"/>
    <x v="2259"/>
    <d v="2012-06-01T19:43:09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300"/>
    <b v="1"/>
    <s v="music/electronic music"/>
    <n v="103"/>
    <x v="2085"/>
    <x v="7"/>
    <s v="electronic music"/>
    <x v="2260"/>
    <d v="2016-10-08T14:43:32"/>
    <x v="0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411"/>
    <b v="1"/>
    <s v="theater/plays"/>
    <n v="113"/>
    <x v="2084"/>
    <x v="6"/>
    <s v="plays"/>
    <x v="2261"/>
    <d v="2015-01-15T19:00:28"/>
    <x v="0"/>
  </r>
  <r>
    <n v="2405"/>
    <x v="2258"/>
    <s v="We are the first gaming-themed food truck, bringing gourmet pub fare to the Jacksonville area."/>
    <n v="5000"/>
    <n v="1126"/>
    <x v="2"/>
    <s v="US"/>
    <s v="USD"/>
    <n v="1472911375"/>
    <n v="1471096975"/>
    <b v="0"/>
    <x v="490"/>
    <b v="0"/>
    <s v="food/food trucks"/>
    <n v="23"/>
    <x v="2086"/>
    <x v="4"/>
    <s v="food trucks"/>
    <x v="2262"/>
    <d v="2013-02-23T08:09:00"/>
    <x v="0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493"/>
    <b v="0"/>
    <s v="theater/plays"/>
    <n v="38"/>
    <x v="2087"/>
    <x v="6"/>
    <s v="plays"/>
    <x v="2263"/>
    <d v="2012-04-16T06:10:24"/>
    <x v="0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427"/>
    <b v="1"/>
    <s v="theater/plays"/>
    <n v="102"/>
    <x v="2088"/>
    <x v="6"/>
    <s v="plays"/>
    <x v="2264"/>
    <d v="2016-11-19T22:00:00"/>
    <x v="0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380"/>
    <b v="1"/>
    <s v="music/indie rock"/>
    <n v="187"/>
    <x v="2089"/>
    <x v="7"/>
    <s v="indie rock"/>
    <x v="2265"/>
    <d v="2016-09-03T14:02:55"/>
    <x v="0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427"/>
    <b v="1"/>
    <s v="theater/plays"/>
    <n v="112"/>
    <x v="1658"/>
    <x v="6"/>
    <s v="plays"/>
    <x v="2266"/>
    <d v="2014-10-13T21:05:16"/>
    <x v="0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487"/>
    <b v="1"/>
    <s v="theater/plays"/>
    <n v="112"/>
    <x v="1259"/>
    <x v="6"/>
    <s v="plays"/>
    <x v="2267"/>
    <d v="2015-04-01T03:59:00"/>
    <x v="0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487"/>
    <b v="1"/>
    <s v="theater/plays"/>
    <n v="106"/>
    <x v="2090"/>
    <x v="6"/>
    <s v="plays"/>
    <x v="2268"/>
    <d v="2012-06-15T03:59:00"/>
    <x v="0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487"/>
    <b v="1"/>
    <s v="theater/plays"/>
    <n v="223"/>
    <x v="2090"/>
    <x v="6"/>
    <s v="plays"/>
    <x v="2269"/>
    <d v="2016-08-07T03:00:00"/>
    <x v="0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467"/>
    <b v="1"/>
    <s v="music/indie rock"/>
    <n v="171"/>
    <x v="2091"/>
    <x v="7"/>
    <s v="indie rock"/>
    <x v="2270"/>
    <d v="2016-01-15T15:38:10"/>
    <x v="0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427"/>
    <b v="1"/>
    <s v="theater/plays"/>
    <n v="111"/>
    <x v="459"/>
    <x v="6"/>
    <s v="plays"/>
    <x v="2271"/>
    <d v="2016-06-08T00:57:04"/>
    <x v="0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411"/>
    <b v="0"/>
    <s v="technology/wearables"/>
    <n v="4"/>
    <x v="2092"/>
    <x v="0"/>
    <s v="wearables"/>
    <x v="2272"/>
    <d v="2014-08-08T22:28:00"/>
    <x v="0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182"/>
    <b v="1"/>
    <s v="film &amp; video/shorts"/>
    <n v="111"/>
    <x v="2093"/>
    <x v="5"/>
    <s v="shorts"/>
    <x v="2273"/>
    <d v="2011-06-15T03:59:00"/>
    <x v="0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487"/>
    <b v="1"/>
    <s v="theater/plays"/>
    <n v="221"/>
    <x v="2094"/>
    <x v="6"/>
    <s v="plays"/>
    <x v="2274"/>
    <d v="2014-09-17T17:46:34"/>
    <x v="0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418"/>
    <b v="0"/>
    <s v="theater/plays"/>
    <n v="16"/>
    <x v="58"/>
    <x v="6"/>
    <s v="plays"/>
    <x v="2275"/>
    <d v="2016-05-21T09:02:18"/>
    <x v="0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498"/>
    <b v="0"/>
    <s v="technology/web"/>
    <n v="15"/>
    <x v="2095"/>
    <x v="0"/>
    <s v="web"/>
    <x v="2276"/>
    <d v="2012-07-03T21:00:00"/>
    <x v="0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n v="1408129822"/>
    <b v="0"/>
    <x v="174"/>
    <b v="1"/>
    <s v="theater/plays"/>
    <n v="110"/>
    <x v="1913"/>
    <x v="6"/>
    <s v="plays"/>
    <x v="2277"/>
    <d v="2015-05-13T01:37:17"/>
    <x v="0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397"/>
    <b v="1"/>
    <s v="music/classical music"/>
    <n v="110"/>
    <x v="1151"/>
    <x v="7"/>
    <s v="classical music"/>
    <x v="2278"/>
    <d v="2016-07-17T00:43:00"/>
    <x v="0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499"/>
    <b v="0"/>
    <s v="technology/makerspaces"/>
    <n v="0"/>
    <x v="2096"/>
    <x v="0"/>
    <s v="makerspaces"/>
    <x v="2279"/>
    <d v="2015-08-03T15:35:24"/>
    <x v="0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182"/>
    <b v="1"/>
    <s v="theater/musical"/>
    <n v="100"/>
    <x v="2097"/>
    <x v="6"/>
    <s v="musical"/>
    <x v="2280"/>
    <d v="2014-09-03T04:59:00"/>
    <x v="0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465"/>
    <b v="0"/>
    <s v="theater/plays"/>
    <n v="22"/>
    <x v="2098"/>
    <x v="6"/>
    <s v="plays"/>
    <x v="2281"/>
    <d v="2011-08-01T15:34:15"/>
    <x v="0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391"/>
    <b v="0"/>
    <s v="theater/spaces"/>
    <n v="2"/>
    <x v="2099"/>
    <x v="6"/>
    <s v="spaces"/>
    <x v="2282"/>
    <d v="2015-09-24T19:09:25"/>
    <x v="0"/>
  </r>
  <r>
    <n v="1362"/>
    <x v="2279"/>
    <s v="The never-before-told story of Karl Barth's (first and only) journey to the United States in 1962."/>
    <n v="1000"/>
    <n v="1091"/>
    <x v="0"/>
    <s v="US"/>
    <s v="USD"/>
    <n v="1378592731"/>
    <n v="1373408731"/>
    <b v="0"/>
    <x v="460"/>
    <b v="1"/>
    <s v="publishing/nonfiction"/>
    <n v="109"/>
    <x v="2100"/>
    <x v="1"/>
    <s v="nonfiction"/>
    <x v="2283"/>
    <d v="2016-04-15T14:21:19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490"/>
    <b v="1"/>
    <s v="theater/plays"/>
    <n v="218"/>
    <x v="2101"/>
    <x v="6"/>
    <s v="plays"/>
    <x v="2284"/>
    <d v="2014-05-11T11:50:52"/>
    <x v="0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476"/>
    <b v="1"/>
    <s v="theater/plays"/>
    <n v="109"/>
    <x v="2102"/>
    <x v="6"/>
    <s v="plays"/>
    <x v="2285"/>
    <d v="2014-10-05T19:16:13"/>
    <x v="0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367"/>
    <b v="1"/>
    <s v="theater/plays"/>
    <n v="108"/>
    <x v="2103"/>
    <x v="6"/>
    <s v="plays"/>
    <x v="2286"/>
    <d v="2013-09-07T22:25:31"/>
    <x v="0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300"/>
    <b v="1"/>
    <s v="music/rock"/>
    <n v="166"/>
    <x v="71"/>
    <x v="7"/>
    <s v="rock"/>
    <x v="2287"/>
    <d v="2015-03-07T04:55:00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460"/>
    <b v="1"/>
    <s v="theater/plays"/>
    <n v="108"/>
    <x v="2104"/>
    <x v="6"/>
    <s v="plays"/>
    <x v="2288"/>
    <d v="2015-06-10T19:27:24"/>
    <x v="0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494"/>
    <b v="0"/>
    <s v="photography/photobooks"/>
    <n v="3"/>
    <x v="2105"/>
    <x v="2"/>
    <s v="photobooks"/>
    <x v="2289"/>
    <d v="2014-06-25T16:59:06"/>
    <x v="0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n v="1420158707"/>
    <b v="0"/>
    <x v="462"/>
    <b v="1"/>
    <s v="music/pop"/>
    <n v="108"/>
    <x v="2106"/>
    <x v="7"/>
    <s v="pop"/>
    <x v="2290"/>
    <d v="2013-10-29T15:54:43"/>
    <x v="0"/>
  </r>
  <r>
    <n v="3007"/>
    <x v="2287"/>
    <s v="Consuite for 2015 CoreCon.  An adventure into insanity."/>
    <n v="600"/>
    <n v="1080"/>
    <x v="0"/>
    <s v="US"/>
    <s v="USD"/>
    <n v="1429938683"/>
    <n v="1428124283"/>
    <b v="0"/>
    <x v="490"/>
    <b v="1"/>
    <s v="theater/spaces"/>
    <n v="180"/>
    <x v="1754"/>
    <x v="6"/>
    <s v="spaces"/>
    <x v="2291"/>
    <d v="2015-02-05T12:20:00"/>
    <x v="0"/>
  </r>
  <r>
    <n v="3447"/>
    <x v="2288"/>
    <s v="&quot;He was a poet, a vagrant, a philosopher, a lady's man and a hard drinker&quot;"/>
    <n v="1000"/>
    <n v="1078"/>
    <x v="0"/>
    <s v="US"/>
    <s v="USD"/>
    <n v="1458332412"/>
    <n v="1454448012"/>
    <b v="0"/>
    <x v="484"/>
    <b v="1"/>
    <s v="theater/plays"/>
    <n v="108"/>
    <x v="2107"/>
    <x v="6"/>
    <s v="plays"/>
    <x v="2292"/>
    <d v="2015-01-13T19:39:19"/>
    <x v="0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469"/>
    <b v="1"/>
    <s v="theater/plays"/>
    <n v="215"/>
    <x v="2108"/>
    <x v="6"/>
    <s v="plays"/>
    <x v="2293"/>
    <d v="2015-02-01T00:31:47"/>
    <x v="0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493"/>
    <b v="0"/>
    <s v="theater/spaces"/>
    <n v="4"/>
    <x v="2109"/>
    <x v="6"/>
    <s v="spaces"/>
    <x v="2294"/>
    <d v="2015-04-25T05:11:23"/>
    <x v="0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449"/>
    <b v="1"/>
    <s v="games/tabletop games"/>
    <n v="223"/>
    <x v="2110"/>
    <x v="3"/>
    <s v="tabletop games"/>
    <x v="2295"/>
    <d v="2016-03-18T20:20:12"/>
    <x v="0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490"/>
    <b v="1"/>
    <s v="theater/plays"/>
    <n v="107"/>
    <x v="2111"/>
    <x v="6"/>
    <s v="plays"/>
    <x v="2296"/>
    <d v="2014-08-31T20:00:00"/>
    <x v="0"/>
  </r>
  <r>
    <n v="2557"/>
    <x v="2293"/>
    <s v="Raising money for our concert tour of Switzerland and Germany in June/July 2014"/>
    <n v="900"/>
    <n v="1066"/>
    <x v="0"/>
    <s v="GB"/>
    <s v="GBP"/>
    <n v="1400176386"/>
    <n v="1397584386"/>
    <b v="0"/>
    <x v="393"/>
    <b v="1"/>
    <s v="music/classical music"/>
    <n v="118"/>
    <x v="2112"/>
    <x v="7"/>
    <s v="classical music"/>
    <x v="2297"/>
    <d v="2016-11-24T17:11:00"/>
    <x v="0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462"/>
    <b v="1"/>
    <s v="theater/spaces"/>
    <n v="213"/>
    <x v="2113"/>
    <x v="6"/>
    <s v="spaces"/>
    <x v="2298"/>
    <d v="2016-11-22T10:50:46"/>
    <x v="0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460"/>
    <b v="1"/>
    <s v="music/rock"/>
    <n v="133"/>
    <x v="2114"/>
    <x v="7"/>
    <s v="rock"/>
    <x v="2299"/>
    <d v="2016-05-15T01:22:19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427"/>
    <b v="0"/>
    <s v="theater/plays"/>
    <n v="21"/>
    <x v="2115"/>
    <x v="6"/>
    <s v="plays"/>
    <x v="2300"/>
    <d v="2014-05-15T17:53:06"/>
    <x v="0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n v="1435554104"/>
    <b v="0"/>
    <x v="407"/>
    <b v="1"/>
    <s v="theater/plays"/>
    <n v="106"/>
    <x v="2116"/>
    <x v="6"/>
    <s v="plays"/>
    <x v="2301"/>
    <d v="2010-10-02T04:59:00"/>
    <x v="0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474"/>
    <b v="1"/>
    <s v="theater/plays"/>
    <n v="106"/>
    <x v="2117"/>
    <x v="6"/>
    <s v="plays"/>
    <x v="2302"/>
    <d v="2013-06-08T00:01:14"/>
    <x v="0"/>
  </r>
  <r>
    <n v="1224"/>
    <x v="2299"/>
    <s v="Modern Celtic influenced CD.  Help me finish what I started before the stroke."/>
    <n v="15000"/>
    <n v="1060"/>
    <x v="1"/>
    <s v="US"/>
    <s v="USD"/>
    <n v="1402060302"/>
    <n v="1396876302"/>
    <b v="0"/>
    <x v="487"/>
    <b v="0"/>
    <s v="music/world music"/>
    <n v="7"/>
    <x v="2118"/>
    <x v="7"/>
    <s v="world music"/>
    <x v="2303"/>
    <d v="2014-06-01T01:44:24"/>
    <x v="0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493"/>
    <b v="0"/>
    <s v="theater/plays"/>
    <n v="18"/>
    <x v="2119"/>
    <x v="6"/>
    <s v="plays"/>
    <x v="2304"/>
    <d v="2015-07-17T21:02:00"/>
    <x v="0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428"/>
    <b v="0"/>
    <s v="technology/makerspaces"/>
    <n v="50"/>
    <x v="2120"/>
    <x v="0"/>
    <s v="makerspaces"/>
    <x v="2305"/>
    <d v="2016-03-07T04:59:00"/>
    <x v="0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490"/>
    <b v="1"/>
    <s v="music/indie rock"/>
    <n v="106"/>
    <x v="2121"/>
    <x v="7"/>
    <s v="indie rock"/>
    <x v="2306"/>
    <d v="2014-06-06T13:11:42"/>
    <x v="0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174"/>
    <b v="1"/>
    <s v="technology/wearables"/>
    <n v="132"/>
    <x v="301"/>
    <x v="0"/>
    <s v="wearables"/>
    <x v="2307"/>
    <d v="2014-08-12T15:51:50"/>
    <x v="0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487"/>
    <b v="1"/>
    <s v="theater/plays"/>
    <n v="211"/>
    <x v="2122"/>
    <x v="6"/>
    <s v="plays"/>
    <x v="2308"/>
    <d v="2016-05-22T14:59:34"/>
    <x v="0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484"/>
    <b v="1"/>
    <s v="music/rock"/>
    <n v="350"/>
    <x v="2123"/>
    <x v="7"/>
    <s v="rock"/>
    <x v="2309"/>
    <d v="2015-01-27T23:13:07"/>
    <x v="0"/>
  </r>
  <r>
    <n v="1638"/>
    <x v="2306"/>
    <s v="Avenues will be going in to the studio to record a new EP with Matt Allison!"/>
    <n v="1000"/>
    <n v="1050"/>
    <x v="0"/>
    <s v="US"/>
    <s v="USD"/>
    <n v="1362086700"/>
    <n v="1358180968"/>
    <b v="0"/>
    <x v="174"/>
    <b v="1"/>
    <s v="music/rock"/>
    <n v="105"/>
    <x v="2124"/>
    <x v="7"/>
    <s v="rock"/>
    <x v="2310"/>
    <d v="2014-08-11T20:27:47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499"/>
    <b v="0"/>
    <s v="music/faith"/>
    <n v="11"/>
    <x v="2125"/>
    <x v="7"/>
    <s v="faith"/>
    <x v="2311"/>
    <d v="2014-07-18T23:48:24"/>
    <x v="0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460"/>
    <b v="1"/>
    <s v="music/rock"/>
    <n v="263"/>
    <x v="2126"/>
    <x v="7"/>
    <s v="rock"/>
    <x v="2312"/>
    <d v="2011-02-06T00:46:49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96"/>
    <b v="0"/>
    <s v="publishing/children's books"/>
    <n v="10"/>
    <x v="2127"/>
    <x v="1"/>
    <s v="children's books"/>
    <x v="2313"/>
    <d v="2013-02-28T21:25:00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462"/>
    <b v="1"/>
    <s v="music/indie rock"/>
    <n v="105"/>
    <x v="2128"/>
    <x v="7"/>
    <s v="indie rock"/>
    <x v="2314"/>
    <d v="2014-09-01T15:30:34"/>
    <x v="0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n v="1416977259"/>
    <b v="0"/>
    <x v="465"/>
    <b v="1"/>
    <s v="theater/plays"/>
    <n v="105"/>
    <x v="2129"/>
    <x v="6"/>
    <s v="plays"/>
    <x v="2315"/>
    <d v="2013-03-02T07:59:00"/>
    <x v="0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465"/>
    <b v="1"/>
    <s v="theater/plays"/>
    <n v="139"/>
    <x v="2130"/>
    <x v="6"/>
    <s v="plays"/>
    <x v="2316"/>
    <d v="2014-01-11T21:36:41"/>
    <x v="0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393"/>
    <b v="1"/>
    <s v="film &amp; video/documentary"/>
    <n v="104"/>
    <x v="2131"/>
    <x v="5"/>
    <s v="documentary"/>
    <x v="2317"/>
    <d v="2012-04-08T21:45:08"/>
    <x v="0"/>
  </r>
  <r>
    <n v="780"/>
    <x v="2314"/>
    <s v="We are finishing up recording our new record and we would like help with its physical CD release."/>
    <n v="1000"/>
    <n v="1040"/>
    <x v="0"/>
    <s v="US"/>
    <s v="USD"/>
    <n v="1304439025"/>
    <n v="1301847025"/>
    <b v="0"/>
    <x v="174"/>
    <b v="1"/>
    <s v="music/rock"/>
    <n v="104"/>
    <x v="2132"/>
    <x v="7"/>
    <s v="rock"/>
    <x v="2318"/>
    <d v="2015-01-01T05:00:00"/>
    <x v="0"/>
  </r>
  <r>
    <n v="811"/>
    <x v="2315"/>
    <s v="We need your financial support to cover the tour costs!  (Sound, lights, travel, stage design)"/>
    <n v="1000"/>
    <n v="1040"/>
    <x v="0"/>
    <s v="US"/>
    <s v="USD"/>
    <n v="1373475120"/>
    <n v="1371569202"/>
    <b v="0"/>
    <x v="418"/>
    <b v="1"/>
    <s v="music/rock"/>
    <n v="104"/>
    <x v="1738"/>
    <x v="7"/>
    <s v="rock"/>
    <x v="2319"/>
    <d v="2015-09-02T04:19:46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498"/>
    <b v="0"/>
    <s v="music/jazz"/>
    <n v="12"/>
    <x v="2133"/>
    <x v="7"/>
    <s v="jazz"/>
    <x v="2320"/>
    <d v="2011-10-20T02:00:00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411"/>
    <b v="0"/>
    <s v="theater/spaces"/>
    <n v="4"/>
    <x v="2134"/>
    <x v="6"/>
    <s v="spaces"/>
    <x v="2321"/>
    <d v="2011-05-03T16:10:25"/>
    <x v="0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239"/>
    <b v="1"/>
    <s v="music/indie rock"/>
    <n v="130"/>
    <x v="2135"/>
    <x v="7"/>
    <s v="indie rock"/>
    <x v="2322"/>
    <d v="2013-07-10T16:52:00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462"/>
    <b v="1"/>
    <s v="photography/photobooks"/>
    <n v="115"/>
    <x v="2136"/>
    <x v="2"/>
    <s v="photobooks"/>
    <x v="2323"/>
    <d v="2013-04-08T19:17:37"/>
    <x v="0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174"/>
    <b v="1"/>
    <s v="theater/plays"/>
    <n v="104"/>
    <x v="2137"/>
    <x v="6"/>
    <s v="plays"/>
    <x v="2324"/>
    <d v="2016-03-27T23:26:02"/>
    <x v="0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492"/>
    <b v="1"/>
    <s v="theater/plays"/>
    <n v="104"/>
    <x v="2138"/>
    <x v="6"/>
    <s v="plays"/>
    <x v="2325"/>
    <d v="2013-05-31T00:00:00"/>
    <x v="0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178"/>
    <b v="1"/>
    <s v="theater/plays"/>
    <n v="104"/>
    <x v="2139"/>
    <x v="6"/>
    <s v="plays"/>
    <x v="2326"/>
    <d v="2017-03-11T13:29:00"/>
    <x v="0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393"/>
    <b v="1"/>
    <s v="music/indie rock"/>
    <n v="103"/>
    <x v="2140"/>
    <x v="7"/>
    <s v="indie rock"/>
    <x v="2327"/>
    <d v="2014-08-25T04:59:00"/>
    <x v="0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484"/>
    <b v="1"/>
    <s v="music/rock"/>
    <n v="103"/>
    <x v="2141"/>
    <x v="7"/>
    <s v="rock"/>
    <x v="2328"/>
    <d v="2015-07-31T08:58:00"/>
    <x v="0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485"/>
    <b v="1"/>
    <s v="theater/plays"/>
    <n v="129"/>
    <x v="2142"/>
    <x v="6"/>
    <s v="plays"/>
    <x v="2329"/>
    <d v="2015-07-23T18:33:00"/>
    <x v="0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n v="1455379575"/>
    <b v="0"/>
    <x v="428"/>
    <b v="0"/>
    <s v="games/video games"/>
    <n v="3"/>
    <x v="2143"/>
    <x v="3"/>
    <s v="video games"/>
    <x v="2330"/>
    <d v="2012-05-24T01:47:35"/>
    <x v="0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465"/>
    <b v="1"/>
    <s v="music/pop"/>
    <n v="103"/>
    <x v="2144"/>
    <x v="7"/>
    <s v="pop"/>
    <x v="2331"/>
    <d v="2012-05-12T23:54:23"/>
    <x v="0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498"/>
    <b v="0"/>
    <s v="technology/web"/>
    <n v="1"/>
    <x v="2145"/>
    <x v="0"/>
    <s v="web"/>
    <x v="2332"/>
    <d v="2014-09-12T19:34:44"/>
    <x v="0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482"/>
    <b v="1"/>
    <s v="music/rock"/>
    <n v="103"/>
    <x v="1756"/>
    <x v="7"/>
    <s v="rock"/>
    <x v="2333"/>
    <d v="2016-03-14T15:06:15"/>
    <x v="0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174"/>
    <b v="1"/>
    <s v="theater/plays"/>
    <n v="114"/>
    <x v="2146"/>
    <x v="6"/>
    <s v="plays"/>
    <x v="2334"/>
    <d v="2010-07-05T04:00:00"/>
    <x v="0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496"/>
    <b v="0"/>
    <s v="theater/musical"/>
    <n v="1"/>
    <x v="2147"/>
    <x v="6"/>
    <s v="musical"/>
    <x v="2335"/>
    <d v="2016-07-22T15:02:20"/>
    <x v="0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478"/>
    <b v="1"/>
    <s v="music/electronic music"/>
    <n v="102"/>
    <x v="2148"/>
    <x v="7"/>
    <s v="electronic music"/>
    <x v="2336"/>
    <d v="2014-03-17T02:35:19"/>
    <x v="0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498"/>
    <b v="0"/>
    <s v="food/food trucks"/>
    <n v="6"/>
    <x v="2149"/>
    <x v="4"/>
    <s v="food trucks"/>
    <x v="2337"/>
    <d v="2015-03-01T04:59:00"/>
    <x v="0"/>
  </r>
  <r>
    <n v="1590"/>
    <x v="2334"/>
    <s v="Discover Italy through photography."/>
    <n v="60000"/>
    <n v="1020"/>
    <x v="2"/>
    <s v="IT"/>
    <s v="EUR"/>
    <n v="1443040464"/>
    <n v="1440448464"/>
    <b v="0"/>
    <x v="499"/>
    <b v="0"/>
    <s v="photography/places"/>
    <n v="2"/>
    <x v="2150"/>
    <x v="2"/>
    <s v="places"/>
    <x v="2338"/>
    <d v="2014-08-10T17:20:48"/>
    <x v="0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474"/>
    <b v="1"/>
    <s v="theater/plays"/>
    <n v="102"/>
    <x v="2151"/>
    <x v="6"/>
    <s v="plays"/>
    <x v="2339"/>
    <d v="2015-05-18T05:00:00"/>
    <x v="0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492"/>
    <b v="1"/>
    <s v="music/electronic music"/>
    <n v="102"/>
    <x v="2152"/>
    <x v="7"/>
    <s v="electronic music"/>
    <x v="2340"/>
    <d v="2016-09-22T01:17:45"/>
    <x v="0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407"/>
    <b v="1"/>
    <s v="music/rock"/>
    <n v="102"/>
    <x v="2153"/>
    <x v="7"/>
    <s v="rock"/>
    <x v="2341"/>
    <d v="2015-09-23T20:34:24"/>
    <x v="0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427"/>
    <b v="1"/>
    <s v="music/electronic music"/>
    <n v="102"/>
    <x v="2154"/>
    <x v="7"/>
    <s v="electronic music"/>
    <x v="2342"/>
    <d v="2015-09-04T09:27:53"/>
    <x v="0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345"/>
    <b v="1"/>
    <s v="photography/photobooks"/>
    <n v="101"/>
    <x v="2155"/>
    <x v="2"/>
    <s v="photobooks"/>
    <x v="2343"/>
    <d v="2012-04-07T04:00:00"/>
    <x v="0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411"/>
    <b v="1"/>
    <s v="theater/plays"/>
    <n v="202"/>
    <x v="735"/>
    <x v="6"/>
    <s v="plays"/>
    <x v="2344"/>
    <d v="2012-07-22T01:40:02"/>
    <x v="0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485"/>
    <b v="0"/>
    <s v="theater/plays"/>
    <n v="67"/>
    <x v="2156"/>
    <x v="6"/>
    <s v="plays"/>
    <x v="2345"/>
    <d v="2015-08-19T17:15:12"/>
    <x v="0"/>
  </r>
  <r>
    <n v="2297"/>
    <x v="2342"/>
    <s v="New Jersey Alternative Rock band COCO needs YOUR help self-releasing debut EP!"/>
    <n v="1000"/>
    <n v="1006"/>
    <x v="0"/>
    <s v="US"/>
    <s v="USD"/>
    <n v="1331697540"/>
    <n v="1328749249"/>
    <b v="0"/>
    <x v="427"/>
    <b v="1"/>
    <s v="music/rock"/>
    <n v="101"/>
    <x v="2157"/>
    <x v="7"/>
    <s v="rock"/>
    <x v="2346"/>
    <d v="2016-06-09T20:47:41"/>
    <x v="0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174"/>
    <b v="1"/>
    <s v="theater/spaces"/>
    <n v="101"/>
    <x v="2158"/>
    <x v="6"/>
    <s v="spaces"/>
    <x v="2347"/>
    <d v="2015-08-30T00:00:00"/>
    <x v="0"/>
  </r>
  <r>
    <n v="3564"/>
    <x v="2344"/>
    <s v="Multi Award-Winng play THE PILLOWMAN coming to the Arts Centre Theatre, Aberdeen"/>
    <n v="1000"/>
    <n v="1005"/>
    <x v="0"/>
    <s v="GB"/>
    <s v="GBP"/>
    <n v="1444060800"/>
    <n v="1440082649"/>
    <b v="0"/>
    <x v="411"/>
    <b v="1"/>
    <s v="theater/plays"/>
    <n v="101"/>
    <x v="2159"/>
    <x v="6"/>
    <s v="plays"/>
    <x v="2348"/>
    <d v="2015-06-26T13:25:00"/>
    <x v="0"/>
  </r>
  <r>
    <n v="1880"/>
    <x v="2345"/>
    <s v="Sim Betting Football is the only football (soccer) betting simulation  game."/>
    <n v="5000"/>
    <n v="1004"/>
    <x v="2"/>
    <s v="GB"/>
    <s v="GBP"/>
    <n v="1459341380"/>
    <n v="1456839380"/>
    <b v="0"/>
    <x v="492"/>
    <b v="0"/>
    <s v="games/mobile games"/>
    <n v="20"/>
    <x v="2160"/>
    <x v="3"/>
    <s v="mobile games"/>
    <x v="2349"/>
    <d v="2012-03-14T03:59:00"/>
    <x v="0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393"/>
    <b v="1"/>
    <s v="music/pop"/>
    <n v="1254"/>
    <x v="2161"/>
    <x v="7"/>
    <s v="pop"/>
    <x v="2350"/>
    <d v="2016-03-04T06:03:17"/>
    <x v="0"/>
  </r>
  <r>
    <n v="2993"/>
    <x v="2347"/>
    <s v="Help us build the Kitchen from Hell!"/>
    <n v="1000"/>
    <n v="1003"/>
    <x v="0"/>
    <s v="US"/>
    <s v="USD"/>
    <n v="1455998867"/>
    <n v="1453406867"/>
    <b v="0"/>
    <x v="494"/>
    <b v="1"/>
    <s v="theater/spaces"/>
    <n v="100"/>
    <x v="1557"/>
    <x v="6"/>
    <s v="spaces"/>
    <x v="2351"/>
    <d v="2015-10-05T16:00:00"/>
    <x v="0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300"/>
    <b v="0"/>
    <s v="publishing/children's books"/>
    <n v="14"/>
    <x v="2162"/>
    <x v="1"/>
    <s v="children's books"/>
    <x v="2352"/>
    <d v="2016-03-30T12:36:20"/>
    <x v="0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178"/>
    <b v="1"/>
    <s v="music/rock"/>
    <n v="100"/>
    <x v="2108"/>
    <x v="7"/>
    <s v="rock"/>
    <x v="2353"/>
    <d v="2016-04-30T21:59:00"/>
    <x v="0"/>
  </r>
  <r>
    <n v="1611"/>
    <x v="2350"/>
    <s v="Skelton-Luns CD/7&quot; No Big Deal."/>
    <n v="800"/>
    <n v="1001"/>
    <x v="0"/>
    <s v="US"/>
    <s v="USD"/>
    <n v="1370390432"/>
    <n v="1368576032"/>
    <b v="0"/>
    <x v="174"/>
    <b v="1"/>
    <s v="music/rock"/>
    <n v="125"/>
    <x v="2163"/>
    <x v="7"/>
    <s v="rock"/>
    <x v="2354"/>
    <d v="2016-02-20T20:07:47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n v="1389891684"/>
    <b v="0"/>
    <x v="427"/>
    <b v="1"/>
    <s v="music/rock"/>
    <n v="133"/>
    <x v="2164"/>
    <x v="7"/>
    <s v="rock"/>
    <x v="2355"/>
    <d v="2012-03-29T13:45:23"/>
    <x v="0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460"/>
    <b v="1"/>
    <s v="music/rock"/>
    <n v="100"/>
    <x v="2165"/>
    <x v="7"/>
    <s v="rock"/>
    <x v="2356"/>
    <d v="2011-10-01T03:00:00"/>
    <x v="0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460"/>
    <b v="1"/>
    <s v="music/indie rock"/>
    <n v="100"/>
    <x v="2165"/>
    <x v="7"/>
    <s v="indie rock"/>
    <x v="2357"/>
    <d v="2013-06-05T00:00:32"/>
    <x v="0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397"/>
    <b v="1"/>
    <s v="technology/makerspaces"/>
    <n v="125"/>
    <x v="2166"/>
    <x v="0"/>
    <s v="makerspaces"/>
    <x v="2358"/>
    <d v="2014-02-06T17:01:24"/>
    <x v="0"/>
  </r>
  <r>
    <n v="3622"/>
    <x v="2355"/>
    <s v="5 actors. 39 characters. 1 epic adventure. Presented by the Cradle Theatre Company."/>
    <n v="1000"/>
    <n v="1000.99"/>
    <x v="0"/>
    <s v="US"/>
    <s v="USD"/>
    <n v="1411874580"/>
    <n v="1409030371"/>
    <b v="0"/>
    <x v="478"/>
    <b v="1"/>
    <s v="theater/plays"/>
    <n v="100"/>
    <x v="1516"/>
    <x v="6"/>
    <s v="plays"/>
    <x v="2359"/>
    <d v="2012-06-26T18:00:00"/>
    <x v="0"/>
  </r>
  <r>
    <n v="3815"/>
    <x v="2356"/>
    <s v="Come and help us make the Canterbury Shakespeare Festival a reality"/>
    <n v="1000"/>
    <n v="1000.01"/>
    <x v="0"/>
    <s v="GB"/>
    <s v="GBP"/>
    <n v="1440111600"/>
    <n v="1437545657"/>
    <b v="0"/>
    <x v="490"/>
    <b v="1"/>
    <s v="theater/plays"/>
    <n v="100"/>
    <x v="1625"/>
    <x v="6"/>
    <s v="plays"/>
    <x v="2360"/>
    <d v="2011-08-01T18:46:23"/>
    <x v="0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484"/>
    <b v="1"/>
    <s v="film &amp; video/documentary"/>
    <n v="100"/>
    <x v="2167"/>
    <x v="5"/>
    <s v="documentary"/>
    <x v="2361"/>
    <d v="2016-01-10T00:51:36"/>
    <x v="0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427"/>
    <b v="1"/>
    <s v="music/rock"/>
    <n v="100"/>
    <x v="2168"/>
    <x v="7"/>
    <s v="rock"/>
    <x v="2362"/>
    <d v="2014-09-28T03:23:00"/>
    <x v="0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493"/>
    <b v="1"/>
    <s v="music/rock"/>
    <n v="100"/>
    <x v="538"/>
    <x v="7"/>
    <s v="rock"/>
    <x v="2363"/>
    <d v="2015-08-20T23:00:00"/>
    <x v="0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178"/>
    <b v="0"/>
    <s v="food/restaurants"/>
    <n v="1"/>
    <x v="2169"/>
    <x v="4"/>
    <s v="restaurants"/>
    <x v="2364"/>
    <d v="2015-05-08T00:52:52"/>
    <x v="0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367"/>
    <b v="1"/>
    <s v="theater/plays"/>
    <n v="100"/>
    <x v="2060"/>
    <x v="6"/>
    <s v="plays"/>
    <x v="2365"/>
    <d v="2016-06-17T04:55:00"/>
    <x v="0"/>
  </r>
  <r>
    <n v="2928"/>
    <x v="2362"/>
    <s v="This is a touring production for schools in the Treasure Valley!"/>
    <n v="1000"/>
    <n v="1000"/>
    <x v="0"/>
    <s v="US"/>
    <s v="USD"/>
    <n v="1457135846"/>
    <n v="1454543846"/>
    <b v="0"/>
    <x v="492"/>
    <b v="1"/>
    <s v="theater/musical"/>
    <n v="100"/>
    <x v="2170"/>
    <x v="6"/>
    <s v="musical"/>
    <x v="2366"/>
    <d v="2015-04-18T13:55:20"/>
    <x v="0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178"/>
    <b v="1"/>
    <s v="theater/spaces"/>
    <n v="100"/>
    <x v="2169"/>
    <x v="6"/>
    <s v="spaces"/>
    <x v="2367"/>
    <d v="2015-04-20T18:25:49"/>
    <x v="0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492"/>
    <b v="1"/>
    <s v="theater/plays"/>
    <n v="100"/>
    <x v="2170"/>
    <x v="6"/>
    <s v="plays"/>
    <x v="2368"/>
    <d v="2014-09-23T22:08:55"/>
    <x v="0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495"/>
    <b v="1"/>
    <s v="theater/plays"/>
    <n v="100"/>
    <x v="1542"/>
    <x v="6"/>
    <s v="plays"/>
    <x v="2369"/>
    <d v="2016-03-04T23:57:26"/>
    <x v="0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411"/>
    <b v="1"/>
    <s v="theater/plays"/>
    <n v="100"/>
    <x v="2171"/>
    <x v="6"/>
    <s v="plays"/>
    <x v="2370"/>
    <d v="2016-06-20T08:41:21"/>
    <x v="0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492"/>
    <b v="1"/>
    <s v="theater/plays"/>
    <n v="100"/>
    <x v="2170"/>
    <x v="6"/>
    <s v="plays"/>
    <x v="2371"/>
    <d v="2014-07-16T23:27:21"/>
    <x v="0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480"/>
    <b v="0"/>
    <s v="theater/plays"/>
    <n v="10"/>
    <x v="2172"/>
    <x v="6"/>
    <s v="plays"/>
    <x v="2372"/>
    <d v="2015-11-19T18:58:11"/>
    <x v="0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487"/>
    <b v="0"/>
    <s v="photography/photobooks"/>
    <n v="11"/>
    <x v="2173"/>
    <x v="2"/>
    <s v="photobooks"/>
    <x v="2373"/>
    <d v="2015-04-23T11:53:12"/>
    <x v="0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182"/>
    <b v="0"/>
    <s v="photography/photobooks"/>
    <n v="2"/>
    <x v="2174"/>
    <x v="2"/>
    <s v="photobooks"/>
    <x v="2374"/>
    <d v="2015-04-25T09:53:39"/>
    <x v="0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182"/>
    <b v="0"/>
    <s v="technology/wearables"/>
    <n v="3"/>
    <x v="2175"/>
    <x v="0"/>
    <s v="wearables"/>
    <x v="2375"/>
    <d v="2015-11-30T06:04:09"/>
    <x v="0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460"/>
    <b v="1"/>
    <s v="technology/space exploration"/>
    <n v="106"/>
    <x v="2176"/>
    <x v="0"/>
    <s v="space exploration"/>
    <x v="2376"/>
    <d v="2015-02-11T13:13:42"/>
    <x v="0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493"/>
    <b v="1"/>
    <s v="music/rock"/>
    <n v="109"/>
    <x v="2177"/>
    <x v="7"/>
    <s v="rock"/>
    <x v="2377"/>
    <d v="2015-03-27T19:43:15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411"/>
    <b v="0"/>
    <s v="theater/musical"/>
    <n v="13"/>
    <x v="1439"/>
    <x v="6"/>
    <s v="musical"/>
    <x v="2378"/>
    <d v="2015-08-02T19:17:13"/>
    <x v="3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485"/>
    <b v="0"/>
    <s v="food/food trucks"/>
    <n v="2"/>
    <x v="2178"/>
    <x v="4"/>
    <s v="food trucks"/>
    <x v="2379"/>
    <d v="2016-09-29T15:45:21"/>
    <x v="0"/>
  </r>
  <r>
    <n v="705"/>
    <x v="2376"/>
    <s v="The closest thing ever to the Holy Grail of wearables technology"/>
    <n v="100000"/>
    <n v="977"/>
    <x v="2"/>
    <s v="NL"/>
    <s v="EUR"/>
    <n v="1484999278"/>
    <n v="1482407278"/>
    <b v="0"/>
    <x v="496"/>
    <b v="0"/>
    <s v="technology/wearables"/>
    <n v="1"/>
    <x v="2179"/>
    <x v="0"/>
    <s v="wearables"/>
    <x v="2380"/>
    <d v="2013-05-07T04:59:00"/>
    <x v="0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485"/>
    <b v="1"/>
    <s v="theater/plays"/>
    <n v="129"/>
    <x v="2180"/>
    <x v="6"/>
    <s v="plays"/>
    <x v="2381"/>
    <d v="2014-07-30T23:00:00"/>
    <x v="0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184"/>
    <b v="1"/>
    <s v="technology/space exploration"/>
    <n v="647"/>
    <x v="2181"/>
    <x v="0"/>
    <s v="space exploration"/>
    <x v="2382"/>
    <d v="2014-09-12T17:38:15"/>
    <x v="0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300"/>
    <b v="1"/>
    <s v="theater/plays"/>
    <n v="138"/>
    <x v="1729"/>
    <x v="6"/>
    <s v="plays"/>
    <x v="2383"/>
    <d v="2017-01-21T11:47:58"/>
    <x v="0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495"/>
    <b v="0"/>
    <s v="theater/plays"/>
    <n v="38"/>
    <x v="2182"/>
    <x v="6"/>
    <s v="plays"/>
    <x v="2384"/>
    <d v="2014-10-20T05:59:00"/>
    <x v="0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427"/>
    <b v="1"/>
    <s v="theater/plays"/>
    <n v="190"/>
    <x v="1625"/>
    <x v="6"/>
    <s v="plays"/>
    <x v="2385"/>
    <d v="2015-11-26T20:54:21"/>
    <x v="0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418"/>
    <b v="0"/>
    <s v="food/restaurants"/>
    <n v="19"/>
    <x v="2183"/>
    <x v="4"/>
    <s v="restaurants"/>
    <x v="2386"/>
    <d v="2016-02-14T00:00:00"/>
    <x v="0"/>
  </r>
  <r>
    <n v="2628"/>
    <x v="2383"/>
    <s v="A high school freshman is sending pie into space and you can be a part of it.  GO SCIENCE!!!"/>
    <n v="839"/>
    <n v="926"/>
    <x v="0"/>
    <s v="US"/>
    <s v="USD"/>
    <n v="1417389067"/>
    <n v="1415661067"/>
    <b v="0"/>
    <x v="478"/>
    <b v="1"/>
    <s v="technology/space exploration"/>
    <n v="110"/>
    <x v="2184"/>
    <x v="0"/>
    <s v="space exploration"/>
    <x v="2387"/>
    <d v="2015-01-28T19:37:11"/>
    <x v="0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484"/>
    <b v="0"/>
    <s v="theater/musical"/>
    <n v="31"/>
    <x v="2185"/>
    <x v="6"/>
    <s v="musical"/>
    <x v="2388"/>
    <d v="2014-08-15T12:39:12"/>
    <x v="0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478"/>
    <b v="1"/>
    <s v="theater/plays"/>
    <n v="116"/>
    <x v="2186"/>
    <x v="6"/>
    <s v="plays"/>
    <x v="2389"/>
    <d v="2015-02-22T20:09:13"/>
    <x v="0"/>
  </r>
  <r>
    <n v="2293"/>
    <x v="2386"/>
    <s v="Donate here to be a part of the upcoming album. Every little bit helps!"/>
    <n v="850"/>
    <n v="920"/>
    <x v="0"/>
    <s v="US"/>
    <s v="USD"/>
    <n v="1348545540"/>
    <n v="1346345999"/>
    <b v="0"/>
    <x v="174"/>
    <b v="1"/>
    <s v="music/rock"/>
    <n v="108"/>
    <x v="2187"/>
    <x v="7"/>
    <s v="rock"/>
    <x v="2390"/>
    <d v="2014-11-30T23:11:07"/>
    <x v="0"/>
  </r>
  <r>
    <n v="3395"/>
    <x v="2387"/>
    <s v="Miramar is a a darkly funny play exploring what it is we call â€˜homeâ€™."/>
    <n v="500"/>
    <n v="920"/>
    <x v="0"/>
    <s v="GB"/>
    <s v="GBP"/>
    <n v="1433009400"/>
    <n v="1431795944"/>
    <b v="0"/>
    <x v="421"/>
    <b v="1"/>
    <s v="theater/plays"/>
    <n v="184"/>
    <x v="2188"/>
    <x v="6"/>
    <s v="plays"/>
    <x v="2391"/>
    <d v="2015-01-01T16:48:55"/>
    <x v="0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411"/>
    <b v="1"/>
    <s v="music/rock"/>
    <n v="122"/>
    <x v="2189"/>
    <x v="7"/>
    <s v="rock"/>
    <x v="2392"/>
    <d v="2014-07-05T12:40:28"/>
    <x v="0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96"/>
    <b v="1"/>
    <s v="music/rock"/>
    <n v="152"/>
    <x v="2190"/>
    <x v="7"/>
    <s v="rock"/>
    <x v="2393"/>
    <d v="2012-09-25T03:59:00"/>
    <x v="0"/>
  </r>
  <r>
    <n v="1152"/>
    <x v="2390"/>
    <s v="Peruvian food truck with an LA twist."/>
    <n v="16000"/>
    <n v="911"/>
    <x v="2"/>
    <s v="US"/>
    <s v="USD"/>
    <n v="1431709312"/>
    <n v="1429117312"/>
    <b v="0"/>
    <x v="182"/>
    <b v="0"/>
    <s v="food/food trucks"/>
    <n v="6"/>
    <x v="2191"/>
    <x v="4"/>
    <s v="food trucks"/>
    <x v="2394"/>
    <d v="2015-05-30T18:10:00"/>
    <x v="0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411"/>
    <b v="0"/>
    <s v="theater/spaces"/>
    <n v="23"/>
    <x v="2192"/>
    <x v="6"/>
    <s v="spaces"/>
    <x v="2395"/>
    <d v="2017-03-01T03:00:00"/>
    <x v="0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418"/>
    <b v="0"/>
    <s v="technology/wearables"/>
    <n v="34"/>
    <x v="2193"/>
    <x v="0"/>
    <s v="wearables"/>
    <x v="2396"/>
    <d v="2013-03-01T13:58:00"/>
    <x v="0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174"/>
    <b v="0"/>
    <s v="theater/plays"/>
    <n v="36"/>
    <x v="1640"/>
    <x v="6"/>
    <s v="plays"/>
    <x v="2397"/>
    <d v="2015-05-15T17:01:52"/>
    <x v="0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380"/>
    <b v="0"/>
    <s v="photography/photobooks"/>
    <n v="48"/>
    <x v="736"/>
    <x v="2"/>
    <s v="photobooks"/>
    <x v="2398"/>
    <d v="2014-06-01T03:59:00"/>
    <x v="0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182"/>
    <b v="1"/>
    <s v="theater/plays"/>
    <n v="101"/>
    <x v="2194"/>
    <x v="6"/>
    <s v="plays"/>
    <x v="2399"/>
    <d v="2016-02-21T22:36:37"/>
    <x v="0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380"/>
    <b v="0"/>
    <s v="technology/wearables"/>
    <n v="8"/>
    <x v="2195"/>
    <x v="0"/>
    <s v="wearables"/>
    <x v="2400"/>
    <d v="2015-05-10T22:59:00"/>
    <x v="0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380"/>
    <b v="1"/>
    <s v="music/rock"/>
    <n v="181"/>
    <x v="2196"/>
    <x v="7"/>
    <s v="rock"/>
    <x v="2401"/>
    <d v="2014-12-15T13:12:57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487"/>
    <b v="1"/>
    <s v="film &amp; video/shorts"/>
    <n v="100"/>
    <x v="1625"/>
    <x v="5"/>
    <s v="shorts"/>
    <x v="2402"/>
    <d v="2014-07-02T14:54:06"/>
    <x v="0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484"/>
    <b v="1"/>
    <s v="theater/plays"/>
    <n v="113"/>
    <x v="2197"/>
    <x v="6"/>
    <s v="plays"/>
    <x v="2403"/>
    <d v="2015-04-13T15:59:35"/>
    <x v="0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460"/>
    <b v="1"/>
    <s v="games/tabletop games"/>
    <n v="120"/>
    <x v="2198"/>
    <x v="3"/>
    <s v="tabletop games"/>
    <x v="2404"/>
    <d v="2013-02-28T14:15:15"/>
    <x v="0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427"/>
    <b v="0"/>
    <s v="publishing/fiction"/>
    <n v="31"/>
    <x v="2199"/>
    <x v="1"/>
    <s v="fiction"/>
    <x v="2405"/>
    <d v="2011-05-03T03:59:00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460"/>
    <b v="0"/>
    <s v="photography/photobooks"/>
    <n v="21"/>
    <x v="1919"/>
    <x v="2"/>
    <s v="photobooks"/>
    <x v="2406"/>
    <d v="2016-08-03T04:09:00"/>
    <x v="0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407"/>
    <b v="0"/>
    <s v="technology/wearables"/>
    <n v="15"/>
    <x v="2200"/>
    <x v="0"/>
    <s v="wearables"/>
    <x v="2407"/>
    <d v="2017-02-14T20:00:27"/>
    <x v="0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460"/>
    <b v="1"/>
    <s v="music/classical music"/>
    <n v="111"/>
    <x v="2201"/>
    <x v="7"/>
    <s v="classical music"/>
    <x v="2408"/>
    <d v="2013-10-02T13:27:54"/>
    <x v="0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469"/>
    <b v="1"/>
    <s v="theater/plays"/>
    <n v="119"/>
    <x v="2202"/>
    <x v="6"/>
    <s v="plays"/>
    <x v="2409"/>
    <d v="2014-10-23T23:30:40"/>
    <x v="0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n v="1460146327"/>
    <b v="0"/>
    <x v="427"/>
    <b v="0"/>
    <s v="food/food trucks"/>
    <n v="6"/>
    <x v="1712"/>
    <x v="4"/>
    <s v="food trucks"/>
    <x v="2410"/>
    <d v="2015-01-01T06:59:00"/>
    <x v="0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460"/>
    <b v="1"/>
    <s v="publishing/radio &amp; podcasts"/>
    <n v="148"/>
    <x v="2203"/>
    <x v="1"/>
    <s v="radio &amp; podcasts"/>
    <x v="2411"/>
    <d v="2011-11-15T19:37:00"/>
    <x v="0"/>
  </r>
  <r>
    <n v="1762"/>
    <x v="2408"/>
    <s v="Project rewards $25 gets you 190+ digital images"/>
    <n v="100"/>
    <n v="885"/>
    <x v="0"/>
    <s v="US"/>
    <s v="USD"/>
    <n v="1457739245"/>
    <n v="1455147245"/>
    <b v="0"/>
    <x v="460"/>
    <b v="1"/>
    <s v="photography/photobooks"/>
    <n v="885"/>
    <x v="2204"/>
    <x v="2"/>
    <s v="photobooks"/>
    <x v="2412"/>
    <d v="2015-08-01T22:24:54"/>
    <x v="0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397"/>
    <b v="0"/>
    <s v="technology/space exploration"/>
    <n v="1"/>
    <x v="2205"/>
    <x v="0"/>
    <s v="space exploration"/>
    <x v="2413"/>
    <d v="2016-05-08T20:12:07"/>
    <x v="0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411"/>
    <b v="0"/>
    <s v="technology/wearables"/>
    <n v="11"/>
    <x v="531"/>
    <x v="0"/>
    <s v="wearables"/>
    <x v="2414"/>
    <d v="2013-04-07T20:52:18"/>
    <x v="0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485"/>
    <b v="0"/>
    <s v="theater/musical"/>
    <n v="4"/>
    <x v="2206"/>
    <x v="6"/>
    <s v="musical"/>
    <x v="2415"/>
    <d v="2016-03-11T23:34:05"/>
    <x v="0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478"/>
    <b v="0"/>
    <s v="theater/plays"/>
    <n v="18"/>
    <x v="2207"/>
    <x v="6"/>
    <s v="plays"/>
    <x v="2416"/>
    <d v="2014-12-10T03:48:45"/>
    <x v="0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486"/>
    <b v="1"/>
    <s v="theater/plays"/>
    <n v="119"/>
    <x v="2208"/>
    <x v="6"/>
    <s v="plays"/>
    <x v="2417"/>
    <d v="2015-04-10T04:59:00"/>
    <x v="0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380"/>
    <b v="0"/>
    <s v="technology/wearables"/>
    <n v="1"/>
    <x v="2209"/>
    <x v="0"/>
    <s v="wearables"/>
    <x v="2418"/>
    <d v="2015-01-11T04:59:00"/>
    <x v="0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428"/>
    <b v="0"/>
    <s v="technology/wearables"/>
    <n v="15"/>
    <x v="2210"/>
    <x v="0"/>
    <s v="wearables"/>
    <x v="2419"/>
    <d v="2014-06-19T15:33:51"/>
    <x v="0"/>
  </r>
  <r>
    <n v="1386"/>
    <x v="2416"/>
    <s v="We are a classic hard rock/heavy metal band just trying to keep rock alive!"/>
    <n v="400"/>
    <n v="875"/>
    <x v="0"/>
    <s v="US"/>
    <s v="USD"/>
    <n v="1438183889"/>
    <n v="1435591889"/>
    <b v="0"/>
    <x v="484"/>
    <b v="1"/>
    <s v="music/rock"/>
    <n v="219"/>
    <x v="1357"/>
    <x v="7"/>
    <s v="rock"/>
    <x v="2420"/>
    <d v="2017-02-28T00:00:00"/>
    <x v="0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427"/>
    <b v="1"/>
    <s v="theater/plays"/>
    <n v="109"/>
    <x v="2211"/>
    <x v="6"/>
    <s v="plays"/>
    <x v="2421"/>
    <d v="2015-09-01T15:05:19"/>
    <x v="0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300"/>
    <b v="0"/>
    <s v="theater/plays"/>
    <n v="9"/>
    <x v="2212"/>
    <x v="6"/>
    <s v="plays"/>
    <x v="2422"/>
    <d v="2014-07-11T16:00:00"/>
    <x v="0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490"/>
    <b v="1"/>
    <s v="theater/plays"/>
    <n v="289"/>
    <x v="2213"/>
    <x v="6"/>
    <s v="plays"/>
    <x v="2423"/>
    <d v="2015-07-29T15:31:29"/>
    <x v="0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465"/>
    <b v="0"/>
    <s v="photography/photobooks"/>
    <n v="13"/>
    <x v="2214"/>
    <x v="2"/>
    <s v="photobooks"/>
    <x v="2424"/>
    <d v="2016-06-16T05:58:09"/>
    <x v="0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484"/>
    <b v="0"/>
    <s v="film &amp; video/animation"/>
    <n v="3"/>
    <x v="506"/>
    <x v="5"/>
    <s v="animation"/>
    <x v="2425"/>
    <d v="2014-07-20T18:51:27"/>
    <x v="0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411"/>
    <b v="0"/>
    <s v="technology/wearables"/>
    <n v="2"/>
    <x v="2215"/>
    <x v="0"/>
    <s v="wearables"/>
    <x v="2426"/>
    <d v="2016-06-08T13:59:00"/>
    <x v="0"/>
  </r>
  <r>
    <n v="2215"/>
    <x v="2423"/>
    <s v="Ambient Electro Grind-fest!"/>
    <n v="550"/>
    <n v="860"/>
    <x v="0"/>
    <s v="US"/>
    <s v="USD"/>
    <n v="1331621940"/>
    <n v="1329671572"/>
    <b v="0"/>
    <x v="96"/>
    <b v="1"/>
    <s v="music/electronic music"/>
    <n v="156"/>
    <x v="2216"/>
    <x v="7"/>
    <s v="electronic music"/>
    <x v="2427"/>
    <d v="2016-07-03T07:38:56"/>
    <x v="0"/>
  </r>
  <r>
    <n v="1772"/>
    <x v="2424"/>
    <s v="A photobook and a short documentary film telling the story of Holocaust in Northwestern Lithuania"/>
    <n v="5500"/>
    <n v="858"/>
    <x v="2"/>
    <s v="GB"/>
    <s v="GBP"/>
    <n v="1404666836"/>
    <n v="1399482836"/>
    <b v="1"/>
    <x v="427"/>
    <b v="0"/>
    <s v="photography/photobooks"/>
    <n v="16"/>
    <x v="2217"/>
    <x v="2"/>
    <s v="photobooks"/>
    <x v="2428"/>
    <d v="2014-09-17T16:45:19"/>
    <x v="0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480"/>
    <b v="0"/>
    <s v="music/faith"/>
    <n v="68"/>
    <x v="2218"/>
    <x v="7"/>
    <s v="faith"/>
    <x v="2429"/>
    <d v="2015-04-26T20:55:59"/>
    <x v="0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n v="1436142833"/>
    <b v="0"/>
    <x v="174"/>
    <b v="0"/>
    <s v="games/video games"/>
    <n v="1"/>
    <x v="2219"/>
    <x v="3"/>
    <s v="video games"/>
    <x v="2430"/>
    <d v="2012-03-13T06:59:00"/>
    <x v="0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492"/>
    <b v="0"/>
    <s v="theater/plays"/>
    <n v="34"/>
    <x v="2220"/>
    <x v="6"/>
    <s v="plays"/>
    <x v="2431"/>
    <d v="2014-07-06T17:13:56"/>
    <x v="0"/>
  </r>
  <r>
    <n v="598"/>
    <x v="2428"/>
    <s v="This is a project to create a crowd-funding site for Urantia Book readers worldwide."/>
    <n v="2500"/>
    <n v="850"/>
    <x v="2"/>
    <s v="US"/>
    <s v="USD"/>
    <n v="1417737781"/>
    <n v="1415145781"/>
    <b v="0"/>
    <x v="480"/>
    <b v="0"/>
    <s v="technology/web"/>
    <n v="34"/>
    <x v="2221"/>
    <x v="0"/>
    <s v="web"/>
    <x v="2432"/>
    <d v="2015-10-21T15:01:14"/>
    <x v="0"/>
  </r>
  <r>
    <n v="1069"/>
    <x v="2429"/>
    <s v="A run-n-gun zombie survival game where you scavenge for items to make the night a little less scary."/>
    <n v="2200"/>
    <n v="850"/>
    <x v="2"/>
    <s v="US"/>
    <s v="USD"/>
    <n v="1385447459"/>
    <n v="1382679059"/>
    <b v="0"/>
    <x v="478"/>
    <b v="0"/>
    <s v="games/video games"/>
    <n v="39"/>
    <x v="2222"/>
    <x v="3"/>
    <s v="video games"/>
    <x v="2433"/>
    <d v="2015-08-05T00:33:53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182"/>
    <b v="0"/>
    <s v="music/faith"/>
    <n v="21"/>
    <x v="966"/>
    <x v="7"/>
    <s v="faith"/>
    <x v="2434"/>
    <d v="2015-07-17T10:32:59"/>
    <x v="0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460"/>
    <b v="1"/>
    <s v="music/indie rock"/>
    <n v="113"/>
    <x v="2223"/>
    <x v="7"/>
    <s v="indie rock"/>
    <x v="2435"/>
    <d v="2014-12-05T00:03:01"/>
    <x v="0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478"/>
    <b v="1"/>
    <s v="theater/plays"/>
    <n v="100"/>
    <x v="2222"/>
    <x v="6"/>
    <s v="plays"/>
    <x v="2436"/>
    <d v="2013-11-26T06:30:59"/>
    <x v="0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418"/>
    <b v="0"/>
    <s v="theater/plays"/>
    <n v="2"/>
    <x v="2224"/>
    <x v="6"/>
    <s v="plays"/>
    <x v="2437"/>
    <d v="2015-07-20T22:46:32"/>
    <x v="0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406"/>
    <b v="1"/>
    <s v="theater/plays"/>
    <n v="105"/>
    <x v="2225"/>
    <x v="6"/>
    <s v="plays"/>
    <x v="2438"/>
    <d v="2012-06-04T17:19:55"/>
    <x v="0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480"/>
    <b v="0"/>
    <s v="technology/wearables"/>
    <n v="6"/>
    <x v="2226"/>
    <x v="0"/>
    <s v="wearables"/>
    <x v="2439"/>
    <d v="2015-12-09T22:48:04"/>
    <x v="0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494"/>
    <b v="0"/>
    <s v="publishing/children's books"/>
    <n v="5"/>
    <x v="2227"/>
    <x v="1"/>
    <s v="children's books"/>
    <x v="2440"/>
    <d v="2015-10-01T15:02:54"/>
    <x v="0"/>
  </r>
  <r>
    <n v="2637"/>
    <x v="2437"/>
    <s v="Help us collect the data to solve the mystery of the century: Is light slowing down?"/>
    <n v="500"/>
    <n v="831"/>
    <x v="0"/>
    <s v="US"/>
    <s v="USD"/>
    <n v="1476277875"/>
    <n v="1474895475"/>
    <b v="0"/>
    <x v="407"/>
    <b v="1"/>
    <s v="technology/space exploration"/>
    <n v="166"/>
    <x v="2228"/>
    <x v="0"/>
    <s v="space exploration"/>
    <x v="2441"/>
    <d v="2016-02-10T21:00:00"/>
    <x v="0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367"/>
    <b v="0"/>
    <s v="theater/spaces"/>
    <n v="24"/>
    <x v="2229"/>
    <x v="6"/>
    <s v="spaces"/>
    <x v="2442"/>
    <d v="2017-01-31T23:32:00"/>
    <x v="0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427"/>
    <b v="1"/>
    <s v="theater/plays"/>
    <n v="330"/>
    <x v="941"/>
    <x v="6"/>
    <s v="plays"/>
    <x v="2443"/>
    <d v="2012-02-29T01:29:58"/>
    <x v="0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494"/>
    <b v="1"/>
    <s v="publishing/nonfiction"/>
    <n v="118"/>
    <x v="2071"/>
    <x v="1"/>
    <s v="nonfiction"/>
    <x v="2444"/>
    <d v="2016-10-12T13:11:15"/>
    <x v="0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483"/>
    <b v="0"/>
    <s v="film &amp; video/animation"/>
    <n v="8"/>
    <x v="2230"/>
    <x v="5"/>
    <s v="animation"/>
    <x v="2445"/>
    <d v="2017-02-08T09:59:05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n v="1454996887"/>
    <b v="0"/>
    <x v="418"/>
    <b v="0"/>
    <s v="theater/musical"/>
    <n v="16"/>
    <x v="2231"/>
    <x v="6"/>
    <s v="musical"/>
    <x v="2446"/>
    <d v="2016-05-31T11:00:00"/>
    <x v="0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174"/>
    <b v="1"/>
    <s v="music/indie rock"/>
    <n v="137"/>
    <x v="2232"/>
    <x v="7"/>
    <s v="indie rock"/>
    <x v="2447"/>
    <d v="2011-04-18T17:24:19"/>
    <x v="0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484"/>
    <b v="1"/>
    <s v="music/rock"/>
    <n v="102"/>
    <x v="2233"/>
    <x v="7"/>
    <s v="rock"/>
    <x v="2448"/>
    <d v="2013-05-14T16:47:40"/>
    <x v="0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182"/>
    <b v="1"/>
    <s v="publishing/nonfiction"/>
    <n v="148"/>
    <x v="2234"/>
    <x v="1"/>
    <s v="nonfiction"/>
    <x v="2449"/>
    <d v="2016-03-08T04:59:00"/>
    <x v="0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485"/>
    <b v="0"/>
    <s v="theater/plays"/>
    <n v="33"/>
    <x v="1762"/>
    <x v="6"/>
    <s v="plays"/>
    <x v="2450"/>
    <d v="2012-06-30T03:59:00"/>
    <x v="0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469"/>
    <b v="1"/>
    <s v="games/tabletop games"/>
    <n v="163"/>
    <x v="2235"/>
    <x v="3"/>
    <s v="tabletop games"/>
    <x v="2451"/>
    <d v="2012-11-14T02:26:57"/>
    <x v="0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96"/>
    <b v="1"/>
    <s v="music/rock"/>
    <n v="116"/>
    <x v="2236"/>
    <x v="7"/>
    <s v="rock"/>
    <x v="2452"/>
    <d v="2012-04-16T21:00:00"/>
    <x v="0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480"/>
    <b v="1"/>
    <s v="music/rock"/>
    <n v="101"/>
    <x v="1807"/>
    <x v="7"/>
    <s v="rock"/>
    <x v="2453"/>
    <d v="2015-08-17T16:00:00"/>
    <x v="0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96"/>
    <b v="1"/>
    <s v="theater/plays"/>
    <n v="101"/>
    <x v="2237"/>
    <x v="6"/>
    <s v="plays"/>
    <x v="2454"/>
    <d v="2012-01-28T18:54:07"/>
    <x v="0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494"/>
    <b v="0"/>
    <s v="publishing/translations"/>
    <n v="27"/>
    <x v="2238"/>
    <x v="1"/>
    <s v="translations"/>
    <x v="2455"/>
    <d v="2012-10-24T16:26:16"/>
    <x v="0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465"/>
    <b v="1"/>
    <s v="technology/hardware"/>
    <n v="101"/>
    <x v="2239"/>
    <x v="0"/>
    <s v="hardware"/>
    <x v="2456"/>
    <d v="2012-06-28T17:26:56"/>
    <x v="0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482"/>
    <b v="0"/>
    <s v="publishing/translations"/>
    <n v="7"/>
    <x v="2240"/>
    <x v="1"/>
    <s v="translations"/>
    <x v="2457"/>
    <d v="2016-05-08T08:59:26"/>
    <x v="0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495"/>
    <b v="0"/>
    <s v="theater/plays"/>
    <n v="20"/>
    <x v="2241"/>
    <x v="6"/>
    <s v="plays"/>
    <x v="2458"/>
    <d v="2014-07-13T04:59:00"/>
    <x v="0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182"/>
    <b v="1"/>
    <s v="food/small batch"/>
    <n v="134"/>
    <x v="2242"/>
    <x v="4"/>
    <s v="small batch"/>
    <x v="2459"/>
    <d v="2009-11-23T05:59:00"/>
    <x v="0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427"/>
    <b v="0"/>
    <s v="publishing/children's books"/>
    <n v="27"/>
    <x v="1006"/>
    <x v="1"/>
    <s v="children's books"/>
    <x v="2460"/>
    <d v="2016-12-10T11:00:00"/>
    <x v="0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484"/>
    <b v="1"/>
    <s v="film &amp; video/television"/>
    <n v="133"/>
    <x v="2243"/>
    <x v="5"/>
    <s v="television"/>
    <x v="2461"/>
    <d v="2016-07-17T10:47:48"/>
    <x v="0"/>
  </r>
  <r>
    <n v="187"/>
    <x v="2458"/>
    <s v="A young man suffering from a severe case of OCD embarks on a road trip to find peace of mind."/>
    <n v="5000"/>
    <n v="800"/>
    <x v="2"/>
    <s v="US"/>
    <s v="USD"/>
    <n v="1437461940"/>
    <n v="1435383457"/>
    <b v="0"/>
    <x v="496"/>
    <b v="0"/>
    <s v="film &amp; video/drama"/>
    <n v="16"/>
    <x v="2244"/>
    <x v="5"/>
    <s v="drama"/>
    <x v="2462"/>
    <d v="2015-12-29T23:00:00"/>
    <x v="0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428"/>
    <b v="0"/>
    <s v="publishing/translations"/>
    <n v="18"/>
    <x v="2245"/>
    <x v="1"/>
    <s v="translations"/>
    <x v="2463"/>
    <d v="2014-08-29T18:45:11"/>
    <x v="0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489"/>
    <b v="0"/>
    <s v="food/food trucks"/>
    <n v="1"/>
    <x v="2246"/>
    <x v="4"/>
    <s v="food trucks"/>
    <x v="2464"/>
    <d v="2016-01-09T00:36:01"/>
    <x v="0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174"/>
    <b v="1"/>
    <s v="theater/plays"/>
    <n v="100"/>
    <x v="2247"/>
    <x v="6"/>
    <s v="plays"/>
    <x v="2465"/>
    <d v="2015-07-21T06:59:00"/>
    <x v="0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n v="1479516350"/>
    <b v="0"/>
    <x v="497"/>
    <b v="0"/>
    <s v="theater/plays"/>
    <n v="3"/>
    <x v="2248"/>
    <x v="6"/>
    <s v="plays"/>
    <x v="2466"/>
    <d v="2015-08-16T16:13:11"/>
    <x v="0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469"/>
    <b v="1"/>
    <s v="music/indie rock"/>
    <n v="266"/>
    <x v="2249"/>
    <x v="7"/>
    <s v="indie rock"/>
    <x v="2467"/>
    <d v="2014-08-09T21:57:05"/>
    <x v="0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428"/>
    <b v="0"/>
    <s v="theater/spaces"/>
    <n v="16"/>
    <x v="1139"/>
    <x v="6"/>
    <s v="spaces"/>
    <x v="2468"/>
    <d v="2016-06-17T14:00:00"/>
    <x v="0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428"/>
    <b v="1"/>
    <s v="theater/musical"/>
    <n v="106"/>
    <x v="1533"/>
    <x v="6"/>
    <s v="musical"/>
    <x v="2469"/>
    <d v="2016-12-19T00:45:50"/>
    <x v="0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484"/>
    <b v="0"/>
    <s v="theater/spaces"/>
    <n v="4"/>
    <x v="2250"/>
    <x v="6"/>
    <s v="spaces"/>
    <x v="2470"/>
    <d v="2012-04-22T16:59:36"/>
    <x v="0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428"/>
    <b v="0"/>
    <s v="theater/plays"/>
    <n v="53"/>
    <x v="1533"/>
    <x v="6"/>
    <s v="plays"/>
    <x v="2471"/>
    <d v="2016-08-14T22:45:43"/>
    <x v="0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482"/>
    <b v="1"/>
    <s v="theater/plays"/>
    <n v="158"/>
    <x v="2251"/>
    <x v="6"/>
    <s v="plays"/>
    <x v="2472"/>
    <d v="2014-09-15T06:08:00"/>
    <x v="0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480"/>
    <b v="0"/>
    <s v="technology/web"/>
    <n v="1"/>
    <x v="2252"/>
    <x v="0"/>
    <s v="web"/>
    <x v="2473"/>
    <d v="2015-05-20T19:48:46"/>
    <x v="0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300"/>
    <b v="1"/>
    <s v="music/classical music"/>
    <n v="106"/>
    <x v="2253"/>
    <x v="7"/>
    <s v="classical music"/>
    <x v="2474"/>
    <d v="2016-07-03T19:59:00"/>
    <x v="0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174"/>
    <b v="1"/>
    <s v="theater/plays"/>
    <n v="142"/>
    <x v="2254"/>
    <x v="6"/>
    <s v="plays"/>
    <x v="2475"/>
    <d v="2015-05-18T05:59:44"/>
    <x v="0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96"/>
    <b v="1"/>
    <s v="theater/plays"/>
    <n v="130"/>
    <x v="2255"/>
    <x v="6"/>
    <s v="plays"/>
    <x v="2476"/>
    <d v="2015-08-05T16:50:32"/>
    <x v="0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174"/>
    <b v="1"/>
    <s v="theater/plays"/>
    <n v="130"/>
    <x v="2256"/>
    <x v="6"/>
    <s v="plays"/>
    <x v="2477"/>
    <d v="2012-12-24T23:47:37"/>
    <x v="0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495"/>
    <b v="1"/>
    <s v="theater/plays"/>
    <n v="104"/>
    <x v="1607"/>
    <x v="6"/>
    <s v="plays"/>
    <x v="2478"/>
    <d v="2014-07-27T14:17:25"/>
    <x v="0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345"/>
    <b v="0"/>
    <s v="theater/plays"/>
    <n v="22"/>
    <x v="1457"/>
    <x v="6"/>
    <s v="plays"/>
    <x v="2479"/>
    <d v="2015-02-28T15:14:22"/>
    <x v="0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490"/>
    <b v="1"/>
    <s v="theater/plays"/>
    <n v="100"/>
    <x v="2257"/>
    <x v="6"/>
    <s v="plays"/>
    <x v="2480"/>
    <d v="2015-04-26T06:28:00"/>
    <x v="0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485"/>
    <b v="0"/>
    <s v="film &amp; video/animation"/>
    <n v="7"/>
    <x v="1441"/>
    <x v="5"/>
    <s v="animation"/>
    <x v="2481"/>
    <d v="2014-06-16T17:06:34"/>
    <x v="0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427"/>
    <b v="1"/>
    <s v="publishing/nonfiction"/>
    <n v="116"/>
    <x v="2258"/>
    <x v="1"/>
    <s v="nonfiction"/>
    <x v="2482"/>
    <d v="2015-11-25T23:00:00"/>
    <x v="0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393"/>
    <b v="1"/>
    <s v="film &amp; video/shorts"/>
    <n v="127"/>
    <x v="2259"/>
    <x v="5"/>
    <s v="shorts"/>
    <x v="2483"/>
    <d v="2014-06-28T14:05:24"/>
    <x v="0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482"/>
    <b v="0"/>
    <s v="music/faith"/>
    <n v="22"/>
    <x v="2260"/>
    <x v="7"/>
    <s v="faith"/>
    <x v="2484"/>
    <d v="2015-03-04T02:00:20"/>
    <x v="0"/>
  </r>
  <r>
    <n v="2824"/>
    <x v="2481"/>
    <s v="I wrote a One Act play called The Rooftop for a Female Playwright's festival. Every little bit helps!"/>
    <n v="650"/>
    <n v="760"/>
    <x v="0"/>
    <s v="US"/>
    <s v="USD"/>
    <n v="1434159780"/>
    <n v="1431412196"/>
    <b v="0"/>
    <x v="182"/>
    <b v="1"/>
    <s v="theater/plays"/>
    <n v="117"/>
    <x v="1946"/>
    <x v="6"/>
    <s v="plays"/>
    <x v="2485"/>
    <d v="2011-07-06T19:33:10"/>
    <x v="0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447"/>
    <b v="1"/>
    <s v="theater/plays"/>
    <n v="152"/>
    <x v="2261"/>
    <x v="6"/>
    <s v="plays"/>
    <x v="2486"/>
    <d v="2014-02-23T13:39:51"/>
    <x v="0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345"/>
    <b v="0"/>
    <s v="theater/plays"/>
    <n v="22"/>
    <x v="2262"/>
    <x v="6"/>
    <s v="plays"/>
    <x v="2487"/>
    <d v="2017-04-07T18:45:38"/>
    <x v="0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487"/>
    <b v="1"/>
    <s v="music/rock"/>
    <n v="101"/>
    <x v="2263"/>
    <x v="7"/>
    <s v="rock"/>
    <x v="2488"/>
    <d v="2015-06-13T01:43:00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n v="1396524644"/>
    <b v="0"/>
    <x v="182"/>
    <b v="1"/>
    <s v="music/electronic music"/>
    <n v="151"/>
    <x v="2264"/>
    <x v="7"/>
    <s v="electronic music"/>
    <x v="2489"/>
    <d v="2015-04-02T15:54:31"/>
    <x v="0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411"/>
    <b v="1"/>
    <s v="theater/plays"/>
    <n v="251"/>
    <x v="2265"/>
    <x v="6"/>
    <s v="plays"/>
    <x v="2490"/>
    <d v="2016-01-14T18:16:56"/>
    <x v="0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478"/>
    <b v="0"/>
    <s v="music/indie rock"/>
    <n v="75"/>
    <x v="2169"/>
    <x v="7"/>
    <s v="indie rock"/>
    <x v="2491"/>
    <d v="2013-08-27T16:31:29"/>
    <x v="0"/>
  </r>
  <r>
    <n v="2492"/>
    <x v="2488"/>
    <s v="We're a band from Hawaii trying to produce our first EP and we need help!"/>
    <n v="600"/>
    <n v="750"/>
    <x v="0"/>
    <s v="US"/>
    <s v="USD"/>
    <n v="1339840740"/>
    <n v="1335397188"/>
    <b v="0"/>
    <x v="174"/>
    <b v="1"/>
    <s v="music/indie rock"/>
    <n v="125"/>
    <x v="2266"/>
    <x v="7"/>
    <s v="indie rock"/>
    <x v="2492"/>
    <d v="2014-04-14T23:00:00"/>
    <x v="0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428"/>
    <b v="0"/>
    <s v="theater/plays"/>
    <n v="15"/>
    <x v="2267"/>
    <x v="6"/>
    <s v="plays"/>
    <x v="2493"/>
    <d v="2016-08-25T03:59:00"/>
    <x v="0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495"/>
    <b v="0"/>
    <s v="film &amp; video/drama"/>
    <n v="30"/>
    <x v="2268"/>
    <x v="5"/>
    <s v="drama"/>
    <x v="2494"/>
    <d v="2016-12-30T22:35:11"/>
    <x v="0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n v="1457999054"/>
    <b v="0"/>
    <x v="490"/>
    <b v="1"/>
    <s v="theater/spaces"/>
    <n v="149"/>
    <x v="2269"/>
    <x v="6"/>
    <s v="spaces"/>
    <x v="2495"/>
    <d v="2012-06-16T09:59:00"/>
    <x v="0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478"/>
    <b v="0"/>
    <s v="theater/plays"/>
    <n v="27"/>
    <x v="2239"/>
    <x v="6"/>
    <s v="plays"/>
    <x v="2496"/>
    <d v="2014-05-17T04:32:45"/>
    <x v="0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478"/>
    <b v="0"/>
    <s v="games/video games"/>
    <n v="3"/>
    <x v="2270"/>
    <x v="3"/>
    <s v="video games"/>
    <x v="2497"/>
    <d v="2015-01-29T20:21:04"/>
    <x v="0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n v="1335892587"/>
    <b v="0"/>
    <x v="487"/>
    <b v="0"/>
    <s v="publishing/children's books"/>
    <n v="29"/>
    <x v="2271"/>
    <x v="1"/>
    <s v="children's books"/>
    <x v="2498"/>
    <d v="2016-04-27T13:16:00"/>
    <x v="0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478"/>
    <b v="0"/>
    <s v="music/jazz"/>
    <n v="24"/>
    <x v="2272"/>
    <x v="7"/>
    <s v="jazz"/>
    <x v="2499"/>
    <d v="2015-11-05T14:16:15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490"/>
    <b v="1"/>
    <s v="theater/plays"/>
    <n v="104"/>
    <x v="2273"/>
    <x v="6"/>
    <s v="plays"/>
    <x v="2500"/>
    <d v="2012-04-13T14:17:15"/>
    <x v="0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495"/>
    <b v="0"/>
    <s v="theater/plays"/>
    <n v="37"/>
    <x v="2274"/>
    <x v="6"/>
    <s v="plays"/>
    <x v="2501"/>
    <d v="2012-05-15T17:16:27"/>
    <x v="0"/>
  </r>
  <r>
    <n v="1389"/>
    <x v="2498"/>
    <s v="Help fund the pressing of DANCEHALL's first record by pre-ordering it in advance!!!"/>
    <n v="500"/>
    <n v="727"/>
    <x v="0"/>
    <s v="GB"/>
    <s v="GBP"/>
    <n v="1471087957"/>
    <n v="1468495957"/>
    <b v="0"/>
    <x v="300"/>
    <b v="1"/>
    <s v="music/rock"/>
    <n v="145"/>
    <x v="2110"/>
    <x v="7"/>
    <s v="rock"/>
    <x v="2502"/>
    <d v="2013-05-04T14:00:34"/>
    <x v="0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428"/>
    <b v="0"/>
    <s v="technology/wearables"/>
    <n v="7"/>
    <x v="2275"/>
    <x v="0"/>
    <s v="wearables"/>
    <x v="2503"/>
    <d v="2014-06-06T23:00:00"/>
    <x v="0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493"/>
    <b v="1"/>
    <s v="music/classical music"/>
    <n v="104"/>
    <x v="2276"/>
    <x v="7"/>
    <s v="classical music"/>
    <x v="2504"/>
    <d v="2014-10-22T04:59:00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489"/>
    <b v="0"/>
    <s v="film &amp; video/drama"/>
    <n v="21"/>
    <x v="2277"/>
    <x v="5"/>
    <s v="drama"/>
    <x v="2505"/>
    <d v="2016-08-13T11:32:37"/>
    <x v="0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345"/>
    <b v="1"/>
    <s v="theater/spaces"/>
    <n v="103"/>
    <x v="2278"/>
    <x v="6"/>
    <s v="spaces"/>
    <x v="2506"/>
    <d v="2014-11-29T16:00:00"/>
    <x v="0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174"/>
    <b v="1"/>
    <s v="theater/plays"/>
    <n v="103"/>
    <x v="2279"/>
    <x v="6"/>
    <s v="plays"/>
    <x v="2507"/>
    <d v="2013-10-01T03:59:00"/>
    <x v="0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493"/>
    <b v="1"/>
    <s v="theater/plays"/>
    <n v="120"/>
    <x v="2280"/>
    <x v="6"/>
    <s v="plays"/>
    <x v="2508"/>
    <d v="2015-06-22T17:48:15"/>
    <x v="0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485"/>
    <b v="0"/>
    <s v="technology/wearables"/>
    <n v="10"/>
    <x v="2281"/>
    <x v="0"/>
    <s v="wearables"/>
    <x v="2509"/>
    <d v="2015-06-11T16:13:06"/>
    <x v="0"/>
  </r>
  <r>
    <n v="2955"/>
    <x v="2506"/>
    <s v="Stage Door Theater needs a stage for its current and future productions. Can you help?"/>
    <n v="1200"/>
    <n v="715"/>
    <x v="1"/>
    <s v="US"/>
    <s v="USD"/>
    <n v="1434476849"/>
    <n v="1431884849"/>
    <b v="0"/>
    <x v="397"/>
    <b v="0"/>
    <s v="theater/spaces"/>
    <n v="60"/>
    <x v="431"/>
    <x v="6"/>
    <s v="spaces"/>
    <x v="2510"/>
    <d v="2016-09-26T10:37:09"/>
    <x v="0"/>
  </r>
  <r>
    <n v="3826"/>
    <x v="2507"/>
    <s v="This is the story about the Westons. One family who live with mental illness on a daily basis."/>
    <n v="600"/>
    <n v="715"/>
    <x v="0"/>
    <s v="GB"/>
    <s v="GBP"/>
    <n v="1430993394"/>
    <n v="1428401394"/>
    <b v="0"/>
    <x v="407"/>
    <b v="1"/>
    <s v="theater/plays"/>
    <n v="119"/>
    <x v="2282"/>
    <x v="6"/>
    <s v="plays"/>
    <x v="2511"/>
    <d v="2016-09-08T18:08:42"/>
    <x v="0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n v="1424992026"/>
    <b v="0"/>
    <x v="418"/>
    <b v="0"/>
    <s v="theater/plays"/>
    <n v="57"/>
    <x v="2283"/>
    <x v="6"/>
    <s v="plays"/>
    <x v="2512"/>
    <d v="2014-12-01T00:00:00"/>
    <x v="0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484"/>
    <b v="1"/>
    <s v="theater/plays"/>
    <n v="115"/>
    <x v="2284"/>
    <x v="6"/>
    <s v="plays"/>
    <x v="2513"/>
    <d v="2015-06-16T17:47:29"/>
    <x v="0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178"/>
    <b v="1"/>
    <s v="theater/musical"/>
    <n v="130"/>
    <x v="2285"/>
    <x v="6"/>
    <s v="musical"/>
    <x v="2514"/>
    <d v="2015-05-07T10:09:54"/>
    <x v="2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239"/>
    <b v="0"/>
    <s v="technology/wearables"/>
    <n v="28"/>
    <x v="2286"/>
    <x v="0"/>
    <s v="wearables"/>
    <x v="2515"/>
    <d v="2015-03-28T22:07:06"/>
    <x v="0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492"/>
    <b v="1"/>
    <s v="theater/plays"/>
    <n v="118"/>
    <x v="2287"/>
    <x v="6"/>
    <s v="plays"/>
    <x v="2516"/>
    <d v="2015-10-28T19:54:00"/>
    <x v="0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478"/>
    <b v="1"/>
    <s v="theater/plays"/>
    <n v="101"/>
    <x v="2288"/>
    <x v="6"/>
    <s v="plays"/>
    <x v="2517"/>
    <d v="2016-04-15T20:48:27"/>
    <x v="0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182"/>
    <b v="0"/>
    <s v="publishing/fiction"/>
    <n v="25"/>
    <x v="2289"/>
    <x v="1"/>
    <s v="fiction"/>
    <x v="2518"/>
    <d v="2016-02-11T17:05:53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480"/>
    <b v="0"/>
    <s v="technology/wearables"/>
    <n v="0"/>
    <x v="1151"/>
    <x v="0"/>
    <s v="wearables"/>
    <x v="2519"/>
    <d v="2015-06-16T12:59:14"/>
    <x v="0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484"/>
    <b v="1"/>
    <s v="music/rock"/>
    <n v="100"/>
    <x v="1625"/>
    <x v="7"/>
    <s v="rock"/>
    <x v="2520"/>
    <d v="2014-07-31T16:45:59"/>
    <x v="0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418"/>
    <b v="1"/>
    <s v="theater/plays"/>
    <n v="139"/>
    <x v="2290"/>
    <x v="6"/>
    <s v="plays"/>
    <x v="2521"/>
    <d v="2013-05-01T21:42:37"/>
    <x v="0"/>
  </r>
  <r>
    <n v="631"/>
    <x v="2518"/>
    <s v="A Powerful Multimedia-Rich Software that aims at making online publishing very simple."/>
    <n v="50000"/>
    <n v="690"/>
    <x v="1"/>
    <s v="CA"/>
    <s v="CAD"/>
    <n v="1464460329"/>
    <n v="1461954729"/>
    <b v="0"/>
    <x v="428"/>
    <b v="0"/>
    <s v="technology/web"/>
    <n v="1"/>
    <x v="1254"/>
    <x v="0"/>
    <s v="web"/>
    <x v="2522"/>
    <d v="2015-07-18T20:14:16"/>
    <x v="0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182"/>
    <b v="1"/>
    <s v="film &amp; video/documentary"/>
    <n v="137"/>
    <x v="2291"/>
    <x v="5"/>
    <s v="documentary"/>
    <x v="2523"/>
    <d v="2012-08-25T18:11:42"/>
    <x v="0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460"/>
    <b v="0"/>
    <s v="technology/wearables"/>
    <n v="5"/>
    <x v="2292"/>
    <x v="0"/>
    <s v="wearables"/>
    <x v="2524"/>
    <d v="2016-10-29T03:00:00"/>
    <x v="0"/>
  </r>
  <r>
    <n v="1892"/>
    <x v="2521"/>
    <s v="Nemes has just recorded a new album and is raising $500 to get it mixed and mastered professionally."/>
    <n v="500"/>
    <n v="683"/>
    <x v="0"/>
    <s v="US"/>
    <s v="USD"/>
    <n v="1307459881"/>
    <n v="1304867881"/>
    <b v="0"/>
    <x v="407"/>
    <b v="1"/>
    <s v="music/indie rock"/>
    <n v="137"/>
    <x v="2038"/>
    <x v="7"/>
    <s v="indie rock"/>
    <x v="2525"/>
    <d v="2016-05-28T18:32:09"/>
    <x v="0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380"/>
    <b v="1"/>
    <s v="music/indie rock"/>
    <n v="113"/>
    <x v="2293"/>
    <x v="7"/>
    <s v="indie rock"/>
    <x v="2526"/>
    <d v="2016-07-22T20:42:24"/>
    <x v="0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411"/>
    <b v="1"/>
    <s v="music/rock"/>
    <n v="170"/>
    <x v="2294"/>
    <x v="7"/>
    <s v="rock"/>
    <x v="2527"/>
    <d v="2015-05-11T19:57:02"/>
    <x v="0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487"/>
    <b v="0"/>
    <s v="games/video games"/>
    <n v="3"/>
    <x v="1820"/>
    <x v="3"/>
    <s v="video games"/>
    <x v="2528"/>
    <d v="2011-06-07T15:18:01"/>
    <x v="0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n v="1465011624"/>
    <b v="0"/>
    <x v="418"/>
    <b v="0"/>
    <s v="photography/nature"/>
    <n v="45"/>
    <x v="2295"/>
    <x v="2"/>
    <s v="nature"/>
    <x v="2529"/>
    <d v="2012-06-23T18:32:55"/>
    <x v="0"/>
  </r>
  <r>
    <n v="428"/>
    <x v="2526"/>
    <s v="Fresh, fun, entertaining Bible stories on YouTube, stop-motion style."/>
    <n v="12000"/>
    <n v="676"/>
    <x v="2"/>
    <s v="US"/>
    <s v="USD"/>
    <n v="1402956000"/>
    <n v="1400523845"/>
    <b v="0"/>
    <x v="493"/>
    <b v="0"/>
    <s v="film &amp; video/animation"/>
    <n v="6"/>
    <x v="2025"/>
    <x v="5"/>
    <s v="animation"/>
    <x v="2530"/>
    <d v="2010-08-03T01:59:00"/>
    <x v="0"/>
  </r>
  <r>
    <n v="1190"/>
    <x v="2527"/>
    <s v="A pairing of self portraiture and writing to shed light on the reality of life with chronic illness."/>
    <n v="500"/>
    <n v="675"/>
    <x v="0"/>
    <s v="US"/>
    <s v="USD"/>
    <n v="1409500725"/>
    <n v="1406908725"/>
    <b v="0"/>
    <x v="493"/>
    <b v="1"/>
    <s v="photography/photobooks"/>
    <n v="135"/>
    <x v="2043"/>
    <x v="2"/>
    <s v="photobooks"/>
    <x v="2531"/>
    <d v="2016-05-14T13:35:36"/>
    <x v="0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493"/>
    <b v="0"/>
    <s v="theater/plays"/>
    <n v="27"/>
    <x v="2296"/>
    <x v="6"/>
    <s v="plays"/>
    <x v="2532"/>
    <d v="2016-07-04T03:40:24"/>
    <x v="0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484"/>
    <b v="0"/>
    <s v="technology/web"/>
    <n v="1"/>
    <x v="2297"/>
    <x v="0"/>
    <s v="web"/>
    <x v="2533"/>
    <d v="2014-06-16T22:00:00"/>
    <x v="0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485"/>
    <b v="0"/>
    <s v="technology/wearables"/>
    <n v="9"/>
    <x v="2298"/>
    <x v="0"/>
    <s v="wearables"/>
    <x v="2534"/>
    <d v="2014-08-31T15:58:45"/>
    <x v="0"/>
  </r>
  <r>
    <n v="2801"/>
    <x v="2531"/>
    <s v="Arise Theatre Company's production of August Strindberg's expressionist masterpiece 'A Dream Play'."/>
    <n v="500"/>
    <n v="666"/>
    <x v="0"/>
    <s v="AU"/>
    <s v="AUD"/>
    <n v="1412938800"/>
    <n v="1411019409"/>
    <b v="0"/>
    <x v="493"/>
    <b v="1"/>
    <s v="theater/plays"/>
    <n v="133"/>
    <x v="733"/>
    <x v="6"/>
    <s v="plays"/>
    <x v="2535"/>
    <d v="2015-03-25T18:01:10"/>
    <x v="0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460"/>
    <b v="1"/>
    <s v="theater/plays"/>
    <n v="133"/>
    <x v="2299"/>
    <x v="6"/>
    <s v="plays"/>
    <x v="2536"/>
    <d v="2016-04-25T22:16:56"/>
    <x v="0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487"/>
    <b v="1"/>
    <s v="theater/plays"/>
    <n v="132"/>
    <x v="2300"/>
    <x v="6"/>
    <s v="plays"/>
    <x v="2537"/>
    <d v="2016-02-18T20:14:20"/>
    <x v="0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485"/>
    <b v="1"/>
    <s v="theater/plays"/>
    <n v="101"/>
    <x v="2301"/>
    <x v="6"/>
    <s v="plays"/>
    <x v="2538"/>
    <d v="2014-10-10T11:00:00"/>
    <x v="0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484"/>
    <b v="0"/>
    <s v="theater/plays"/>
    <n v="37"/>
    <x v="2302"/>
    <x v="6"/>
    <s v="plays"/>
    <x v="2539"/>
    <d v="2017-02-20T08:50:02"/>
    <x v="0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498"/>
    <b v="0"/>
    <s v="photography/people"/>
    <n v="26"/>
    <x v="2303"/>
    <x v="2"/>
    <s v="people"/>
    <x v="2540"/>
    <d v="2015-07-13T01:00:00"/>
    <x v="0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482"/>
    <b v="0"/>
    <s v="photography/photobooks"/>
    <n v="14"/>
    <x v="861"/>
    <x v="2"/>
    <s v="photobooks"/>
    <x v="2541"/>
    <d v="2015-04-21T17:22:07"/>
    <x v="0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480"/>
    <b v="0"/>
    <s v="theater/plays"/>
    <n v="13"/>
    <x v="2304"/>
    <x v="6"/>
    <s v="plays"/>
    <x v="2542"/>
    <d v="2015-06-27T18:27:06"/>
    <x v="0"/>
  </r>
  <r>
    <n v="1576"/>
    <x v="2539"/>
    <s v="For the publication of my first 3 books: an Art book, a graphic novel, and a coloring book"/>
    <n v="5000"/>
    <n v="650"/>
    <x v="1"/>
    <s v="US"/>
    <s v="USD"/>
    <n v="1435698368"/>
    <n v="1431810368"/>
    <b v="0"/>
    <x v="482"/>
    <b v="0"/>
    <s v="publishing/art books"/>
    <n v="13"/>
    <x v="431"/>
    <x v="1"/>
    <s v="art books"/>
    <x v="2543"/>
    <d v="2014-08-01T02:50:38"/>
    <x v="0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498"/>
    <b v="0"/>
    <s v="music/faith"/>
    <n v="7"/>
    <x v="2305"/>
    <x v="7"/>
    <s v="faith"/>
    <x v="2544"/>
    <d v="2015-02-20T08:34:13"/>
    <x v="0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345"/>
    <b v="0"/>
    <s v="theater/plays"/>
    <n v="11"/>
    <x v="2306"/>
    <x v="6"/>
    <s v="plays"/>
    <x v="2545"/>
    <d v="2015-10-16T04:59:00"/>
    <x v="0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493"/>
    <b v="1"/>
    <s v="theater/plays"/>
    <n v="130"/>
    <x v="1625"/>
    <x v="6"/>
    <s v="plays"/>
    <x v="2546"/>
    <d v="2015-06-30T21:06:08"/>
    <x v="0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484"/>
    <b v="1"/>
    <s v="theater/plays"/>
    <n v="130"/>
    <x v="1564"/>
    <x v="6"/>
    <s v="plays"/>
    <x v="2547"/>
    <d v="2015-07-01T06:00:00"/>
    <x v="0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484"/>
    <b v="0"/>
    <s v="theater/plays"/>
    <n v="27"/>
    <x v="1564"/>
    <x v="6"/>
    <s v="plays"/>
    <x v="2548"/>
    <d v="2016-11-30T17:00:00"/>
    <x v="0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480"/>
    <b v="0"/>
    <s v="theater/spaces"/>
    <n v="0"/>
    <x v="2307"/>
    <x v="6"/>
    <s v="spaces"/>
    <x v="2549"/>
    <d v="2015-04-18T00:37:00"/>
    <x v="0"/>
  </r>
  <r>
    <n v="3131"/>
    <x v="2546"/>
    <s v="A Staged Reading of &quot;Snake Eyes,&quot; a new play by Alex Rafala"/>
    <n v="4100"/>
    <n v="645"/>
    <x v="3"/>
    <s v="US"/>
    <s v="USD"/>
    <n v="1491656045"/>
    <n v="1489067645"/>
    <b v="0"/>
    <x v="418"/>
    <b v="0"/>
    <s v="theater/plays"/>
    <n v="16"/>
    <x v="1538"/>
    <x v="6"/>
    <s v="plays"/>
    <x v="2550"/>
    <d v="2015-02-28T04:59:00"/>
    <x v="0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469"/>
    <b v="0"/>
    <s v="music/jazz"/>
    <n v="31"/>
    <x v="2308"/>
    <x v="7"/>
    <s v="jazz"/>
    <x v="2551"/>
    <d v="2014-08-30T05:30:00"/>
    <x v="0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469"/>
    <b v="1"/>
    <s v="music/electronic music"/>
    <n v="128"/>
    <x v="2309"/>
    <x v="7"/>
    <s v="electronic music"/>
    <x v="2552"/>
    <d v="2015-06-14T19:19:00"/>
    <x v="0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485"/>
    <b v="0"/>
    <s v="theater/plays"/>
    <n v="32"/>
    <x v="2310"/>
    <x v="6"/>
    <s v="plays"/>
    <x v="2553"/>
    <d v="2017-04-08T12:54:05"/>
    <x v="0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427"/>
    <b v="0"/>
    <s v="theater/plays"/>
    <n v="32"/>
    <x v="2311"/>
    <x v="6"/>
    <s v="plays"/>
    <x v="2554"/>
    <d v="2012-05-29T19:55:05"/>
    <x v="0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484"/>
    <b v="0"/>
    <s v="theater/plays"/>
    <n v="21"/>
    <x v="2312"/>
    <x v="6"/>
    <s v="plays"/>
    <x v="2555"/>
    <d v="2016-12-13T07:59:00"/>
    <x v="0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480"/>
    <b v="0"/>
    <s v="film &amp; video/drama"/>
    <n v="1"/>
    <x v="2313"/>
    <x v="5"/>
    <s v="drama"/>
    <x v="2556"/>
    <d v="2014-08-02T14:00:00"/>
    <x v="0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482"/>
    <b v="0"/>
    <s v="film &amp; video/animation"/>
    <n v="3"/>
    <x v="2314"/>
    <x v="5"/>
    <s v="animation"/>
    <x v="2557"/>
    <d v="2016-02-20T21:05:00"/>
    <x v="0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397"/>
    <b v="0"/>
    <s v="music/jazz"/>
    <n v="18"/>
    <x v="922"/>
    <x v="7"/>
    <s v="jazz"/>
    <x v="2558"/>
    <d v="2016-10-27T06:40:34"/>
    <x v="0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411"/>
    <b v="1"/>
    <s v="music/indie rock"/>
    <n v="128"/>
    <x v="2031"/>
    <x v="7"/>
    <s v="indie rock"/>
    <x v="2559"/>
    <d v="2014-09-19T18:18:21"/>
    <x v="0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494"/>
    <b v="0"/>
    <s v="theater/plays"/>
    <n v="128"/>
    <x v="2315"/>
    <x v="6"/>
    <s v="plays"/>
    <x v="2560"/>
    <d v="2012-10-19T23:00:57"/>
    <x v="0"/>
  </r>
  <r>
    <n v="1913"/>
    <x v="2557"/>
    <s v="Tibio is a revolutionary new product designed to solve an age old problem."/>
    <n v="48000"/>
    <n v="637"/>
    <x v="2"/>
    <s v="GB"/>
    <s v="GBP"/>
    <n v="1412770578"/>
    <n v="1410178578"/>
    <b v="0"/>
    <x v="407"/>
    <b v="0"/>
    <s v="technology/gadgets"/>
    <n v="1"/>
    <x v="2316"/>
    <x v="0"/>
    <s v="gadgets"/>
    <x v="2561"/>
    <d v="2015-02-28T15:10:00"/>
    <x v="0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411"/>
    <b v="1"/>
    <s v="film &amp; video/shorts"/>
    <n v="127"/>
    <x v="2317"/>
    <x v="5"/>
    <s v="shorts"/>
    <x v="2562"/>
    <d v="2012-01-25T23:49:52"/>
    <x v="0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480"/>
    <b v="0"/>
    <s v="technology/wearables"/>
    <n v="1"/>
    <x v="2318"/>
    <x v="0"/>
    <s v="wearables"/>
    <x v="2563"/>
    <d v="2017-03-31T22:59:00"/>
    <x v="0"/>
  </r>
  <r>
    <n v="3050"/>
    <x v="2560"/>
    <s v="Help fund The Black Pearl Consuite at CoreCon VIII: On Ancient Seas!"/>
    <n v="600"/>
    <n v="636"/>
    <x v="0"/>
    <s v="US"/>
    <s v="USD"/>
    <n v="1462420960"/>
    <n v="1459828960"/>
    <b v="0"/>
    <x v="428"/>
    <b v="1"/>
    <s v="theater/spaces"/>
    <n v="106"/>
    <x v="2319"/>
    <x v="6"/>
    <s v="spaces"/>
    <x v="2564"/>
    <d v="2014-10-08T12:16:18"/>
    <x v="0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397"/>
    <b v="0"/>
    <s v="music/faith"/>
    <n v="25"/>
    <x v="2320"/>
    <x v="7"/>
    <s v="faith"/>
    <x v="2565"/>
    <d v="2011-09-04T21:30:45"/>
    <x v="0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427"/>
    <b v="1"/>
    <s v="music/rock"/>
    <n v="181"/>
    <x v="2321"/>
    <x v="7"/>
    <s v="rock"/>
    <x v="2566"/>
    <d v="2014-10-31T12:30:20"/>
    <x v="0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178"/>
    <b v="1"/>
    <s v="theater/plays"/>
    <n v="127"/>
    <x v="2322"/>
    <x v="6"/>
    <s v="plays"/>
    <x v="2567"/>
    <d v="2016-05-05T04:02:40"/>
    <x v="0"/>
  </r>
  <r>
    <n v="115"/>
    <x v="2564"/>
    <s v="Never judge a book (or a lover) by their cover."/>
    <n v="450"/>
    <n v="632"/>
    <x v="0"/>
    <s v="US"/>
    <s v="USD"/>
    <n v="1328377444"/>
    <n v="1326217444"/>
    <b v="0"/>
    <x v="494"/>
    <b v="1"/>
    <s v="film &amp; video/shorts"/>
    <n v="140"/>
    <x v="2323"/>
    <x v="5"/>
    <s v="shorts"/>
    <x v="2568"/>
    <d v="2017-04-06T09:20:42"/>
    <x v="0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393"/>
    <b v="1"/>
    <s v="theater/plays"/>
    <n v="126"/>
    <x v="2324"/>
    <x v="6"/>
    <s v="plays"/>
    <x v="2569"/>
    <d v="2015-08-22T18:00:22"/>
    <x v="0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495"/>
    <b v="1"/>
    <s v="theater/plays"/>
    <n v="126"/>
    <x v="2325"/>
    <x v="6"/>
    <s v="plays"/>
    <x v="2570"/>
    <d v="2016-06-27T19:00:00"/>
    <x v="0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490"/>
    <b v="1"/>
    <s v="film &amp; video/television"/>
    <n v="126"/>
    <x v="2062"/>
    <x v="5"/>
    <s v="television"/>
    <x v="2571"/>
    <d v="2012-02-04T17:44:04"/>
    <x v="0"/>
  </r>
  <r>
    <n v="2067"/>
    <x v="2568"/>
    <s v="The next generation of premium quality LED lighting. Extreme power efficiency in a small package."/>
    <n v="495"/>
    <n v="628"/>
    <x v="0"/>
    <s v="GB"/>
    <s v="GBP"/>
    <n v="1432499376"/>
    <n v="1429648176"/>
    <b v="0"/>
    <x v="482"/>
    <b v="1"/>
    <s v="technology/hardware"/>
    <n v="127"/>
    <x v="2326"/>
    <x v="0"/>
    <s v="hardware"/>
    <x v="2572"/>
    <d v="2016-05-20T11:31:00"/>
    <x v="0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460"/>
    <b v="0"/>
    <s v="photography/people"/>
    <n v="13"/>
    <x v="1647"/>
    <x v="2"/>
    <s v="people"/>
    <x v="2573"/>
    <d v="2015-11-11T19:16:07"/>
    <x v="0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n v="1480283321"/>
    <b v="0"/>
    <x v="418"/>
    <b v="0"/>
    <s v="theater/plays"/>
    <n v="21"/>
    <x v="2327"/>
    <x v="6"/>
    <s v="plays"/>
    <x v="2574"/>
    <d v="2016-04-17T02:29:04"/>
    <x v="0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411"/>
    <b v="0"/>
    <s v="theater/plays"/>
    <n v="18"/>
    <x v="2328"/>
    <x v="6"/>
    <s v="plays"/>
    <x v="2575"/>
    <d v="2015-05-24T20:29:36"/>
    <x v="0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480"/>
    <b v="0"/>
    <s v="technology/wearables"/>
    <n v="3"/>
    <x v="2329"/>
    <x v="0"/>
    <s v="wearables"/>
    <x v="2576"/>
    <d v="2016-01-06T22:50:13"/>
    <x v="0"/>
  </r>
  <r>
    <n v="1372"/>
    <x v="2573"/>
    <s v="Please help us raise funds to press our new CD!"/>
    <n v="500"/>
    <n v="620"/>
    <x v="0"/>
    <s v="US"/>
    <s v="USD"/>
    <n v="1342115132"/>
    <n v="1339523132"/>
    <b v="0"/>
    <x v="485"/>
    <b v="1"/>
    <s v="music/rock"/>
    <n v="124"/>
    <x v="2330"/>
    <x v="7"/>
    <s v="rock"/>
    <x v="2577"/>
    <d v="2016-12-12T06:00:00"/>
    <x v="0"/>
  </r>
  <r>
    <n v="1927"/>
    <x v="2574"/>
    <s v="Hampshire is headed to GBS Detroit."/>
    <n v="600"/>
    <n v="620"/>
    <x v="0"/>
    <s v="US"/>
    <s v="USD"/>
    <n v="1331182740"/>
    <n v="1329856839"/>
    <b v="0"/>
    <x v="397"/>
    <b v="1"/>
    <s v="music/indie rock"/>
    <n v="103"/>
    <x v="2331"/>
    <x v="7"/>
    <s v="indie rock"/>
    <x v="2578"/>
    <d v="2016-09-07T01:21:53"/>
    <x v="0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418"/>
    <b v="0"/>
    <s v="theater/plays"/>
    <n v="11"/>
    <x v="1687"/>
    <x v="6"/>
    <s v="plays"/>
    <x v="2579"/>
    <d v="2016-07-14T11:48:53"/>
    <x v="0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482"/>
    <b v="0"/>
    <s v="theater/plays"/>
    <n v="48"/>
    <x v="2332"/>
    <x v="6"/>
    <s v="plays"/>
    <x v="2580"/>
    <d v="2012-07-12T17:45:32"/>
    <x v="0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n v="1466710358"/>
    <b v="0"/>
    <x v="478"/>
    <b v="1"/>
    <s v="theater/plays"/>
    <n v="124"/>
    <x v="2333"/>
    <x v="6"/>
    <s v="plays"/>
    <x v="2581"/>
    <d v="2012-03-08T04:59:00"/>
    <x v="0"/>
  </r>
  <r>
    <n v="2074"/>
    <x v="2578"/>
    <s v="Creating PC gaming controllers to bring your gaming experience to a new level."/>
    <n v="600"/>
    <n v="615"/>
    <x v="0"/>
    <s v="US"/>
    <s v="USD"/>
    <n v="1462564182"/>
    <n v="1459972182"/>
    <b v="0"/>
    <x v="498"/>
    <b v="1"/>
    <s v="technology/hardware"/>
    <n v="103"/>
    <x v="2147"/>
    <x v="0"/>
    <s v="hardware"/>
    <x v="2582"/>
    <d v="2015-01-10T03:23:00"/>
    <x v="0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498"/>
    <b v="0"/>
    <s v="theater/plays"/>
    <n v="61"/>
    <x v="2334"/>
    <x v="6"/>
    <s v="plays"/>
    <x v="2583"/>
    <d v="2014-08-01T07:00:00"/>
    <x v="0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494"/>
    <b v="1"/>
    <s v="theater/plays"/>
    <n v="122"/>
    <x v="2335"/>
    <x v="6"/>
    <s v="plays"/>
    <x v="2584"/>
    <d v="2016-07-31T20:58:00"/>
    <x v="0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484"/>
    <b v="1"/>
    <s v="music/indie rock"/>
    <n v="102"/>
    <x v="2336"/>
    <x v="7"/>
    <s v="indie rock"/>
    <x v="2585"/>
    <d v="2016-05-06T19:49:42"/>
    <x v="0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428"/>
    <b v="0"/>
    <s v="theater/spaces"/>
    <n v="2"/>
    <x v="2337"/>
    <x v="6"/>
    <s v="spaces"/>
    <x v="2586"/>
    <d v="2016-03-16T08:33:10"/>
    <x v="0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498"/>
    <b v="1"/>
    <s v="theater/plays"/>
    <n v="122"/>
    <x v="2338"/>
    <x v="6"/>
    <s v="plays"/>
    <x v="2587"/>
    <d v="2015-10-19T11:00:00"/>
    <x v="0"/>
  </r>
  <r>
    <n v="2144"/>
    <x v="2584"/>
    <s v="A thousand community-built sandbox games (and more!) with a fully-customizable game engine."/>
    <n v="35500"/>
    <n v="607"/>
    <x v="2"/>
    <s v="US"/>
    <s v="USD"/>
    <n v="1379164040"/>
    <n v="1376399240"/>
    <b v="0"/>
    <x v="492"/>
    <b v="0"/>
    <s v="games/video games"/>
    <n v="2"/>
    <x v="2339"/>
    <x v="3"/>
    <s v="video games"/>
    <x v="2588"/>
    <d v="2012-10-26T03:59:00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485"/>
    <b v="1"/>
    <s v="music/indie rock"/>
    <n v="121"/>
    <x v="2340"/>
    <x v="7"/>
    <s v="indie rock"/>
    <x v="2589"/>
    <d v="2015-09-29T21:12:39"/>
    <x v="0"/>
  </r>
  <r>
    <n v="3700"/>
    <x v="2586"/>
    <s v="Help me produce the play I have written for my senior project!"/>
    <n v="500"/>
    <n v="606"/>
    <x v="0"/>
    <s v="US"/>
    <s v="USD"/>
    <n v="1412092800"/>
    <n v="1409493800"/>
    <b v="0"/>
    <x v="487"/>
    <b v="1"/>
    <s v="theater/plays"/>
    <n v="121"/>
    <x v="1640"/>
    <x v="6"/>
    <s v="plays"/>
    <x v="2590"/>
    <d v="2015-06-17T12:05:02"/>
    <x v="0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460"/>
    <b v="1"/>
    <s v="theater/plays"/>
    <n v="242"/>
    <x v="2341"/>
    <x v="6"/>
    <s v="plays"/>
    <x v="2591"/>
    <d v="2013-09-14T13:07:20"/>
    <x v="0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484"/>
    <b v="1"/>
    <s v="theater/plays"/>
    <n v="242"/>
    <x v="2342"/>
    <x v="6"/>
    <s v="plays"/>
    <x v="2592"/>
    <d v="2012-06-23T05:27:56"/>
    <x v="0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498"/>
    <b v="0"/>
    <s v="theater/spaces"/>
    <n v="0"/>
    <x v="2343"/>
    <x v="6"/>
    <s v="spaces"/>
    <x v="2593"/>
    <d v="2014-09-30T16:00:00"/>
    <x v="0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493"/>
    <b v="1"/>
    <s v="film &amp; video/documentary"/>
    <n v="100"/>
    <x v="2344"/>
    <x v="5"/>
    <s v="documentary"/>
    <x v="2594"/>
    <d v="2015-06-12T14:54:16"/>
    <x v="0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418"/>
    <b v="0"/>
    <s v="games/video games"/>
    <n v="6"/>
    <x v="2345"/>
    <x v="3"/>
    <s v="video games"/>
    <x v="2595"/>
    <d v="2016-08-07T18:38:29"/>
    <x v="0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494"/>
    <b v="1"/>
    <s v="film &amp; video/television"/>
    <n v="100"/>
    <x v="2346"/>
    <x v="5"/>
    <s v="television"/>
    <x v="2596"/>
    <d v="2015-10-08T19:00:21"/>
    <x v="0"/>
  </r>
  <r>
    <n v="104"/>
    <x v="2593"/>
    <s v="UCF short film about an old man, his love for music, and his misplaced trumpet.  "/>
    <n v="500"/>
    <n v="600"/>
    <x v="0"/>
    <s v="US"/>
    <s v="USD"/>
    <n v="1301792400"/>
    <n v="1299775266"/>
    <b v="0"/>
    <x v="482"/>
    <b v="1"/>
    <s v="film &amp; video/shorts"/>
    <n v="120"/>
    <x v="1338"/>
    <x v="5"/>
    <s v="shorts"/>
    <x v="2597"/>
    <d v="2015-08-10T22:49:51"/>
    <x v="0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484"/>
    <b v="1"/>
    <s v="film &amp; video/documentary"/>
    <n v="120"/>
    <x v="2059"/>
    <x v="5"/>
    <s v="documentary"/>
    <x v="2598"/>
    <d v="2015-12-30T16:50:10"/>
    <x v="0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495"/>
    <b v="0"/>
    <s v="publishing/translations"/>
    <n v="3"/>
    <x v="1319"/>
    <x v="1"/>
    <s v="translations"/>
    <x v="2599"/>
    <d v="2015-01-30T17:00:00"/>
    <x v="0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411"/>
    <b v="1"/>
    <s v="games/tabletop games"/>
    <n v="299"/>
    <x v="2347"/>
    <x v="3"/>
    <s v="tabletop games"/>
    <x v="2600"/>
    <d v="2011-04-03T01:00:00"/>
    <x v="0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487"/>
    <b v="1"/>
    <s v="publishing/nonfiction"/>
    <n v="238"/>
    <x v="2348"/>
    <x v="1"/>
    <s v="nonfiction"/>
    <x v="2601"/>
    <d v="2014-03-01T17:18:00"/>
    <x v="0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493"/>
    <b v="1"/>
    <s v="theater/plays"/>
    <n v="169"/>
    <x v="1752"/>
    <x v="6"/>
    <s v="plays"/>
    <x v="2602"/>
    <d v="2016-04-27T13:55:00"/>
    <x v="0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478"/>
    <b v="1"/>
    <s v="theater/plays"/>
    <n v="108"/>
    <x v="2349"/>
    <x v="6"/>
    <s v="plays"/>
    <x v="2603"/>
    <d v="2016-11-22T20:28:27"/>
    <x v="0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495"/>
    <b v="0"/>
    <s v="photography/photobooks"/>
    <n v="3"/>
    <x v="2350"/>
    <x v="2"/>
    <s v="photobooks"/>
    <x v="2604"/>
    <d v="2012-12-06T01:18:34"/>
    <x v="0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493"/>
    <b v="0"/>
    <s v="technology/web"/>
    <n v="4"/>
    <x v="2351"/>
    <x v="0"/>
    <s v="web"/>
    <x v="2605"/>
    <d v="2014-09-29T08:40:20"/>
    <x v="0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480"/>
    <b v="0"/>
    <s v="technology/wearables"/>
    <n v="0"/>
    <x v="856"/>
    <x v="0"/>
    <s v="wearables"/>
    <x v="2606"/>
    <d v="2014-08-31T13:08:00"/>
    <x v="0"/>
  </r>
  <r>
    <n v="3063"/>
    <x v="2603"/>
    <s v="Members of the local Miami music scene are putting together a venue/creative space in Kendall!"/>
    <n v="3000"/>
    <n v="587"/>
    <x v="2"/>
    <s v="US"/>
    <s v="USD"/>
    <n v="1477174138"/>
    <n v="1474150138"/>
    <b v="0"/>
    <x v="465"/>
    <b v="0"/>
    <s v="theater/spaces"/>
    <n v="20"/>
    <x v="2352"/>
    <x v="6"/>
    <s v="spaces"/>
    <x v="2607"/>
    <d v="2014-09-30T15:19:09"/>
    <x v="0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492"/>
    <b v="0"/>
    <s v="theater/musical"/>
    <n v="12"/>
    <x v="2353"/>
    <x v="6"/>
    <s v="musical"/>
    <x v="2608"/>
    <d v="2014-08-14T15:20:23"/>
    <x v="1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300"/>
    <b v="1"/>
    <s v="music/rock"/>
    <n v="167"/>
    <x v="2354"/>
    <x v="7"/>
    <s v="rock"/>
    <x v="2609"/>
    <d v="2017-02-01T15:55:59"/>
    <x v="0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465"/>
    <b v="0"/>
    <s v="games/mobile games"/>
    <n v="2"/>
    <x v="543"/>
    <x v="3"/>
    <s v="mobile games"/>
    <x v="2610"/>
    <d v="2016-10-22T22:08:58"/>
    <x v="0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428"/>
    <b v="0"/>
    <s v="food/food trucks"/>
    <n v="3"/>
    <x v="431"/>
    <x v="4"/>
    <s v="food trucks"/>
    <x v="2611"/>
    <d v="2015-02-20T23:14:16"/>
    <x v="0"/>
  </r>
  <r>
    <n v="3607"/>
    <x v="2608"/>
    <s v="'E15' is a verbatim project that looks at the story of the Focus E15 Campaign"/>
    <n v="550"/>
    <n v="580"/>
    <x v="0"/>
    <s v="GB"/>
    <s v="GBP"/>
    <n v="1450137600"/>
    <n v="1448924882"/>
    <b v="0"/>
    <x v="490"/>
    <b v="1"/>
    <s v="theater/plays"/>
    <n v="105"/>
    <x v="2254"/>
    <x v="6"/>
    <s v="plays"/>
    <x v="2612"/>
    <d v="2016-06-12T05:30:00"/>
    <x v="0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493"/>
    <b v="0"/>
    <s v="theater/plays"/>
    <n v="29"/>
    <x v="2355"/>
    <x v="6"/>
    <s v="plays"/>
    <x v="2613"/>
    <d v="2014-11-14T21:30:00"/>
    <x v="0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495"/>
    <b v="0"/>
    <s v="film &amp; video/animation"/>
    <n v="10"/>
    <x v="2356"/>
    <x v="5"/>
    <s v="animation"/>
    <x v="2614"/>
    <d v="2015-07-15T17:28:59"/>
    <x v="0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493"/>
    <b v="0"/>
    <s v="publishing/children's books"/>
    <n v="14"/>
    <x v="2357"/>
    <x v="1"/>
    <s v="children's books"/>
    <x v="2615"/>
    <d v="2015-12-15T00:00:00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484"/>
    <b v="1"/>
    <s v="theater/plays"/>
    <n v="114"/>
    <x v="2358"/>
    <x v="6"/>
    <s v="plays"/>
    <x v="2616"/>
    <d v="2014-06-30T17:28:00"/>
    <x v="0"/>
  </r>
  <r>
    <n v="3711"/>
    <x v="2613"/>
    <s v="Two teachers and twenty kids bring one of Shakespeare's plays to life!"/>
    <n v="500"/>
    <n v="570"/>
    <x v="0"/>
    <s v="US"/>
    <s v="USD"/>
    <n v="1402848000"/>
    <n v="1400606573"/>
    <b v="0"/>
    <x v="478"/>
    <b v="1"/>
    <s v="theater/plays"/>
    <n v="114"/>
    <x v="2359"/>
    <x v="6"/>
    <s v="plays"/>
    <x v="2617"/>
    <d v="2015-10-21T17:26:21"/>
    <x v="0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482"/>
    <b v="1"/>
    <s v="theater/plays"/>
    <n v="228"/>
    <x v="2360"/>
    <x v="6"/>
    <s v="plays"/>
    <x v="2618"/>
    <d v="2013-03-08T03:02:08"/>
    <x v="0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480"/>
    <b v="0"/>
    <s v="theater/plays"/>
    <n v="9"/>
    <x v="2361"/>
    <x v="6"/>
    <s v="plays"/>
    <x v="2619"/>
    <d v="2015-09-17T03:59:00"/>
    <x v="0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182"/>
    <b v="1"/>
    <s v="theater/musical"/>
    <n v="113"/>
    <x v="1820"/>
    <x v="6"/>
    <s v="musical"/>
    <x v="2620"/>
    <d v="2014-06-15T16:00:00"/>
    <x v="2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380"/>
    <b v="1"/>
    <s v="film &amp; video/shorts"/>
    <n v="113"/>
    <x v="2362"/>
    <x v="5"/>
    <s v="shorts"/>
    <x v="2621"/>
    <d v="2015-03-12T19:13:02"/>
    <x v="0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184"/>
    <b v="1"/>
    <s v="music/pop"/>
    <n v="113"/>
    <x v="2363"/>
    <x v="7"/>
    <s v="pop"/>
    <x v="2622"/>
    <d v="2015-08-01T01:00:00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397"/>
    <b v="0"/>
    <s v="theater/plays"/>
    <n v="28"/>
    <x v="2284"/>
    <x v="6"/>
    <s v="plays"/>
    <x v="2623"/>
    <d v="2016-10-16T21:00:00"/>
    <x v="0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482"/>
    <b v="0"/>
    <s v="film &amp; video/drama"/>
    <n v="22"/>
    <x v="762"/>
    <x v="5"/>
    <s v="drama"/>
    <x v="2624"/>
    <d v="2016-01-21T11:41:35"/>
    <x v="0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428"/>
    <b v="0"/>
    <s v="music/faith"/>
    <n v="10"/>
    <x v="2364"/>
    <x v="7"/>
    <s v="faith"/>
    <x v="2625"/>
    <d v="2013-12-17T12:00:00"/>
    <x v="0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397"/>
    <b v="0"/>
    <s v="games/video games"/>
    <n v="0"/>
    <x v="2365"/>
    <x v="3"/>
    <s v="video games"/>
    <x v="2626"/>
    <d v="2014-06-05T22:31:40"/>
    <x v="0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493"/>
    <b v="1"/>
    <s v="music/indie rock"/>
    <n v="124"/>
    <x v="2366"/>
    <x v="7"/>
    <s v="indie rock"/>
    <x v="2627"/>
    <d v="2014-10-18T12:07:39"/>
    <x v="0"/>
  </r>
  <r>
    <n v="3309"/>
    <x v="2624"/>
    <s v="Two unlikely friends, a garage, tinned beans &amp; the end of the world."/>
    <n v="350"/>
    <n v="558"/>
    <x v="0"/>
    <s v="GB"/>
    <s v="GBP"/>
    <n v="1476632178"/>
    <n v="1473953778"/>
    <b v="0"/>
    <x v="467"/>
    <b v="1"/>
    <s v="theater/plays"/>
    <n v="159"/>
    <x v="2367"/>
    <x v="6"/>
    <s v="plays"/>
    <x v="2628"/>
    <d v="2014-08-24T23:14:09"/>
    <x v="0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397"/>
    <b v="1"/>
    <s v="music/rock"/>
    <n v="185"/>
    <x v="2368"/>
    <x v="7"/>
    <s v="rock"/>
    <x v="2629"/>
    <d v="2013-01-11T20:00:24"/>
    <x v="0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482"/>
    <b v="0"/>
    <s v="technology/wearables"/>
    <n v="28"/>
    <x v="2369"/>
    <x v="0"/>
    <s v="wearables"/>
    <x v="2630"/>
    <d v="2012-04-12T17:02:45"/>
    <x v="0"/>
  </r>
  <r>
    <n v="1807"/>
    <x v="2627"/>
    <s v="I want to explore alternative cultures and lifestyles in America."/>
    <n v="5000"/>
    <n v="553"/>
    <x v="2"/>
    <s v="US"/>
    <s v="USD"/>
    <n v="1411868313"/>
    <n v="1409276313"/>
    <b v="1"/>
    <x v="495"/>
    <b v="0"/>
    <s v="photography/photobooks"/>
    <n v="11"/>
    <x v="2370"/>
    <x v="2"/>
    <s v="photobooks"/>
    <x v="2631"/>
    <d v="2016-10-16T15:36:18"/>
    <x v="0"/>
  </r>
  <r>
    <n v="1391"/>
    <x v="2628"/>
    <s v="With the money donated through this project we intend on investing in sound equipment for live shows"/>
    <n v="500"/>
    <n v="551"/>
    <x v="0"/>
    <s v="US"/>
    <s v="USD"/>
    <n v="1440219540"/>
    <n v="1436369818"/>
    <b v="0"/>
    <x v="493"/>
    <b v="1"/>
    <s v="music/rock"/>
    <n v="110"/>
    <x v="2371"/>
    <x v="7"/>
    <s v="rock"/>
    <x v="2632"/>
    <d v="2011-07-25T06:50:00"/>
    <x v="0"/>
  </r>
  <r>
    <n v="1612"/>
    <x v="2629"/>
    <s v="Help us achieve our goal to get our van repaired, gassed up, and road-ready for our winter tour!"/>
    <n v="500"/>
    <n v="550"/>
    <x v="0"/>
    <s v="US"/>
    <s v="USD"/>
    <n v="1357160384"/>
    <n v="1354568384"/>
    <b v="0"/>
    <x v="397"/>
    <b v="1"/>
    <s v="music/rock"/>
    <n v="110"/>
    <x v="1625"/>
    <x v="7"/>
    <s v="rock"/>
    <x v="2633"/>
    <d v="2015-01-12T20:47:52"/>
    <x v="0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484"/>
    <b v="0"/>
    <s v="publishing/children's books"/>
    <n v="11"/>
    <x v="2372"/>
    <x v="1"/>
    <s v="children's books"/>
    <x v="2634"/>
    <d v="2014-09-28T01:38:33"/>
    <x v="0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498"/>
    <b v="0"/>
    <s v="theater/plays"/>
    <n v="5"/>
    <x v="2373"/>
    <x v="6"/>
    <s v="plays"/>
    <x v="2635"/>
    <d v="2015-08-22T04:59:00"/>
    <x v="0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482"/>
    <b v="1"/>
    <s v="theater/plays"/>
    <n v="110"/>
    <x v="2374"/>
    <x v="6"/>
    <s v="plays"/>
    <x v="2636"/>
    <d v="2013-01-02T20:59:44"/>
    <x v="0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418"/>
    <b v="0"/>
    <s v="theater/plays"/>
    <n v="11"/>
    <x v="2375"/>
    <x v="6"/>
    <s v="plays"/>
    <x v="2637"/>
    <d v="2011-12-18T18:21:44"/>
    <x v="0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485"/>
    <b v="1"/>
    <s v="food/small batch"/>
    <n v="182"/>
    <x v="1133"/>
    <x v="4"/>
    <s v="small batch"/>
    <x v="2638"/>
    <d v="2015-10-11T15:29:05"/>
    <x v="0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427"/>
    <b v="1"/>
    <s v="music/rock"/>
    <n v="156"/>
    <x v="2376"/>
    <x v="7"/>
    <s v="rock"/>
    <x v="2639"/>
    <d v="2015-02-02T04:59:00"/>
    <x v="0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178"/>
    <b v="1"/>
    <s v="music/metal"/>
    <n v="218"/>
    <x v="2377"/>
    <x v="7"/>
    <s v="metal"/>
    <x v="2640"/>
    <d v="2015-10-01T13:00:00"/>
    <x v="0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182"/>
    <b v="1"/>
    <s v="theater/plays"/>
    <n v="109"/>
    <x v="902"/>
    <x v="6"/>
    <s v="plays"/>
    <x v="2641"/>
    <d v="2016-04-20T18:45:50"/>
    <x v="0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484"/>
    <b v="0"/>
    <s v="theater/plays"/>
    <n v="27"/>
    <x v="1599"/>
    <x v="6"/>
    <s v="plays"/>
    <x v="2642"/>
    <d v="2012-08-07T17:01:00"/>
    <x v="0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n v="1444689259"/>
    <b v="0"/>
    <x v="428"/>
    <b v="0"/>
    <s v="theater/plays"/>
    <n v="5"/>
    <x v="2378"/>
    <x v="6"/>
    <s v="plays"/>
    <x v="2643"/>
    <d v="2016-10-25T19:00:00"/>
    <x v="0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485"/>
    <b v="0"/>
    <s v="theater/plays"/>
    <n v="108"/>
    <x v="2106"/>
    <x v="6"/>
    <s v="plays"/>
    <x v="2644"/>
    <d v="2014-06-15T16:00:00"/>
    <x v="0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485"/>
    <b v="1"/>
    <s v="theater/plays"/>
    <n v="108"/>
    <x v="2106"/>
    <x v="6"/>
    <s v="plays"/>
    <x v="2645"/>
    <d v="2017-02-26T13:05:58"/>
    <x v="0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182"/>
    <b v="1"/>
    <s v="theater/plays"/>
    <n v="107"/>
    <x v="1919"/>
    <x v="6"/>
    <s v="plays"/>
    <x v="2646"/>
    <d v="2015-12-11T23:34:19"/>
    <x v="0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428"/>
    <b v="1"/>
    <s v="theater/plays"/>
    <n v="106"/>
    <x v="2379"/>
    <x v="6"/>
    <s v="plays"/>
    <x v="2647"/>
    <d v="2017-03-24T12:33:54"/>
    <x v="0"/>
  </r>
  <r>
    <n v="1146"/>
    <x v="2644"/>
    <s v="Bringing the flavor of competition BBQ to small town Auburn with the ease of a big city food truck."/>
    <n v="6000"/>
    <n v="530"/>
    <x v="2"/>
    <s v="US"/>
    <s v="USD"/>
    <n v="1399071173"/>
    <n v="1395787973"/>
    <b v="0"/>
    <x v="418"/>
    <b v="0"/>
    <s v="food/food trucks"/>
    <n v="9"/>
    <x v="488"/>
    <x v="4"/>
    <s v="food trucks"/>
    <x v="2648"/>
    <d v="2015-01-31T14:03:06"/>
    <x v="0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397"/>
    <b v="0"/>
    <s v="food/food trucks"/>
    <n v="11"/>
    <x v="2380"/>
    <x v="4"/>
    <s v="food trucks"/>
    <x v="2649"/>
    <d v="2014-10-16T03:59:00"/>
    <x v="0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480"/>
    <b v="1"/>
    <s v="theater/plays"/>
    <n v="106"/>
    <x v="2381"/>
    <x v="6"/>
    <s v="plays"/>
    <x v="2650"/>
    <d v="2014-11-05T21:22:25"/>
    <x v="0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460"/>
    <b v="1"/>
    <s v="theater/plays"/>
    <n v="105"/>
    <x v="2382"/>
    <x v="6"/>
    <s v="plays"/>
    <x v="2651"/>
    <d v="2014-05-02T22:52:53"/>
    <x v="0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397"/>
    <b v="0"/>
    <s v="theater/plays"/>
    <n v="11"/>
    <x v="1315"/>
    <x v="6"/>
    <s v="plays"/>
    <x v="2652"/>
    <d v="2015-11-16T16:04:58"/>
    <x v="0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367"/>
    <b v="1"/>
    <s v="film &amp; video/television"/>
    <n v="105"/>
    <x v="2383"/>
    <x v="5"/>
    <s v="television"/>
    <x v="2653"/>
    <d v="2015-08-09T16:00:00"/>
    <x v="0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487"/>
    <b v="1"/>
    <s v="theater/plays"/>
    <n v="175"/>
    <x v="2384"/>
    <x v="6"/>
    <s v="plays"/>
    <x v="2654"/>
    <d v="2016-08-01T19:00:00"/>
    <x v="0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480"/>
    <b v="1"/>
    <s v="theater/musical"/>
    <n v="105"/>
    <x v="1319"/>
    <x v="6"/>
    <s v="musical"/>
    <x v="2655"/>
    <d v="2016-05-22T19:34:33"/>
    <x v="0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428"/>
    <b v="0"/>
    <s v="theater/spaces"/>
    <n v="5"/>
    <x v="2385"/>
    <x v="6"/>
    <s v="spaces"/>
    <x v="2656"/>
    <d v="2016-02-15T16:51:23"/>
    <x v="0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485"/>
    <b v="1"/>
    <s v="music/rock"/>
    <n v="104"/>
    <x v="2386"/>
    <x v="7"/>
    <s v="rock"/>
    <x v="2657"/>
    <d v="2014-10-07T18:26:15"/>
    <x v="0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495"/>
    <b v="0"/>
    <s v="music/jazz"/>
    <n v="3"/>
    <x v="431"/>
    <x v="7"/>
    <s v="jazz"/>
    <x v="2658"/>
    <d v="2016-04-29T03:59:00"/>
    <x v="0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397"/>
    <b v="1"/>
    <s v="music/rock"/>
    <n v="104"/>
    <x v="2387"/>
    <x v="7"/>
    <s v="rock"/>
    <x v="2659"/>
    <d v="2016-11-01T02:55:34"/>
    <x v="0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428"/>
    <b v="1"/>
    <s v="theater/plays"/>
    <n v="104"/>
    <x v="1579"/>
    <x v="6"/>
    <s v="plays"/>
    <x v="2660"/>
    <d v="2016-07-13T19:14:00"/>
    <x v="0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397"/>
    <b v="0"/>
    <s v="theater/plays"/>
    <n v="3"/>
    <x v="2387"/>
    <x v="6"/>
    <s v="plays"/>
    <x v="2661"/>
    <d v="2012-07-23T04:00:00"/>
    <x v="0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182"/>
    <b v="1"/>
    <s v="music/rock"/>
    <n v="104"/>
    <x v="1929"/>
    <x v="7"/>
    <s v="rock"/>
    <x v="2662"/>
    <d v="2016-03-31T15:51:11"/>
    <x v="0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482"/>
    <b v="1"/>
    <s v="music/indie rock"/>
    <n v="103"/>
    <x v="2028"/>
    <x v="7"/>
    <s v="indie rock"/>
    <x v="2663"/>
    <d v="2014-08-10T15:59:00"/>
    <x v="0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345"/>
    <b v="0"/>
    <s v="photography/photobooks"/>
    <n v="2"/>
    <x v="2388"/>
    <x v="2"/>
    <s v="photobooks"/>
    <x v="2664"/>
    <d v="2016-12-06T04:59:00"/>
    <x v="0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496"/>
    <b v="0"/>
    <s v="photography/people"/>
    <n v="17"/>
    <x v="2389"/>
    <x v="2"/>
    <s v="people"/>
    <x v="2665"/>
    <d v="2009-12-31T23:39:00"/>
    <x v="0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345"/>
    <b v="0"/>
    <s v="publishing/art books"/>
    <n v="5"/>
    <x v="2390"/>
    <x v="1"/>
    <s v="art books"/>
    <x v="2666"/>
    <d v="2011-01-16T01:51:00"/>
    <x v="0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411"/>
    <b v="1"/>
    <s v="theater/plays"/>
    <n v="202"/>
    <x v="2391"/>
    <x v="6"/>
    <s v="plays"/>
    <x v="2667"/>
    <d v="2016-07-25T19:00:00"/>
    <x v="0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482"/>
    <b v="0"/>
    <s v="theater/plays"/>
    <n v="20"/>
    <x v="1437"/>
    <x v="6"/>
    <s v="plays"/>
    <x v="2668"/>
    <d v="2016-02-13T04:42:12"/>
    <x v="0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494"/>
    <b v="1"/>
    <s v="theater/plays"/>
    <n v="144"/>
    <x v="2392"/>
    <x v="6"/>
    <s v="plays"/>
    <x v="2669"/>
    <d v="2015-02-17T22:15:29"/>
    <x v="0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490"/>
    <b v="1"/>
    <s v="theater/plays"/>
    <n v="101"/>
    <x v="2393"/>
    <x v="6"/>
    <s v="plays"/>
    <x v="2670"/>
    <d v="2015-07-10T18:00:00"/>
    <x v="0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498"/>
    <b v="0"/>
    <s v="technology/wearables"/>
    <n v="1"/>
    <x v="2394"/>
    <x v="0"/>
    <s v="wearables"/>
    <x v="2671"/>
    <d v="2016-07-04T04:00:00"/>
    <x v="0"/>
  </r>
  <r>
    <n v="90"/>
    <x v="2667"/>
    <s v="We're looking for funding to help submit a short film to film festivals."/>
    <n v="500"/>
    <n v="502"/>
    <x v="0"/>
    <s v="US"/>
    <s v="USD"/>
    <n v="1310454499"/>
    <n v="1307862499"/>
    <b v="0"/>
    <x v="485"/>
    <b v="1"/>
    <s v="film &amp; video/shorts"/>
    <n v="100"/>
    <x v="2395"/>
    <x v="5"/>
    <s v="shorts"/>
    <x v="2672"/>
    <d v="2015-06-26T21:00:00"/>
    <x v="0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495"/>
    <b v="1"/>
    <s v="theater/plays"/>
    <n v="100"/>
    <x v="2396"/>
    <x v="6"/>
    <s v="plays"/>
    <x v="2673"/>
    <d v="2016-07-05T01:11:47"/>
    <x v="0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480"/>
    <b v="1"/>
    <s v="film &amp; video/shorts"/>
    <n v="100"/>
    <x v="2167"/>
    <x v="5"/>
    <s v="shorts"/>
    <x v="2674"/>
    <d v="2016-12-30T23:00:00"/>
    <x v="0"/>
  </r>
  <r>
    <n v="139"/>
    <x v="2670"/>
    <s v="When  Rome is infected with a zombie plague, Lucius Agrippa and a small group fights for survival"/>
    <n v="500"/>
    <n v="500"/>
    <x v="1"/>
    <s v="US"/>
    <s v="USD"/>
    <n v="1436738772"/>
    <n v="1435874772"/>
    <b v="0"/>
    <x v="497"/>
    <b v="0"/>
    <s v="film &amp; video/science fiction"/>
    <n v="100"/>
    <x v="872"/>
    <x v="5"/>
    <s v="science fiction"/>
    <x v="2675"/>
    <d v="2011-07-12T07:08:19"/>
    <x v="0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490"/>
    <b v="1"/>
    <s v="music/rock"/>
    <n v="143"/>
    <x v="1647"/>
    <x v="7"/>
    <s v="rock"/>
    <x v="2676"/>
    <d v="2016-08-31T20:46:11"/>
    <x v="0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411"/>
    <b v="0"/>
    <s v="theater/plays"/>
    <n v="9"/>
    <x v="2397"/>
    <x v="6"/>
    <s v="plays"/>
    <x v="2677"/>
    <d v="2011-05-15T18:11:26"/>
    <x v="0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345"/>
    <b v="1"/>
    <s v="theater/musical"/>
    <n v="100"/>
    <x v="2267"/>
    <x v="6"/>
    <s v="musical"/>
    <x v="2678"/>
    <d v="2015-07-12T22:06:12"/>
    <x v="1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495"/>
    <b v="1"/>
    <s v="theater/spaces"/>
    <n v="100"/>
    <x v="1357"/>
    <x v="6"/>
    <s v="spaces"/>
    <x v="2679"/>
    <d v="2011-03-04T12:57:07"/>
    <x v="0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418"/>
    <b v="1"/>
    <s v="theater/plays"/>
    <n v="100"/>
    <x v="2170"/>
    <x v="6"/>
    <s v="plays"/>
    <x v="2680"/>
    <d v="2014-08-25T21:00:00"/>
    <x v="0"/>
  </r>
  <r>
    <n v="3572"/>
    <x v="2676"/>
    <s v="A darkly comic one woman show by Abram Rooney as part of The Camden Fringe 2015."/>
    <n v="500"/>
    <n v="500"/>
    <x v="0"/>
    <s v="GB"/>
    <s v="GBP"/>
    <n v="1434894082"/>
    <n v="1432302082"/>
    <b v="0"/>
    <x v="428"/>
    <b v="1"/>
    <s v="theater/plays"/>
    <n v="100"/>
    <x v="1960"/>
    <x v="6"/>
    <s v="plays"/>
    <x v="2681"/>
    <d v="2015-05-18T20:58:47"/>
    <x v="0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484"/>
    <b v="1"/>
    <s v="theater/plays"/>
    <n v="100"/>
    <x v="2169"/>
    <x v="6"/>
    <s v="plays"/>
    <x v="2682"/>
    <d v="2017-01-31T18:00:00"/>
    <x v="0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411"/>
    <b v="1"/>
    <s v="theater/plays"/>
    <n v="100"/>
    <x v="2397"/>
    <x v="6"/>
    <s v="plays"/>
    <x v="2683"/>
    <d v="2016-05-06T20:17:35"/>
    <x v="0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498"/>
    <b v="1"/>
    <s v="theater/musical"/>
    <n v="100"/>
    <x v="2398"/>
    <x v="6"/>
    <s v="musical"/>
    <x v="2684"/>
    <d v="2015-06-21T13:41:22"/>
    <x v="1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497"/>
    <b v="0"/>
    <s v="theater/musical"/>
    <n v="1"/>
    <x v="872"/>
    <x v="6"/>
    <s v="musical"/>
    <x v="2685"/>
    <d v="2016-03-31T17:17:36"/>
    <x v="0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411"/>
    <b v="0"/>
    <s v="theater/plays"/>
    <n v="17"/>
    <x v="780"/>
    <x v="6"/>
    <s v="plays"/>
    <x v="2686"/>
    <d v="2016-02-02T11:29:44"/>
    <x v="0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483"/>
    <b v="1"/>
    <s v="technology/space exploration"/>
    <n v="164"/>
    <x v="2399"/>
    <x v="0"/>
    <s v="space exploration"/>
    <x v="2687"/>
    <d v="2015-08-10T23:00:00"/>
    <x v="0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498"/>
    <b v="0"/>
    <s v="theater/plays"/>
    <n v="2"/>
    <x v="2400"/>
    <x v="6"/>
    <s v="plays"/>
    <x v="2688"/>
    <d v="2015-12-23T16:18:00"/>
    <x v="0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493"/>
    <b v="0"/>
    <s v="theater/plays"/>
    <n v="10"/>
    <x v="2401"/>
    <x v="6"/>
    <s v="plays"/>
    <x v="2689"/>
    <d v="2014-11-20T16:04:00"/>
    <x v="0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428"/>
    <b v="0"/>
    <s v="music/faith"/>
    <n v="10"/>
    <x v="2402"/>
    <x v="7"/>
    <s v="faith"/>
    <x v="2690"/>
    <d v="2015-02-19T20:45:48"/>
    <x v="0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495"/>
    <b v="0"/>
    <s v="technology/wearables"/>
    <n v="2"/>
    <x v="2403"/>
    <x v="0"/>
    <s v="wearables"/>
    <x v="2691"/>
    <d v="2016-07-02T17:44:28"/>
    <x v="0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397"/>
    <b v="1"/>
    <s v="theater/plays"/>
    <n v="108"/>
    <x v="2404"/>
    <x v="6"/>
    <s v="plays"/>
    <x v="2692"/>
    <d v="2016-05-06T13:04:00"/>
    <x v="0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411"/>
    <b v="1"/>
    <s v="theater/plays"/>
    <n v="138"/>
    <x v="2405"/>
    <x v="6"/>
    <s v="plays"/>
    <x v="2693"/>
    <d v="2016-03-28T16:18:15"/>
    <x v="0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489"/>
    <b v="0"/>
    <s v="technology/wearables"/>
    <n v="1"/>
    <x v="2406"/>
    <x v="0"/>
    <s v="wearables"/>
    <x v="2694"/>
    <d v="2016-12-30T02:03:55"/>
    <x v="0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495"/>
    <b v="0"/>
    <s v="theater/musical"/>
    <n v="5"/>
    <x v="2407"/>
    <x v="6"/>
    <s v="musical"/>
    <x v="2695"/>
    <d v="2017-02-18T04:59:00"/>
    <x v="0"/>
  </r>
  <r>
    <n v="452"/>
    <x v="2691"/>
    <s v="A man must find his way out of the depths of the shadows by using the aid of a little girl."/>
    <n v="750"/>
    <n v="480"/>
    <x v="2"/>
    <s v="US"/>
    <s v="USD"/>
    <n v="1431536015"/>
    <n v="1428944015"/>
    <b v="0"/>
    <x v="418"/>
    <b v="0"/>
    <s v="film &amp; video/animation"/>
    <n v="64"/>
    <x v="2408"/>
    <x v="5"/>
    <s v="animation"/>
    <x v="2696"/>
    <d v="2016-03-01T23:59:00"/>
    <x v="0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495"/>
    <b v="0"/>
    <s v="technology/wearables"/>
    <n v="12"/>
    <x v="1338"/>
    <x v="0"/>
    <s v="wearables"/>
    <x v="2697"/>
    <d v="2017-02-20T04:37:48"/>
    <x v="0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494"/>
    <b v="0"/>
    <s v="games/video games"/>
    <n v="10"/>
    <x v="2409"/>
    <x v="3"/>
    <s v="video games"/>
    <x v="2698"/>
    <d v="2015-06-16T23:30:00"/>
    <x v="0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345"/>
    <b v="0"/>
    <s v="theater/spaces"/>
    <n v="12"/>
    <x v="2410"/>
    <x v="6"/>
    <s v="spaces"/>
    <x v="2699"/>
    <d v="2015-05-13T16:53:35"/>
    <x v="0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467"/>
    <b v="1"/>
    <s v="theater/plays"/>
    <n v="149"/>
    <x v="2411"/>
    <x v="6"/>
    <s v="plays"/>
    <x v="2700"/>
    <d v="2016-03-12T19:52:44"/>
    <x v="0"/>
  </r>
  <r>
    <n v="992"/>
    <x v="2696"/>
    <s v="The HOTTEST and COOLEST thing yet! WairConditioning... an entirely new level of comfortability!"/>
    <n v="100000"/>
    <n v="467"/>
    <x v="2"/>
    <s v="US"/>
    <s v="USD"/>
    <n v="1462655519"/>
    <n v="1457475119"/>
    <b v="0"/>
    <x v="489"/>
    <b v="0"/>
    <s v="technology/wearables"/>
    <n v="0"/>
    <x v="2412"/>
    <x v="0"/>
    <s v="wearables"/>
    <x v="2701"/>
    <d v="2012-10-04T23:07:13"/>
    <x v="0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493"/>
    <b v="0"/>
    <s v="theater/plays"/>
    <n v="5"/>
    <x v="2198"/>
    <x v="6"/>
    <s v="plays"/>
    <x v="2702"/>
    <d v="2015-05-05T18:48:00"/>
    <x v="0"/>
  </r>
  <r>
    <n v="2161"/>
    <x v="2698"/>
    <s v="We're trying to fund hard copies of our debut album!"/>
    <n v="400"/>
    <n v="463"/>
    <x v="0"/>
    <s v="US"/>
    <s v="USD"/>
    <n v="1443040059"/>
    <n v="1440448059"/>
    <b v="0"/>
    <x v="493"/>
    <b v="1"/>
    <s v="music/rock"/>
    <n v="116"/>
    <x v="2413"/>
    <x v="7"/>
    <s v="rock"/>
    <x v="2703"/>
    <d v="2016-03-13T22:00:00"/>
    <x v="0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495"/>
    <b v="0"/>
    <s v="technology/web"/>
    <n v="1"/>
    <x v="2414"/>
    <x v="0"/>
    <s v="web"/>
    <x v="2704"/>
    <d v="2016-05-07T21:11:59"/>
    <x v="0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182"/>
    <b v="1"/>
    <s v="film &amp; video/shorts"/>
    <n v="153"/>
    <x v="2415"/>
    <x v="5"/>
    <s v="shorts"/>
    <x v="2705"/>
    <d v="2014-12-21T17:43:33"/>
    <x v="0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478"/>
    <b v="1"/>
    <s v="film &amp; video/shorts"/>
    <n v="131"/>
    <x v="1404"/>
    <x v="5"/>
    <s v="shorts"/>
    <x v="2706"/>
    <d v="2015-09-23T20:27:39"/>
    <x v="0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n v="1437339675"/>
    <b v="0"/>
    <x v="345"/>
    <b v="0"/>
    <s v="food/food trucks"/>
    <n v="2"/>
    <x v="1254"/>
    <x v="4"/>
    <s v="food trucks"/>
    <x v="2707"/>
    <d v="2015-01-15T19:29:00"/>
    <x v="0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493"/>
    <b v="0"/>
    <s v="food/food trucks"/>
    <n v="3"/>
    <x v="2416"/>
    <x v="4"/>
    <s v="food trucks"/>
    <x v="2708"/>
    <d v="2011-12-27T17:35:58"/>
    <x v="0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182"/>
    <b v="1"/>
    <s v="theater/plays"/>
    <n v="184"/>
    <x v="2415"/>
    <x v="6"/>
    <s v="plays"/>
    <x v="2709"/>
    <d v="2012-02-26T00:07:21"/>
    <x v="0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418"/>
    <b v="0"/>
    <s v="theater/plays"/>
    <n v="8"/>
    <x v="2137"/>
    <x v="6"/>
    <s v="plays"/>
    <x v="2710"/>
    <d v="2015-08-18T21:01:15"/>
    <x v="0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428"/>
    <b v="0"/>
    <s v="theater/musical"/>
    <n v="30"/>
    <x v="2417"/>
    <x v="6"/>
    <s v="musical"/>
    <x v="2711"/>
    <d v="2015-08-22T03:59:00"/>
    <x v="0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484"/>
    <b v="0"/>
    <s v="theater/plays"/>
    <n v="2"/>
    <x v="2418"/>
    <x v="6"/>
    <s v="plays"/>
    <x v="2712"/>
    <d v="2016-02-13T19:02:06"/>
    <x v="0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484"/>
    <b v="0"/>
    <s v="theater/plays"/>
    <n v="38"/>
    <x v="2418"/>
    <x v="6"/>
    <s v="plays"/>
    <x v="2713"/>
    <d v="2014-10-22T15:36:50"/>
    <x v="0"/>
  </r>
  <r>
    <n v="3869"/>
    <x v="2709"/>
    <s v="A Musical about 3 women who pursue their Pleasure and end up finding themselves."/>
    <n v="13111"/>
    <n v="452"/>
    <x v="1"/>
    <s v="US"/>
    <s v="USD"/>
    <n v="1426302660"/>
    <n v="1423761792"/>
    <b v="0"/>
    <x v="182"/>
    <b v="0"/>
    <s v="theater/musical"/>
    <n v="3"/>
    <x v="2419"/>
    <x v="6"/>
    <s v="musical"/>
    <x v="2714"/>
    <d v="2015-04-03T21:48:59"/>
    <x v="0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397"/>
    <b v="0"/>
    <s v="theater/spaces"/>
    <n v="3"/>
    <x v="2420"/>
    <x v="6"/>
    <s v="spaces"/>
    <x v="2715"/>
    <d v="2016-09-18T19:51:05"/>
    <x v="0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182"/>
    <b v="1"/>
    <s v="theater/plays"/>
    <n v="113"/>
    <x v="2421"/>
    <x v="6"/>
    <s v="plays"/>
    <x v="2716"/>
    <d v="2017-03-01T19:00:00"/>
    <x v="0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480"/>
    <b v="0"/>
    <s v="theater/plays"/>
    <n v="18"/>
    <x v="2197"/>
    <x v="6"/>
    <s v="plays"/>
    <x v="2717"/>
    <d v="2015-03-14T03:11:00"/>
    <x v="0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482"/>
    <b v="0"/>
    <s v="publishing/translations"/>
    <n v="7"/>
    <x v="1879"/>
    <x v="1"/>
    <s v="translations"/>
    <x v="2718"/>
    <d v="2014-08-08T22:27:26"/>
    <x v="0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397"/>
    <b v="0"/>
    <s v="publishing/fiction"/>
    <n v="9"/>
    <x v="2422"/>
    <x v="1"/>
    <s v="fiction"/>
    <x v="2719"/>
    <d v="2015-04-05T17:51:17"/>
    <x v="0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487"/>
    <b v="1"/>
    <s v="theater/plays"/>
    <n v="110"/>
    <x v="2423"/>
    <x v="6"/>
    <s v="plays"/>
    <x v="2720"/>
    <d v="2014-07-05T14:22:27"/>
    <x v="0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482"/>
    <b v="0"/>
    <s v="theater/plays"/>
    <n v="18"/>
    <x v="2186"/>
    <x v="6"/>
    <s v="plays"/>
    <x v="2721"/>
    <d v="2016-10-09T10:56:59"/>
    <x v="0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428"/>
    <b v="0"/>
    <s v="theater/plays"/>
    <n v="22"/>
    <x v="2424"/>
    <x v="6"/>
    <s v="plays"/>
    <x v="2722"/>
    <d v="2015-04-03T15:38:00"/>
    <x v="0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482"/>
    <b v="0"/>
    <s v="film &amp; video/drama"/>
    <n v="16"/>
    <x v="2052"/>
    <x v="5"/>
    <s v="drama"/>
    <x v="2723"/>
    <d v="2015-08-22T12:07:53"/>
    <x v="0"/>
  </r>
  <r>
    <n v="819"/>
    <x v="2719"/>
    <s v="We are touring the Southeast in support of our new EP"/>
    <n v="400"/>
    <n v="435"/>
    <x v="0"/>
    <s v="US"/>
    <s v="USD"/>
    <n v="1387601040"/>
    <n v="1386806254"/>
    <b v="0"/>
    <x v="484"/>
    <b v="1"/>
    <s v="music/rock"/>
    <n v="109"/>
    <x v="2425"/>
    <x v="7"/>
    <s v="rock"/>
    <x v="2724"/>
    <d v="2015-01-08T20:58:03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498"/>
    <b v="0"/>
    <s v="technology/web"/>
    <n v="4"/>
    <x v="676"/>
    <x v="0"/>
    <s v="web"/>
    <x v="2725"/>
    <d v="2015-09-16T05:37:27"/>
    <x v="0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489"/>
    <b v="0"/>
    <s v="technology/gadgets"/>
    <n v="2"/>
    <x v="2426"/>
    <x v="0"/>
    <s v="gadgets"/>
    <x v="2726"/>
    <d v="2014-08-16T23:42:00"/>
    <x v="0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418"/>
    <b v="0"/>
    <s v="film &amp; video/animation"/>
    <n v="1"/>
    <x v="2427"/>
    <x v="5"/>
    <s v="animation"/>
    <x v="2727"/>
    <d v="2013-12-21T04:44:00"/>
    <x v="0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428"/>
    <b v="1"/>
    <s v="food/small batch"/>
    <n v="108"/>
    <x v="2428"/>
    <x v="4"/>
    <s v="small batch"/>
    <x v="2728"/>
    <d v="2015-02-22T01:21:47"/>
    <x v="0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482"/>
    <b v="0"/>
    <s v="theater/spaces"/>
    <n v="57"/>
    <x v="2366"/>
    <x v="6"/>
    <s v="spaces"/>
    <x v="2729"/>
    <d v="2016-12-29T22:01:40"/>
    <x v="0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484"/>
    <b v="1"/>
    <s v="theater/plays"/>
    <n v="129"/>
    <x v="2429"/>
    <x v="6"/>
    <s v="plays"/>
    <x v="2730"/>
    <d v="2014-09-11T06:14:57"/>
    <x v="0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490"/>
    <b v="1"/>
    <s v="theater/plays"/>
    <n v="143"/>
    <x v="661"/>
    <x v="6"/>
    <s v="plays"/>
    <x v="2731"/>
    <d v="2016-08-31T05:36:00"/>
    <x v="0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493"/>
    <b v="0"/>
    <s v="theater/plays"/>
    <n v="34"/>
    <x v="2430"/>
    <x v="6"/>
    <s v="plays"/>
    <x v="2732"/>
    <d v="2015-04-01T12:22:05"/>
    <x v="0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480"/>
    <b v="0"/>
    <s v="theater/plays"/>
    <n v="28"/>
    <x v="1623"/>
    <x v="6"/>
    <s v="plays"/>
    <x v="2733"/>
    <d v="2015-11-30T22:30:00"/>
    <x v="0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495"/>
    <b v="0"/>
    <s v="technology/web"/>
    <n v="0"/>
    <x v="390"/>
    <x v="0"/>
    <s v="web"/>
    <x v="2734"/>
    <d v="2015-07-05T15:38:37"/>
    <x v="0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428"/>
    <b v="0"/>
    <s v="theater/musical"/>
    <n v="9"/>
    <x v="2431"/>
    <x v="6"/>
    <s v="musical"/>
    <x v="2735"/>
    <d v="2015-02-28T12:00:00"/>
    <x v="0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495"/>
    <b v="1"/>
    <s v="film &amp; video/shorts"/>
    <n v="106"/>
    <x v="2432"/>
    <x v="5"/>
    <s v="shorts"/>
    <x v="2736"/>
    <d v="2015-05-25T21:38:16"/>
    <x v="0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492"/>
    <b v="0"/>
    <s v="games/video games"/>
    <n v="5"/>
    <x v="2433"/>
    <x v="3"/>
    <s v="video games"/>
    <x v="2737"/>
    <d v="2015-05-04T01:40:38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480"/>
    <b v="0"/>
    <s v="games/mobile games"/>
    <n v="0"/>
    <x v="2434"/>
    <x v="3"/>
    <s v="mobile games"/>
    <x v="2738"/>
    <d v="2015-01-02T16:13:36"/>
    <x v="0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428"/>
    <b v="1"/>
    <s v="music/electronic music"/>
    <n v="101"/>
    <x v="2034"/>
    <x v="7"/>
    <s v="electronic music"/>
    <x v="2739"/>
    <d v="2011-07-12T03:14:42"/>
    <x v="0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495"/>
    <b v="0"/>
    <s v="theater/plays"/>
    <n v="24"/>
    <x v="2432"/>
    <x v="6"/>
    <s v="plays"/>
    <x v="2740"/>
    <d v="2013-12-09T05:59:00"/>
    <x v="0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178"/>
    <b v="1"/>
    <s v="music/electronic music"/>
    <n v="383"/>
    <x v="2435"/>
    <x v="7"/>
    <s v="electronic music"/>
    <x v="2741"/>
    <d v="2015-04-30T16:00:51"/>
    <x v="0"/>
  </r>
  <r>
    <n v="3719"/>
    <x v="2737"/>
    <s v="A new piece of physical theatre about love, regret and longing."/>
    <n v="200"/>
    <n v="420"/>
    <x v="0"/>
    <s v="GB"/>
    <s v="GBP"/>
    <n v="1434994266"/>
    <n v="1432402266"/>
    <b v="0"/>
    <x v="489"/>
    <b v="1"/>
    <s v="theater/plays"/>
    <n v="210"/>
    <x v="1476"/>
    <x v="6"/>
    <s v="plays"/>
    <x v="2742"/>
    <d v="2015-11-02T08:00:00"/>
    <x v="0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489"/>
    <b v="0"/>
    <s v="publishing/translations"/>
    <n v="8"/>
    <x v="2436"/>
    <x v="1"/>
    <s v="translations"/>
    <x v="2743"/>
    <d v="2015-11-28T21:22:21"/>
    <x v="0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n v="1429290719"/>
    <b v="0"/>
    <x v="484"/>
    <b v="0"/>
    <s v="theater/plays"/>
    <n v="42"/>
    <x v="2437"/>
    <x v="6"/>
    <s v="plays"/>
    <x v="2744"/>
    <d v="2013-01-16T20:19:25"/>
    <x v="0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494"/>
    <b v="1"/>
    <s v="music/indie rock"/>
    <n v="104"/>
    <x v="2438"/>
    <x v="7"/>
    <s v="indie rock"/>
    <x v="2745"/>
    <d v="2015-06-22T17:31:06"/>
    <x v="0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495"/>
    <b v="0"/>
    <s v="film &amp; video/animation"/>
    <n v="14"/>
    <x v="1252"/>
    <x v="5"/>
    <s v="animation"/>
    <x v="2746"/>
    <d v="2016-09-18T20:26:25"/>
    <x v="0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480"/>
    <b v="0"/>
    <s v="theater/plays"/>
    <n v="7"/>
    <x v="2439"/>
    <x v="6"/>
    <s v="plays"/>
    <x v="2747"/>
    <d v="2015-05-07T17:11:59"/>
    <x v="0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495"/>
    <b v="0"/>
    <s v="technology/wearables"/>
    <n v="2"/>
    <x v="2440"/>
    <x v="0"/>
    <s v="wearables"/>
    <x v="2748"/>
    <d v="2010-02-15T05:00:00"/>
    <x v="0"/>
  </r>
  <r>
    <n v="22"/>
    <x v="2744"/>
    <s v="Meet Gary, and Troy: Two unlikely friends that investigate &quot;strange phenomenon&quot;."/>
    <n v="350"/>
    <n v="410"/>
    <x v="0"/>
    <s v="US"/>
    <s v="USD"/>
    <n v="1420099140"/>
    <n v="1418766740"/>
    <b v="0"/>
    <x v="495"/>
    <b v="1"/>
    <s v="film &amp; video/television"/>
    <n v="117"/>
    <x v="2441"/>
    <x v="5"/>
    <s v="television"/>
    <x v="2749"/>
    <d v="2016-07-05T20:54:43"/>
    <x v="0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497"/>
    <b v="0"/>
    <s v="games/video games"/>
    <n v="1"/>
    <x v="2442"/>
    <x v="3"/>
    <s v="video games"/>
    <x v="2750"/>
    <d v="2015-12-15T20:25:16"/>
    <x v="0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482"/>
    <b v="0"/>
    <s v="theater/plays"/>
    <n v="24"/>
    <x v="2420"/>
    <x v="6"/>
    <s v="plays"/>
    <x v="2751"/>
    <d v="2015-11-09T01:21:33"/>
    <x v="0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174"/>
    <b v="1"/>
    <s v="theater/plays"/>
    <n v="136"/>
    <x v="2443"/>
    <x v="6"/>
    <s v="plays"/>
    <x v="2752"/>
    <d v="2015-01-01T07:59:00"/>
    <x v="0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428"/>
    <b v="0"/>
    <s v="technology/wearables"/>
    <n v="1"/>
    <x v="2444"/>
    <x v="0"/>
    <s v="wearables"/>
    <x v="2753"/>
    <d v="2014-08-02T15:49:43"/>
    <x v="0"/>
  </r>
  <r>
    <n v="2150"/>
    <x v="2749"/>
    <s v="A pixel styled open world detective game."/>
    <n v="50000"/>
    <n v="405"/>
    <x v="2"/>
    <s v="NO"/>
    <s v="NOK"/>
    <n v="1468392599"/>
    <n v="1465800599"/>
    <b v="0"/>
    <x v="489"/>
    <b v="0"/>
    <s v="games/video games"/>
    <n v="1"/>
    <x v="2445"/>
    <x v="3"/>
    <s v="video games"/>
    <x v="2754"/>
    <d v="2017-03-06T06:58:27"/>
    <x v="0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496"/>
    <b v="0"/>
    <s v="film &amp; video/science fiction"/>
    <n v="13"/>
    <x v="2446"/>
    <x v="5"/>
    <s v="science fiction"/>
    <x v="2755"/>
    <d v="2016-05-31T16:33:14"/>
    <x v="0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467"/>
    <b v="0"/>
    <s v="technology/wearables"/>
    <n v="3"/>
    <x v="2447"/>
    <x v="0"/>
    <s v="wearables"/>
    <x v="2756"/>
    <d v="2014-12-02T06:19:05"/>
    <x v="0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496"/>
    <b v="0"/>
    <s v="publishing/translations"/>
    <n v="8"/>
    <x v="2446"/>
    <x v="1"/>
    <s v="translations"/>
    <x v="2757"/>
    <d v="2016-07-13T06:49:59"/>
    <x v="0"/>
  </r>
  <r>
    <n v="3799"/>
    <x v="2753"/>
    <s v="An original musical on it's way to the stage in Minneapolis, MN. Feel free to ask any questions."/>
    <n v="10000"/>
    <n v="402"/>
    <x v="2"/>
    <s v="US"/>
    <s v="USD"/>
    <n v="1457734843"/>
    <n v="1455142843"/>
    <b v="0"/>
    <x v="489"/>
    <b v="0"/>
    <s v="theater/musical"/>
    <n v="4"/>
    <x v="797"/>
    <x v="6"/>
    <s v="musical"/>
    <x v="2758"/>
    <d v="2014-07-01T19:00:00"/>
    <x v="0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493"/>
    <b v="0"/>
    <s v="film &amp; video/drama"/>
    <n v="33"/>
    <x v="2448"/>
    <x v="5"/>
    <s v="drama"/>
    <x v="2759"/>
    <d v="2017-01-10T16:31:21"/>
    <x v="0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496"/>
    <b v="0"/>
    <s v="film &amp; video/drama"/>
    <n v="40"/>
    <x v="445"/>
    <x v="5"/>
    <s v="drama"/>
    <x v="2760"/>
    <d v="2014-12-19T19:31:28"/>
    <x v="0"/>
  </r>
  <r>
    <n v="2479"/>
    <x v="2756"/>
    <s v="Fake Natives is headed on tour this summer. Help them fill their tank with fossil fuels."/>
    <n v="300"/>
    <n v="400.33"/>
    <x v="0"/>
    <s v="US"/>
    <s v="USD"/>
    <n v="1343440800"/>
    <n v="1342545994"/>
    <b v="0"/>
    <x v="485"/>
    <b v="1"/>
    <s v="music/indie rock"/>
    <n v="133"/>
    <x v="2449"/>
    <x v="7"/>
    <s v="indie rock"/>
    <x v="2761"/>
    <d v="2016-03-11T22:20:43"/>
    <x v="0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498"/>
    <b v="0"/>
    <s v="film &amp; video/animation"/>
    <n v="1"/>
    <x v="1794"/>
    <x v="5"/>
    <s v="animation"/>
    <x v="2762"/>
    <d v="2015-04-13T19:00:00"/>
    <x v="0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345"/>
    <b v="0"/>
    <s v="publishing/fiction"/>
    <n v="3"/>
    <x v="1377"/>
    <x v="1"/>
    <s v="fiction"/>
    <x v="2763"/>
    <d v="2015-06-21T00:50:59"/>
    <x v="0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493"/>
    <b v="1"/>
    <s v="theater/plays"/>
    <n v="100"/>
    <x v="2450"/>
    <x v="6"/>
    <s v="plays"/>
    <x v="2764"/>
    <d v="2012-07-28T02:00:00"/>
    <x v="0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345"/>
    <b v="0"/>
    <s v="theater/plays"/>
    <n v="16"/>
    <x v="1377"/>
    <x v="6"/>
    <s v="plays"/>
    <x v="2765"/>
    <d v="2012-05-25T14:14:00"/>
    <x v="0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496"/>
    <b v="0"/>
    <s v="theater/plays"/>
    <n v="11"/>
    <x v="2451"/>
    <x v="6"/>
    <s v="plays"/>
    <x v="2766"/>
    <d v="2010-10-15T04:00:00"/>
    <x v="0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496"/>
    <b v="0"/>
    <s v="theater/plays"/>
    <n v="12"/>
    <x v="854"/>
    <x v="6"/>
    <s v="plays"/>
    <x v="2767"/>
    <d v="2016-11-26T06:00:00"/>
    <x v="0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480"/>
    <b v="0"/>
    <s v="film &amp; video/animation"/>
    <n v="1"/>
    <x v="2452"/>
    <x v="5"/>
    <s v="animation"/>
    <x v="2768"/>
    <d v="2016-02-03T18:49:00"/>
    <x v="0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493"/>
    <b v="1"/>
    <s v="music/classical music"/>
    <n v="156"/>
    <x v="2453"/>
    <x v="7"/>
    <s v="classical music"/>
    <x v="2769"/>
    <d v="2017-02-28T08:51:00"/>
    <x v="0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484"/>
    <b v="1"/>
    <s v="theater/plays"/>
    <n v="128"/>
    <x v="2282"/>
    <x v="6"/>
    <s v="plays"/>
    <x v="2770"/>
    <d v="2015-06-27T21:44:14"/>
    <x v="0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345"/>
    <b v="0"/>
    <s v="theater/plays"/>
    <n v="19"/>
    <x v="299"/>
    <x v="6"/>
    <s v="plays"/>
    <x v="2771"/>
    <d v="2014-02-14T22:43:20"/>
    <x v="0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418"/>
    <b v="0"/>
    <s v="photography/people"/>
    <n v="5"/>
    <x v="2454"/>
    <x v="2"/>
    <s v="people"/>
    <x v="2772"/>
    <d v="2011-01-02T03:00:00"/>
    <x v="0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182"/>
    <b v="1"/>
    <s v="theater/plays"/>
    <n v="127"/>
    <x v="2455"/>
    <x v="6"/>
    <s v="plays"/>
    <x v="2773"/>
    <d v="2016-08-13T23:29:16"/>
    <x v="0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480"/>
    <b v="0"/>
    <s v="film &amp; video/drama"/>
    <n v="58"/>
    <x v="2456"/>
    <x v="5"/>
    <s v="drama"/>
    <x v="2774"/>
    <d v="2015-04-29T14:07:06"/>
    <x v="0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428"/>
    <b v="0"/>
    <s v="photography/photobooks"/>
    <n v="11"/>
    <x v="2081"/>
    <x v="2"/>
    <s v="photobooks"/>
    <x v="2775"/>
    <d v="2014-07-09T17:24:25"/>
    <x v="0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495"/>
    <b v="0"/>
    <s v="publishing/children's books"/>
    <n v="19"/>
    <x v="2457"/>
    <x v="1"/>
    <s v="children's books"/>
    <x v="2776"/>
    <d v="2016-02-18T21:30:00"/>
    <x v="0"/>
  </r>
  <r>
    <n v="963"/>
    <x v="2772"/>
    <s v="WE are molding an educated, motivated, non violent GENERATION!"/>
    <n v="35000"/>
    <n v="377"/>
    <x v="2"/>
    <s v="US"/>
    <s v="USD"/>
    <n v="1476717319"/>
    <n v="1473693319"/>
    <b v="0"/>
    <x v="428"/>
    <b v="0"/>
    <s v="technology/wearables"/>
    <n v="1"/>
    <x v="2458"/>
    <x v="0"/>
    <s v="wearables"/>
    <x v="2777"/>
    <d v="2015-02-08T19:38:49"/>
    <x v="0"/>
  </r>
  <r>
    <n v="372"/>
    <x v="2773"/>
    <s v="A short documentary exploring the uses of 'Natural Horsemanship' across Europe"/>
    <n v="300"/>
    <n v="376"/>
    <x v="0"/>
    <s v="GB"/>
    <s v="GBP"/>
    <n v="1459872000"/>
    <n v="1456408244"/>
    <b v="0"/>
    <x v="428"/>
    <b v="1"/>
    <s v="film &amp; video/documentary"/>
    <n v="125"/>
    <x v="637"/>
    <x v="5"/>
    <s v="documentary"/>
    <x v="2778"/>
    <d v="2015-03-01T21:47:19"/>
    <x v="0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480"/>
    <b v="0"/>
    <s v="theater/spaces"/>
    <n v="0"/>
    <x v="2459"/>
    <x v="6"/>
    <s v="spaces"/>
    <x v="2779"/>
    <d v="2012-08-26T21:37:03"/>
    <x v="0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428"/>
    <b v="0"/>
    <s v="music/jazz"/>
    <n v="6"/>
    <x v="2170"/>
    <x v="7"/>
    <s v="jazz"/>
    <x v="2780"/>
    <d v="2016-10-17T15:15:19"/>
    <x v="0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480"/>
    <b v="1"/>
    <s v="publishing/nonfiction"/>
    <n v="125"/>
    <x v="2460"/>
    <x v="1"/>
    <s v="nonfiction"/>
    <x v="2781"/>
    <d v="2016-04-05T16:00:00"/>
    <x v="0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n v="1489504916"/>
    <b v="0"/>
    <x v="489"/>
    <b v="0"/>
    <s v="theater/plays"/>
    <n v="4"/>
    <x v="2461"/>
    <x v="6"/>
    <s v="plays"/>
    <x v="2782"/>
    <d v="2014-12-27T01:40:44"/>
    <x v="0"/>
  </r>
  <r>
    <n v="3470"/>
    <x v="2778"/>
    <s v="The New Artist's Circle is a theatre company dedicated to bringing the arts to young people."/>
    <n v="250"/>
    <n v="375"/>
    <x v="0"/>
    <s v="US"/>
    <s v="USD"/>
    <n v="1468618680"/>
    <n v="1465345902"/>
    <b v="0"/>
    <x v="428"/>
    <b v="1"/>
    <s v="theater/plays"/>
    <n v="150"/>
    <x v="2170"/>
    <x v="6"/>
    <s v="plays"/>
    <x v="2783"/>
    <d v="2012-03-01T04:59:00"/>
    <x v="0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460"/>
    <b v="1"/>
    <s v="theater/spaces"/>
    <n v="124"/>
    <x v="2462"/>
    <x v="6"/>
    <s v="spaces"/>
    <x v="2784"/>
    <d v="2014-07-14T19:32:39"/>
    <x v="0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495"/>
    <b v="1"/>
    <s v="theater/plays"/>
    <n v="123"/>
    <x v="1739"/>
    <x v="6"/>
    <s v="plays"/>
    <x v="2785"/>
    <d v="2017-04-14T04:59:00"/>
    <x v="0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428"/>
    <b v="0"/>
    <s v="photography/places"/>
    <n v="7"/>
    <x v="1913"/>
    <x v="2"/>
    <s v="places"/>
    <x v="2786"/>
    <d v="2016-07-15T21:38:00"/>
    <x v="0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496"/>
    <b v="0"/>
    <s v="theater/plays"/>
    <n v="7"/>
    <x v="2463"/>
    <x v="6"/>
    <s v="plays"/>
    <x v="2787"/>
    <d v="2015-12-23T22:59:00"/>
    <x v="0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397"/>
    <b v="0"/>
    <s v="games/mobile games"/>
    <n v="10"/>
    <x v="1004"/>
    <x v="3"/>
    <s v="mobile games"/>
    <x v="2788"/>
    <d v="2016-06-26T00:04:51"/>
    <x v="0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498"/>
    <b v="0"/>
    <s v="film &amp; video/drama"/>
    <n v="1"/>
    <x v="2464"/>
    <x v="5"/>
    <s v="drama"/>
    <x v="2789"/>
    <d v="2014-07-15T05:11:00"/>
    <x v="0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n v="1386336660"/>
    <b v="0"/>
    <x v="345"/>
    <b v="0"/>
    <s v="publishing/fiction"/>
    <n v="2"/>
    <x v="1338"/>
    <x v="1"/>
    <s v="fiction"/>
    <x v="2790"/>
    <d v="2015-03-23T03:55:12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182"/>
    <b v="0"/>
    <s v="music/faith"/>
    <n v="103"/>
    <x v="2465"/>
    <x v="7"/>
    <s v="faith"/>
    <x v="2791"/>
    <d v="2016-01-31T04:17:00"/>
    <x v="0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482"/>
    <b v="0"/>
    <s v="film &amp; video/science fiction"/>
    <n v="1"/>
    <x v="2466"/>
    <x v="5"/>
    <s v="science fiction"/>
    <x v="2792"/>
    <d v="2015-08-20T20:06:00"/>
    <x v="0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496"/>
    <b v="0"/>
    <s v="technology/space exploration"/>
    <n v="1"/>
    <x v="2467"/>
    <x v="0"/>
    <s v="space exploration"/>
    <x v="2793"/>
    <d v="2014-01-05T13:31:00"/>
    <x v="0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484"/>
    <b v="0"/>
    <s v="theater/plays"/>
    <n v="18"/>
    <x v="2468"/>
    <x v="6"/>
    <s v="plays"/>
    <x v="2794"/>
    <d v="2017-03-24T05:00:23"/>
    <x v="0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345"/>
    <b v="1"/>
    <s v="theater/plays"/>
    <n v="101"/>
    <x v="2469"/>
    <x v="6"/>
    <s v="plays"/>
    <x v="2795"/>
    <d v="2014-12-02T15:04:04"/>
    <x v="0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484"/>
    <b v="1"/>
    <s v="technology/space exploration"/>
    <n v="102"/>
    <x v="2470"/>
    <x v="0"/>
    <s v="space exploration"/>
    <x v="2796"/>
    <d v="2016-12-21T14:59:03"/>
    <x v="0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428"/>
    <b v="0"/>
    <s v="publishing/fiction"/>
    <n v="70"/>
    <x v="2471"/>
    <x v="1"/>
    <s v="fiction"/>
    <x v="2797"/>
    <d v="2014-08-12T01:53:58"/>
    <x v="0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482"/>
    <b v="1"/>
    <s v="theater/musical"/>
    <n v="100"/>
    <x v="2472"/>
    <x v="6"/>
    <s v="musical"/>
    <x v="2798"/>
    <d v="2015-08-29T03:59:00"/>
    <x v="0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498"/>
    <b v="0"/>
    <s v="technology/web"/>
    <n v="0"/>
    <x v="2473"/>
    <x v="0"/>
    <s v="web"/>
    <x v="2799"/>
    <d v="2015-01-15T21:54:55"/>
    <x v="0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493"/>
    <b v="0"/>
    <s v="publishing/art books"/>
    <n v="4"/>
    <x v="2474"/>
    <x v="1"/>
    <s v="art books"/>
    <x v="2800"/>
    <d v="2014-02-23T18:43:38"/>
    <x v="0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482"/>
    <b v="1"/>
    <s v="theater/plays"/>
    <n v="140"/>
    <x v="2239"/>
    <x v="6"/>
    <s v="plays"/>
    <x v="2801"/>
    <d v="2015-07-11T03:59:00"/>
    <x v="0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418"/>
    <b v="0"/>
    <s v="theater/plays"/>
    <n v="16"/>
    <x v="2384"/>
    <x v="6"/>
    <s v="plays"/>
    <x v="2802"/>
    <d v="2016-05-14T15:18:28"/>
    <x v="0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428"/>
    <b v="0"/>
    <s v="technology/web"/>
    <n v="0"/>
    <x v="2475"/>
    <x v="0"/>
    <s v="web"/>
    <x v="2803"/>
    <d v="2014-02-17T00:00:00"/>
    <x v="0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496"/>
    <b v="0"/>
    <s v="film &amp; video/drama"/>
    <n v="0"/>
    <x v="2476"/>
    <x v="5"/>
    <s v="drama"/>
    <x v="2804"/>
    <d v="2015-04-24T21:52:21"/>
    <x v="0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496"/>
    <b v="0"/>
    <s v="music/jazz"/>
    <n v="38"/>
    <x v="2476"/>
    <x v="7"/>
    <s v="jazz"/>
    <x v="2805"/>
    <d v="2015-03-08T12:57:05"/>
    <x v="0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428"/>
    <b v="0"/>
    <s v="technology/web"/>
    <n v="6"/>
    <x v="2477"/>
    <x v="0"/>
    <s v="web"/>
    <x v="2806"/>
    <d v="2015-01-18T01:12:00"/>
    <x v="0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411"/>
    <b v="1"/>
    <s v="theater/plays"/>
    <n v="113"/>
    <x v="2478"/>
    <x v="6"/>
    <s v="plays"/>
    <x v="2807"/>
    <d v="2016-09-03T16:34:37"/>
    <x v="0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428"/>
    <b v="0"/>
    <s v="film &amp; video/science fiction"/>
    <n v="8"/>
    <x v="2479"/>
    <x v="5"/>
    <s v="science fiction"/>
    <x v="2808"/>
    <d v="2010-06-25T21:32:00"/>
    <x v="0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496"/>
    <b v="0"/>
    <s v="film &amp; video/animation"/>
    <n v="1"/>
    <x v="2480"/>
    <x v="5"/>
    <s v="animation"/>
    <x v="2809"/>
    <d v="2016-07-01T18:35:38"/>
    <x v="0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489"/>
    <b v="0"/>
    <s v="photography/photobooks"/>
    <n v="7"/>
    <x v="1077"/>
    <x v="2"/>
    <s v="photobooks"/>
    <x v="2810"/>
    <d v="2014-11-03T00:00:00"/>
    <x v="0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345"/>
    <b v="0"/>
    <s v="food/food trucks"/>
    <n v="1"/>
    <x v="2481"/>
    <x v="4"/>
    <s v="food trucks"/>
    <x v="2811"/>
    <d v="2015-08-11T13:00:52"/>
    <x v="0"/>
  </r>
  <r>
    <n v="3060"/>
    <x v="2807"/>
    <s v="Save the historic Roxy theatre in Bremerton WA from being repurposed as office space."/>
    <n v="220000"/>
    <n v="335"/>
    <x v="2"/>
    <s v="US"/>
    <s v="USD"/>
    <n v="1443422134"/>
    <n v="1440830134"/>
    <b v="0"/>
    <x v="345"/>
    <b v="0"/>
    <s v="theater/spaces"/>
    <n v="0"/>
    <x v="2481"/>
    <x v="6"/>
    <s v="spaces"/>
    <x v="2812"/>
    <d v="2012-04-10T22:36:27"/>
    <x v="0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485"/>
    <b v="0"/>
    <s v="theater/spaces"/>
    <n v="3"/>
    <x v="2482"/>
    <x v="6"/>
    <s v="spaces"/>
    <x v="2813"/>
    <d v="2014-10-29T22:57:51"/>
    <x v="0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345"/>
    <b v="0"/>
    <s v="music/jazz"/>
    <n v="2"/>
    <x v="2374"/>
    <x v="7"/>
    <s v="jazz"/>
    <x v="2814"/>
    <d v="2016-07-15T20:42:26"/>
    <x v="0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182"/>
    <b v="0"/>
    <s v="music/jazz"/>
    <n v="11"/>
    <x v="2483"/>
    <x v="7"/>
    <s v="jazz"/>
    <x v="2815"/>
    <d v="2015-09-28T06:35:34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489"/>
    <b v="0"/>
    <s v="technology/web"/>
    <n v="11"/>
    <x v="2484"/>
    <x v="0"/>
    <s v="web"/>
    <x v="2816"/>
    <d v="2016-12-07T17:36:09"/>
    <x v="0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498"/>
    <b v="0"/>
    <s v="film &amp; video/drama"/>
    <n v="4"/>
    <x v="2306"/>
    <x v="5"/>
    <s v="drama"/>
    <x v="2817"/>
    <d v="2014-11-22T00:02:03"/>
    <x v="0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482"/>
    <b v="0"/>
    <s v="film &amp; video/drama"/>
    <n v="3"/>
    <x v="2386"/>
    <x v="5"/>
    <s v="drama"/>
    <x v="2818"/>
    <d v="2013-02-13T22:37:49"/>
    <x v="0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418"/>
    <b v="0"/>
    <s v="music/jazz"/>
    <n v="5"/>
    <x v="2485"/>
    <x v="7"/>
    <s v="jazz"/>
    <x v="2819"/>
    <d v="2015-12-10T22:12:46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498"/>
    <b v="0"/>
    <s v="food/food trucks"/>
    <n v="7"/>
    <x v="2306"/>
    <x v="4"/>
    <s v="food trucks"/>
    <x v="2820"/>
    <d v="2015-03-19T19:02:50"/>
    <x v="0"/>
  </r>
  <r>
    <n v="1412"/>
    <x v="2816"/>
    <s v="â€œClimbing Silver!â€- An English translation of the Young Adult Shogi novella"/>
    <n v="7000"/>
    <n v="320"/>
    <x v="2"/>
    <s v="US"/>
    <s v="USD"/>
    <n v="1417656699"/>
    <n v="1415064699"/>
    <b v="0"/>
    <x v="493"/>
    <b v="0"/>
    <s v="publishing/translations"/>
    <n v="5"/>
    <x v="2486"/>
    <x v="1"/>
    <s v="translations"/>
    <x v="2821"/>
    <d v="2015-08-30T05:28:00"/>
    <x v="0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495"/>
    <b v="1"/>
    <s v="theater/plays"/>
    <n v="160"/>
    <x v="2408"/>
    <x v="6"/>
    <s v="plays"/>
    <x v="2822"/>
    <d v="2013-11-29T14:28:15"/>
    <x v="0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397"/>
    <b v="0"/>
    <s v="theater/plays"/>
    <n v="32"/>
    <x v="2487"/>
    <x v="6"/>
    <s v="plays"/>
    <x v="2823"/>
    <d v="2015-09-06T02:36:46"/>
    <x v="0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484"/>
    <b v="1"/>
    <s v="music/electronic music"/>
    <n v="106"/>
    <x v="2488"/>
    <x v="7"/>
    <s v="electronic music"/>
    <x v="2824"/>
    <d v="2014-12-04T01:31:39"/>
    <x v="0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418"/>
    <b v="0"/>
    <s v="theater/plays"/>
    <n v="4"/>
    <x v="2489"/>
    <x v="6"/>
    <s v="plays"/>
    <x v="2825"/>
    <d v="2016-04-21T22:36:48"/>
    <x v="0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345"/>
    <b v="1"/>
    <s v="theater/plays"/>
    <n v="104"/>
    <x v="2025"/>
    <x v="6"/>
    <s v="plays"/>
    <x v="2826"/>
    <d v="2016-06-02T13:07:28"/>
    <x v="0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493"/>
    <b v="0"/>
    <s v="theater/plays"/>
    <n v="4"/>
    <x v="2490"/>
    <x v="6"/>
    <s v="plays"/>
    <x v="2827"/>
    <d v="2015-07-23T18:02:25"/>
    <x v="0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397"/>
    <b v="1"/>
    <s v="music/rock"/>
    <n v="103"/>
    <x v="2491"/>
    <x v="7"/>
    <s v="rock"/>
    <x v="2828"/>
    <d v="2015-10-31T15:57:33"/>
    <x v="0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n v="1481181169"/>
    <b v="0"/>
    <x v="498"/>
    <b v="0"/>
    <s v="games/video games"/>
    <n v="0"/>
    <x v="2492"/>
    <x v="3"/>
    <s v="video games"/>
    <x v="2829"/>
    <d v="2014-10-27T03:00:00"/>
    <x v="0"/>
  </r>
  <r>
    <n v="2424"/>
    <x v="2825"/>
    <s v="Great and creative food from the heart in the form of a sweet food truck!"/>
    <n v="25000"/>
    <n v="310"/>
    <x v="2"/>
    <s v="US"/>
    <s v="USD"/>
    <n v="1414445108"/>
    <n v="1411853108"/>
    <b v="0"/>
    <x v="428"/>
    <b v="0"/>
    <s v="food/food trucks"/>
    <n v="1"/>
    <x v="2493"/>
    <x v="4"/>
    <s v="food trucks"/>
    <x v="2830"/>
    <d v="2014-09-06T00:10:11"/>
    <x v="0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n v="1423529152"/>
    <b v="0"/>
    <x v="411"/>
    <b v="1"/>
    <s v="technology/hardware"/>
    <n v="103"/>
    <x v="2494"/>
    <x v="0"/>
    <s v="hardware"/>
    <x v="2831"/>
    <d v="2012-02-14T19:49:00"/>
    <x v="0"/>
  </r>
  <r>
    <n v="717"/>
    <x v="2827"/>
    <s v="Cool air flowing under clothing keeps you cool."/>
    <n v="100000"/>
    <n v="305"/>
    <x v="2"/>
    <s v="US"/>
    <s v="USD"/>
    <n v="1409949002"/>
    <n v="1407357002"/>
    <b v="0"/>
    <x v="489"/>
    <b v="0"/>
    <s v="technology/wearables"/>
    <n v="0"/>
    <x v="2495"/>
    <x v="0"/>
    <s v="wearables"/>
    <x v="2832"/>
    <d v="2017-01-07T07:12:49"/>
    <x v="0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484"/>
    <b v="0"/>
    <s v="music/indie rock"/>
    <n v="20"/>
    <x v="2496"/>
    <x v="7"/>
    <s v="indie rock"/>
    <x v="2833"/>
    <d v="2014-10-27T21:25:08"/>
    <x v="0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345"/>
    <b v="0"/>
    <s v="film &amp; video/animation"/>
    <n v="2"/>
    <x v="2497"/>
    <x v="5"/>
    <s v="animation"/>
    <x v="2834"/>
    <d v="2015-03-11T23:45:52"/>
    <x v="0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499"/>
    <b v="0"/>
    <s v="technology/web"/>
    <n v="3"/>
    <x v="541"/>
    <x v="0"/>
    <s v="web"/>
    <x v="2835"/>
    <d v="2014-09-05T20:30:02"/>
    <x v="0"/>
  </r>
  <r>
    <n v="1849"/>
    <x v="2831"/>
    <s v="Release the Skylines is a small, local Cleveland metal band looking to record an album."/>
    <n v="300"/>
    <n v="301"/>
    <x v="0"/>
    <s v="US"/>
    <s v="USD"/>
    <n v="1350505059"/>
    <n v="1347913059"/>
    <b v="0"/>
    <x v="495"/>
    <b v="1"/>
    <s v="music/rock"/>
    <n v="100"/>
    <x v="2498"/>
    <x v="7"/>
    <s v="rock"/>
    <x v="2836"/>
    <d v="2011-09-06T20:39:10"/>
    <x v="0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493"/>
    <b v="1"/>
    <s v="music/indie rock"/>
    <n v="241"/>
    <x v="2499"/>
    <x v="7"/>
    <s v="indie rock"/>
    <x v="2837"/>
    <d v="2015-08-21T11:47:36"/>
    <x v="0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489"/>
    <b v="0"/>
    <s v="theater/plays"/>
    <n v="12"/>
    <x v="2500"/>
    <x v="6"/>
    <s v="plays"/>
    <x v="2838"/>
    <d v="2016-11-17T19:28:06"/>
    <x v="0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497"/>
    <b v="0"/>
    <s v="technology/web"/>
    <n v="1"/>
    <x v="1846"/>
    <x v="0"/>
    <s v="web"/>
    <x v="2839"/>
    <d v="2012-10-17T20:17:39"/>
    <x v="0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485"/>
    <b v="1"/>
    <s v="music/metal"/>
    <n v="100"/>
    <x v="2501"/>
    <x v="7"/>
    <s v="metal"/>
    <x v="2840"/>
    <d v="2011-09-27T04:59:00"/>
    <x v="0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482"/>
    <b v="1"/>
    <s v="music/metal"/>
    <n v="100"/>
    <x v="2421"/>
    <x v="7"/>
    <s v="metal"/>
    <x v="2841"/>
    <d v="2014-10-17T19:10:10"/>
    <x v="0"/>
  </r>
  <r>
    <n v="1822"/>
    <x v="2837"/>
    <s v="Wood Butcher needs your help to make this happen. Buy a CD, support local music!"/>
    <n v="300"/>
    <n v="300"/>
    <x v="0"/>
    <s v="CA"/>
    <s v="CAD"/>
    <n v="1391194860"/>
    <n v="1388084862"/>
    <b v="0"/>
    <x v="397"/>
    <b v="1"/>
    <s v="music/rock"/>
    <n v="100"/>
    <x v="2346"/>
    <x v="7"/>
    <s v="rock"/>
    <x v="2842"/>
    <d v="2014-08-25T17:12:18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397"/>
    <b v="1"/>
    <s v="music/indie rock"/>
    <n v="100"/>
    <x v="2346"/>
    <x v="7"/>
    <s v="indie rock"/>
    <x v="2843"/>
    <d v="2015-04-14T19:00:33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497"/>
    <b v="0"/>
    <s v="technology/web"/>
    <n v="3"/>
    <x v="1846"/>
    <x v="0"/>
    <s v="web"/>
    <x v="2844"/>
    <d v="2015-02-16T19:58:29"/>
    <x v="0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496"/>
    <b v="0"/>
    <s v="theater/plays"/>
    <n v="50"/>
    <x v="1338"/>
    <x v="6"/>
    <s v="plays"/>
    <x v="2845"/>
    <d v="2014-01-31T19:01:00"/>
    <x v="0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482"/>
    <b v="1"/>
    <s v="theater/musical"/>
    <n v="100"/>
    <x v="2421"/>
    <x v="6"/>
    <s v="musical"/>
    <x v="2846"/>
    <d v="2013-04-15T22:16:33"/>
    <x v="0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418"/>
    <b v="0"/>
    <s v="theater/spaces"/>
    <n v="12"/>
    <x v="1647"/>
    <x v="6"/>
    <s v="spaces"/>
    <x v="2847"/>
    <d v="2016-01-08T19:47:00"/>
    <x v="0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497"/>
    <b v="0"/>
    <s v="theater/spaces"/>
    <n v="3"/>
    <x v="1846"/>
    <x v="6"/>
    <s v="spaces"/>
    <x v="2848"/>
    <d v="2016-01-29T23:34:00"/>
    <x v="0"/>
  </r>
  <r>
    <n v="4039"/>
    <x v="2844"/>
    <s v="Help stage an original One Act Play that brings awareness to Alzheimer's in its debut performance."/>
    <n v="500"/>
    <n v="300"/>
    <x v="2"/>
    <s v="US"/>
    <s v="USD"/>
    <n v="1448949540"/>
    <n v="1446048367"/>
    <b v="0"/>
    <x v="496"/>
    <b v="0"/>
    <s v="theater/plays"/>
    <n v="60"/>
    <x v="1338"/>
    <x v="6"/>
    <s v="plays"/>
    <x v="2849"/>
    <d v="2015-01-24T03:00:00"/>
    <x v="0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498"/>
    <b v="0"/>
    <s v="technology/wearables"/>
    <n v="1"/>
    <x v="2502"/>
    <x v="0"/>
    <s v="wearables"/>
    <x v="2850"/>
    <d v="2015-07-16T07:56:00"/>
    <x v="0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345"/>
    <b v="0"/>
    <s v="technology/wearables"/>
    <n v="1"/>
    <x v="2503"/>
    <x v="0"/>
    <s v="wearables"/>
    <x v="2851"/>
    <d v="2016-06-05T10:43:47"/>
    <x v="0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418"/>
    <b v="0"/>
    <s v="theater/plays"/>
    <n v="24"/>
    <x v="2504"/>
    <x v="6"/>
    <s v="plays"/>
    <x v="2852"/>
    <d v="2015-12-01T05:59:00"/>
    <x v="0"/>
  </r>
  <r>
    <n v="1192"/>
    <x v="2848"/>
    <s v="A macro landscape photography art book &amp; limited edition prints. A Make 100 project."/>
    <n v="100"/>
    <n v="290"/>
    <x v="0"/>
    <s v="GB"/>
    <s v="GBP"/>
    <n v="1486814978"/>
    <n v="1484222978"/>
    <b v="0"/>
    <x v="182"/>
    <b v="1"/>
    <s v="photography/photobooks"/>
    <n v="290"/>
    <x v="2505"/>
    <x v="2"/>
    <s v="photobooks"/>
    <x v="2853"/>
    <d v="2016-10-31T21:36:04"/>
    <x v="0"/>
  </r>
  <r>
    <n v="943"/>
    <x v="2849"/>
    <s v="A mask for home or travel that will give you the best, undisturbed sleep of your life."/>
    <n v="3000"/>
    <n v="289"/>
    <x v="2"/>
    <s v="US"/>
    <s v="USD"/>
    <n v="1480438905"/>
    <n v="1477843305"/>
    <b v="0"/>
    <x v="418"/>
    <b v="0"/>
    <s v="technology/wearables"/>
    <n v="10"/>
    <x v="2506"/>
    <x v="0"/>
    <s v="wearables"/>
    <x v="2854"/>
    <d v="2016-10-26T03:59:00"/>
    <x v="0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397"/>
    <b v="0"/>
    <s v="photography/nature"/>
    <n v="29"/>
    <x v="2038"/>
    <x v="2"/>
    <s v="nature"/>
    <x v="2855"/>
    <d v="2014-09-28T18:55:56"/>
    <x v="0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182"/>
    <b v="1"/>
    <s v="theater/plays"/>
    <n v="286"/>
    <x v="2507"/>
    <x v="6"/>
    <s v="plays"/>
    <x v="2856"/>
    <d v="2017-02-11T12:09:38"/>
    <x v="0"/>
  </r>
  <r>
    <n v="946"/>
    <x v="2852"/>
    <s v="Soft edged-Hard working. The perfect wearable organization for the home and professional shop."/>
    <n v="15000"/>
    <n v="286"/>
    <x v="2"/>
    <s v="US"/>
    <s v="USD"/>
    <n v="1473444048"/>
    <n v="1470852048"/>
    <b v="0"/>
    <x v="496"/>
    <b v="0"/>
    <s v="technology/wearables"/>
    <n v="2"/>
    <x v="1286"/>
    <x v="0"/>
    <s v="wearables"/>
    <x v="2857"/>
    <d v="2016-11-29T17:01:45"/>
    <x v="0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489"/>
    <b v="0"/>
    <s v="theater/plays"/>
    <n v="14"/>
    <x v="2356"/>
    <x v="6"/>
    <s v="plays"/>
    <x v="2858"/>
    <d v="2014-09-17T05:06:39"/>
    <x v="0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496"/>
    <b v="0"/>
    <s v="theater/plays"/>
    <n v="3"/>
    <x v="2360"/>
    <x v="6"/>
    <s v="plays"/>
    <x v="2859"/>
    <d v="2015-12-04T19:29:08"/>
    <x v="0"/>
  </r>
  <r>
    <n v="2121"/>
    <x v="2855"/>
    <s v="Join us on an epic journey to discover a millennia old secret which will change the world forever."/>
    <n v="50000"/>
    <n v="284"/>
    <x v="2"/>
    <s v="CH"/>
    <s v="CHF"/>
    <n v="1484156948"/>
    <n v="1481564948"/>
    <b v="0"/>
    <x v="482"/>
    <b v="0"/>
    <s v="games/video games"/>
    <n v="1"/>
    <x v="2508"/>
    <x v="3"/>
    <s v="video games"/>
    <x v="2860"/>
    <d v="2016-09-09T18:00:48"/>
    <x v="0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480"/>
    <b v="0"/>
    <s v="food/restaurants"/>
    <n v="3"/>
    <x v="2509"/>
    <x v="4"/>
    <s v="restaurants"/>
    <x v="2861"/>
    <d v="2016-04-14T04:39:40"/>
    <x v="0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n v="1302661362"/>
    <b v="0"/>
    <x v="495"/>
    <b v="0"/>
    <s v="music/indie rock"/>
    <n v="37"/>
    <x v="2239"/>
    <x v="7"/>
    <s v="indie rock"/>
    <x v="2862"/>
    <d v="2014-06-23T16:00:00"/>
    <x v="0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498"/>
    <b v="0"/>
    <s v="technology/wearables"/>
    <n v="1"/>
    <x v="2510"/>
    <x v="0"/>
    <s v="wearables"/>
    <x v="2863"/>
    <d v="2017-01-11T17:49:08"/>
    <x v="0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480"/>
    <b v="0"/>
    <s v="photography/places"/>
    <n v="0"/>
    <x v="2408"/>
    <x v="2"/>
    <s v="places"/>
    <x v="2864"/>
    <d v="2015-09-27T18:38:24"/>
    <x v="0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495"/>
    <b v="0"/>
    <s v="music/faith"/>
    <n v="9"/>
    <x v="2239"/>
    <x v="7"/>
    <s v="faith"/>
    <x v="2865"/>
    <d v="2011-05-28T02:22:42"/>
    <x v="0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498"/>
    <b v="0"/>
    <s v="theater/spaces"/>
    <n v="2"/>
    <x v="2510"/>
    <x v="6"/>
    <s v="spaces"/>
    <x v="2866"/>
    <d v="2016-03-25T16:59:16"/>
    <x v="0"/>
  </r>
  <r>
    <n v="3397"/>
    <x v="2862"/>
    <s v="Help a group of recovering alcoholics bring Samuel Beckett's classic to a seaside town!"/>
    <n v="250"/>
    <n v="280"/>
    <x v="0"/>
    <s v="GB"/>
    <s v="GBP"/>
    <n v="1455832800"/>
    <n v="1452338929"/>
    <b v="0"/>
    <x v="492"/>
    <b v="1"/>
    <s v="theater/plays"/>
    <n v="112"/>
    <x v="1673"/>
    <x v="6"/>
    <s v="plays"/>
    <x v="2867"/>
    <d v="2014-06-18T20:13:00"/>
    <x v="0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345"/>
    <b v="0"/>
    <s v="film &amp; video/drama"/>
    <n v="1"/>
    <x v="2511"/>
    <x v="5"/>
    <s v="drama"/>
    <x v="2868"/>
    <d v="2017-04-09T20:00:00"/>
    <x v="0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496"/>
    <b v="0"/>
    <s v="theater/spaces"/>
    <n v="14"/>
    <x v="1470"/>
    <x v="6"/>
    <s v="spaces"/>
    <x v="2869"/>
    <d v="2015-03-27T23:16:12"/>
    <x v="0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418"/>
    <b v="0"/>
    <s v="food/food trucks"/>
    <n v="0"/>
    <x v="2512"/>
    <x v="4"/>
    <s v="food trucks"/>
    <x v="2870"/>
    <d v="2016-02-18T22:00:00"/>
    <x v="0"/>
  </r>
  <r>
    <n v="3371"/>
    <x v="2866"/>
    <s v="Help support Red Planet, a new science fiction play based off the Mars One exploration."/>
    <n v="200"/>
    <n v="277"/>
    <x v="0"/>
    <s v="US"/>
    <s v="USD"/>
    <n v="1449089965"/>
    <n v="1446670765"/>
    <b v="0"/>
    <x v="428"/>
    <b v="1"/>
    <s v="theater/plays"/>
    <n v="139"/>
    <x v="2513"/>
    <x v="6"/>
    <s v="plays"/>
    <x v="2871"/>
    <d v="2014-10-05T09:12:02"/>
    <x v="0"/>
  </r>
  <r>
    <n v="2680"/>
    <x v="2867"/>
    <s v="iHeartPillow, Connecting loved ones"/>
    <n v="32000"/>
    <n v="276"/>
    <x v="2"/>
    <s v="ES"/>
    <s v="EUR"/>
    <n v="1459915491"/>
    <n v="1457327091"/>
    <b v="0"/>
    <x v="489"/>
    <b v="0"/>
    <s v="technology/makerspaces"/>
    <n v="1"/>
    <x v="2476"/>
    <x v="0"/>
    <s v="makerspaces"/>
    <x v="2872"/>
    <d v="2016-02-12T04:33:11"/>
    <x v="0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480"/>
    <b v="0"/>
    <s v="technology/wearables"/>
    <n v="1"/>
    <x v="2471"/>
    <x v="0"/>
    <s v="wearables"/>
    <x v="2873"/>
    <d v="2014-09-15T19:55:03"/>
    <x v="0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482"/>
    <b v="0"/>
    <s v="theater/plays"/>
    <n v="3"/>
    <x v="1803"/>
    <x v="6"/>
    <s v="plays"/>
    <x v="2874"/>
    <d v="2015-12-02T20:59:25"/>
    <x v="0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418"/>
    <b v="0"/>
    <s v="theater/musical"/>
    <n v="3"/>
    <x v="2514"/>
    <x v="6"/>
    <s v="musical"/>
    <x v="2875"/>
    <d v="2016-04-06T04:04:51"/>
    <x v="1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490"/>
    <b v="1"/>
    <s v="theater/plays"/>
    <n v="136"/>
    <x v="2515"/>
    <x v="6"/>
    <s v="plays"/>
    <x v="2876"/>
    <d v="2016-02-21T01:02:56"/>
    <x v="0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498"/>
    <b v="0"/>
    <s v="theater/plays"/>
    <n v="5"/>
    <x v="2516"/>
    <x v="6"/>
    <s v="plays"/>
    <x v="2877"/>
    <d v="2016-04-15T20:12:08"/>
    <x v="0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345"/>
    <b v="0"/>
    <s v="games/mobile games"/>
    <n v="6"/>
    <x v="2517"/>
    <x v="3"/>
    <s v="mobile games"/>
    <x v="2878"/>
    <d v="2015-05-01T08:59:32"/>
    <x v="0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496"/>
    <b v="0"/>
    <s v="technology/web"/>
    <n v="0"/>
    <x v="1754"/>
    <x v="0"/>
    <s v="web"/>
    <x v="2879"/>
    <d v="2016-02-26T00:00:00"/>
    <x v="0"/>
  </r>
  <r>
    <n v="3738"/>
    <x v="2875"/>
    <s v="A filmic, fast-paced exploration of trust, making its debut at Camden People's Theatre this July."/>
    <n v="1500"/>
    <n v="270"/>
    <x v="2"/>
    <s v="GB"/>
    <s v="GBP"/>
    <n v="1405461600"/>
    <n v="1403562705"/>
    <b v="0"/>
    <x v="345"/>
    <b v="0"/>
    <s v="theater/plays"/>
    <n v="18"/>
    <x v="2517"/>
    <x v="6"/>
    <s v="plays"/>
    <x v="2880"/>
    <d v="2017-01-17T20:16:26"/>
    <x v="0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480"/>
    <b v="1"/>
    <s v="theater/plays"/>
    <n v="108"/>
    <x v="2518"/>
    <x v="6"/>
    <s v="plays"/>
    <x v="2881"/>
    <d v="2015-12-19T16:07:09"/>
    <x v="0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495"/>
    <b v="0"/>
    <s v="journalism/audio"/>
    <n v="3"/>
    <x v="2519"/>
    <x v="8"/>
    <s v="audio"/>
    <x v="2882"/>
    <d v="2016-02-20T22:22:18"/>
    <x v="0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428"/>
    <b v="0"/>
    <s v="theater/plays"/>
    <n v="7"/>
    <x v="2520"/>
    <x v="6"/>
    <s v="plays"/>
    <x v="2883"/>
    <d v="2014-07-15T22:00:00"/>
    <x v="0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496"/>
    <b v="0"/>
    <s v="theater/plays"/>
    <n v="3"/>
    <x v="2121"/>
    <x v="6"/>
    <s v="plays"/>
    <x v="2884"/>
    <d v="2016-08-01T13:41:00"/>
    <x v="0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495"/>
    <b v="0"/>
    <s v="film &amp; video/drama"/>
    <n v="10"/>
    <x v="2521"/>
    <x v="5"/>
    <s v="drama"/>
    <x v="2885"/>
    <d v="2014-08-23T20:59:10"/>
    <x v="0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498"/>
    <b v="0"/>
    <s v="technology/web"/>
    <n v="1"/>
    <x v="2522"/>
    <x v="0"/>
    <s v="web"/>
    <x v="2886"/>
    <d v="2016-06-19T19:12:56"/>
    <x v="0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418"/>
    <b v="1"/>
    <s v="film &amp; video/shorts"/>
    <n v="104"/>
    <x v="2523"/>
    <x v="5"/>
    <s v="shorts"/>
    <x v="2887"/>
    <d v="2016-06-08T17:33:39"/>
    <x v="0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482"/>
    <b v="0"/>
    <s v="technology/wearables"/>
    <n v="1"/>
    <x v="2524"/>
    <x v="0"/>
    <s v="wearables"/>
    <x v="2888"/>
    <d v="2017-02-17T21:00:00"/>
    <x v="0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428"/>
    <b v="0"/>
    <s v="music/indie rock"/>
    <n v="3"/>
    <x v="2256"/>
    <x v="7"/>
    <s v="indie rock"/>
    <x v="2889"/>
    <d v="2016-07-07T23:42:17"/>
    <x v="0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428"/>
    <b v="0"/>
    <s v="technology/gadgets"/>
    <n v="1"/>
    <x v="2256"/>
    <x v="0"/>
    <s v="gadgets"/>
    <x v="2890"/>
    <d v="2014-04-07T17:13:42"/>
    <x v="0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n v="1425927527"/>
    <b v="0"/>
    <x v="182"/>
    <b v="0"/>
    <s v="publishing/children's books"/>
    <n v="52"/>
    <x v="2525"/>
    <x v="1"/>
    <s v="children's books"/>
    <x v="2891"/>
    <d v="2015-07-01T00:40:46"/>
    <x v="0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489"/>
    <b v="0"/>
    <s v="theater/plays"/>
    <n v="5"/>
    <x v="431"/>
    <x v="6"/>
    <s v="plays"/>
    <x v="2892"/>
    <d v="2014-08-21T00:45:30"/>
    <x v="0"/>
  </r>
  <r>
    <n v="3891"/>
    <x v="2888"/>
    <s v="A comedy about a mime who dreams of becoming a stand up comedian."/>
    <n v="800"/>
    <n v="260"/>
    <x v="2"/>
    <s v="US"/>
    <s v="USD"/>
    <n v="1427086740"/>
    <n v="1424488244"/>
    <b v="0"/>
    <x v="480"/>
    <b v="0"/>
    <s v="theater/plays"/>
    <n v="33"/>
    <x v="1452"/>
    <x v="6"/>
    <s v="plays"/>
    <x v="2893"/>
    <d v="2014-08-12T18:57:31"/>
    <x v="0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489"/>
    <b v="0"/>
    <s v="technology/web"/>
    <n v="0"/>
    <x v="1164"/>
    <x v="0"/>
    <s v="web"/>
    <x v="2894"/>
    <d v="2015-04-08T18:58:47"/>
    <x v="0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495"/>
    <b v="0"/>
    <s v="theater/plays"/>
    <n v="52"/>
    <x v="2526"/>
    <x v="6"/>
    <s v="plays"/>
    <x v="2895"/>
    <d v="2014-08-01T17:12:00"/>
    <x v="0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397"/>
    <b v="0"/>
    <s v="games/video games"/>
    <n v="1"/>
    <x v="2527"/>
    <x v="3"/>
    <s v="video games"/>
    <x v="2896"/>
    <d v="2015-03-23T04:59:00"/>
    <x v="0"/>
  </r>
  <r>
    <n v="1150"/>
    <x v="2892"/>
    <s v="Bringing delicious authentic and fusion Taiwanese Food to the West Coast."/>
    <n v="2500"/>
    <n v="252"/>
    <x v="2"/>
    <s v="US"/>
    <s v="USD"/>
    <n v="1452293675"/>
    <n v="1447109675"/>
    <b v="0"/>
    <x v="345"/>
    <b v="0"/>
    <s v="food/food trucks"/>
    <n v="10"/>
    <x v="2126"/>
    <x v="4"/>
    <s v="food trucks"/>
    <x v="2897"/>
    <d v="2015-06-13T16:37:23"/>
    <x v="0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489"/>
    <b v="0"/>
    <s v="theater/plays"/>
    <n v="34"/>
    <x v="1615"/>
    <x v="6"/>
    <s v="plays"/>
    <x v="2898"/>
    <d v="2017-04-16T20:00:00"/>
    <x v="0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495"/>
    <b v="1"/>
    <s v="theater/plays"/>
    <n v="100"/>
    <x v="2395"/>
    <x v="6"/>
    <s v="plays"/>
    <x v="2899"/>
    <d v="2012-12-07T22:23:42"/>
    <x v="0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496"/>
    <b v="0"/>
    <s v="theater/plays"/>
    <n v="13"/>
    <x v="1106"/>
    <x v="6"/>
    <s v="plays"/>
    <x v="2900"/>
    <d v="2016-01-08T22:54:35"/>
    <x v="0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498"/>
    <b v="0"/>
    <s v="film &amp; video/drama"/>
    <n v="5"/>
    <x v="2267"/>
    <x v="5"/>
    <s v="drama"/>
    <x v="2901"/>
    <d v="2016-05-01T14:18:38"/>
    <x v="0"/>
  </r>
  <r>
    <n v="226"/>
    <x v="2897"/>
    <s v="A TRUE STORY OF DOMESTIC VILOLENCE THAT SEEKS TO OFFER THE VIEWER OUTLEST OF SUPPORT."/>
    <n v="29000"/>
    <n v="250"/>
    <x v="2"/>
    <s v="GB"/>
    <s v="GBP"/>
    <n v="1433064540"/>
    <n v="1428854344"/>
    <b v="0"/>
    <x v="499"/>
    <b v="0"/>
    <s v="film &amp; video/drama"/>
    <n v="1"/>
    <x v="1542"/>
    <x v="5"/>
    <s v="drama"/>
    <x v="2902"/>
    <d v="2015-04-11T19:22:39"/>
    <x v="0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496"/>
    <b v="0"/>
    <s v="film &amp; video/drama"/>
    <n v="25"/>
    <x v="1625"/>
    <x v="5"/>
    <s v="drama"/>
    <x v="2903"/>
    <d v="2016-06-18T19:32:19"/>
    <x v="0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497"/>
    <b v="0"/>
    <s v="film &amp; video/animation"/>
    <n v="0"/>
    <x v="1798"/>
    <x v="5"/>
    <s v="animation"/>
    <x v="2904"/>
    <d v="2015-10-02T10:35:38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497"/>
    <b v="0"/>
    <s v="technology/web"/>
    <n v="3"/>
    <x v="1798"/>
    <x v="0"/>
    <s v="web"/>
    <x v="2905"/>
    <d v="2015-05-31T09:29:00"/>
    <x v="0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497"/>
    <b v="0"/>
    <s v="technology/wearables"/>
    <n v="0"/>
    <x v="1798"/>
    <x v="0"/>
    <s v="wearables"/>
    <x v="2906"/>
    <d v="2015-11-08T12:00:00"/>
    <x v="0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497"/>
    <b v="0"/>
    <s v="journalism/audio"/>
    <n v="0"/>
    <x v="1798"/>
    <x v="8"/>
    <s v="audio"/>
    <x v="2907"/>
    <d v="2013-08-10T13:15:20"/>
    <x v="0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489"/>
    <b v="0"/>
    <s v="food/food trucks"/>
    <n v="0"/>
    <x v="1357"/>
    <x v="4"/>
    <s v="food trucks"/>
    <x v="2908"/>
    <d v="2014-12-03T05:34:20"/>
    <x v="0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345"/>
    <b v="0"/>
    <s v="theater/musical"/>
    <n v="25"/>
    <x v="2170"/>
    <x v="6"/>
    <s v="musical"/>
    <x v="2909"/>
    <d v="2016-12-28T19:25:15"/>
    <x v="0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428"/>
    <b v="1"/>
    <s v="theater/plays"/>
    <n v="100"/>
    <x v="2266"/>
    <x v="6"/>
    <s v="plays"/>
    <x v="2910"/>
    <d v="2016-08-27T17:00:09"/>
    <x v="0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495"/>
    <b v="1"/>
    <s v="theater/plays"/>
    <n v="100"/>
    <x v="2528"/>
    <x v="6"/>
    <s v="plays"/>
    <x v="2911"/>
    <d v="2016-05-19T08:12:01"/>
    <x v="0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494"/>
    <b v="1"/>
    <s v="theater/plays"/>
    <n v="100"/>
    <x v="2529"/>
    <x v="6"/>
    <s v="plays"/>
    <x v="2912"/>
    <d v="2015-09-25T23:43:42"/>
    <x v="0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489"/>
    <b v="0"/>
    <s v="theater/plays"/>
    <n v="5"/>
    <x v="1357"/>
    <x v="6"/>
    <s v="plays"/>
    <x v="2913"/>
    <d v="2016-04-05T08:34:06"/>
    <x v="0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480"/>
    <b v="0"/>
    <s v="theater/plays"/>
    <n v="3"/>
    <x v="2169"/>
    <x v="6"/>
    <s v="plays"/>
    <x v="2914"/>
    <d v="2015-05-30T20:11:12"/>
    <x v="0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496"/>
    <b v="0"/>
    <s v="technology/web"/>
    <n v="1"/>
    <x v="2530"/>
    <x v="0"/>
    <s v="web"/>
    <x v="2915"/>
    <d v="2014-12-23T21:08:45"/>
    <x v="0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182"/>
    <b v="0"/>
    <s v="games/video games"/>
    <n v="2"/>
    <x v="2531"/>
    <x v="3"/>
    <s v="video games"/>
    <x v="2916"/>
    <d v="2015-07-26T05:42:16"/>
    <x v="0"/>
  </r>
  <r>
    <n v="1240"/>
    <x v="2912"/>
    <s v="Sharing positive vibes of Peace, Love &amp; Unity with the World through conscious Reggae Music!"/>
    <n v="8000"/>
    <n v="241"/>
    <x v="1"/>
    <s v="US"/>
    <s v="USD"/>
    <n v="1373665860"/>
    <n v="1368579457"/>
    <b v="0"/>
    <x v="495"/>
    <b v="0"/>
    <s v="music/world music"/>
    <n v="3"/>
    <x v="2419"/>
    <x v="7"/>
    <s v="world music"/>
    <x v="2917"/>
    <d v="2014-09-16T03:00:00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496"/>
    <b v="0"/>
    <s v="publishing/translations"/>
    <n v="2"/>
    <x v="2532"/>
    <x v="1"/>
    <s v="translations"/>
    <x v="2918"/>
    <d v="2016-01-16T11:00:00"/>
    <x v="0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418"/>
    <b v="1"/>
    <s v="theater/plays"/>
    <n v="110"/>
    <x v="2533"/>
    <x v="6"/>
    <s v="plays"/>
    <x v="2919"/>
    <d v="2016-06-18T05:19:50"/>
    <x v="0"/>
  </r>
  <r>
    <n v="1015"/>
    <x v="2915"/>
    <s v="SKIN - The wearable music remote control which makes your fitness lifestyle a bit easier"/>
    <n v="9000"/>
    <n v="240"/>
    <x v="1"/>
    <s v="CH"/>
    <s v="CHF"/>
    <n v="1448489095"/>
    <n v="1445893495"/>
    <b v="0"/>
    <x v="345"/>
    <b v="0"/>
    <s v="technology/wearables"/>
    <n v="3"/>
    <x v="2408"/>
    <x v="0"/>
    <s v="wearables"/>
    <x v="2920"/>
    <d v="2013-07-12T21:51:00"/>
    <x v="0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495"/>
    <b v="0"/>
    <s v="theater/plays"/>
    <n v="5"/>
    <x v="2421"/>
    <x v="6"/>
    <s v="plays"/>
    <x v="2921"/>
    <d v="2015-02-22T12:14:45"/>
    <x v="0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495"/>
    <b v="0"/>
    <s v="technology/gadgets"/>
    <n v="47"/>
    <x v="2247"/>
    <x v="0"/>
    <s v="gadgets"/>
    <x v="2922"/>
    <d v="2015-05-31T23:00:00"/>
    <x v="0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n v="1413286508"/>
    <b v="0"/>
    <x v="480"/>
    <b v="0"/>
    <s v="photography/people"/>
    <n v="1"/>
    <x v="2534"/>
    <x v="2"/>
    <s v="people"/>
    <x v="2923"/>
    <d v="2015-11-25T22:04:55"/>
    <x v="0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418"/>
    <b v="0"/>
    <s v="games/video games"/>
    <n v="12"/>
    <x v="2535"/>
    <x v="3"/>
    <s v="video games"/>
    <x v="2924"/>
    <d v="2015-05-31T17:35:00"/>
    <x v="0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345"/>
    <b v="0"/>
    <s v="publishing/fiction"/>
    <n v="5"/>
    <x v="2536"/>
    <x v="1"/>
    <s v="fiction"/>
    <x v="2925"/>
    <d v="2015-05-19T21:00:49"/>
    <x v="0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495"/>
    <b v="0"/>
    <s v="technology/wearables"/>
    <n v="6"/>
    <x v="2537"/>
    <x v="0"/>
    <s v="wearables"/>
    <x v="2926"/>
    <d v="2014-11-13T12:35:08"/>
    <x v="0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345"/>
    <b v="0"/>
    <s v="publishing/children's books"/>
    <n v="12"/>
    <x v="2471"/>
    <x v="1"/>
    <s v="children's books"/>
    <x v="2927"/>
    <d v="2016-03-10T00:35:00"/>
    <x v="0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428"/>
    <b v="1"/>
    <s v="theater/plays"/>
    <n v="104"/>
    <x v="2524"/>
    <x v="6"/>
    <s v="plays"/>
    <x v="2928"/>
    <d v="2014-02-02T18:02:06"/>
    <x v="0"/>
  </r>
  <r>
    <n v="957"/>
    <x v="2924"/>
    <s v="A Leather Smart watch Band, that NEVER needs to be charged for only $37!"/>
    <n v="12000"/>
    <n v="233"/>
    <x v="2"/>
    <s v="US"/>
    <s v="USD"/>
    <n v="1479392133"/>
    <n v="1476710133"/>
    <b v="0"/>
    <x v="480"/>
    <b v="0"/>
    <s v="technology/wearables"/>
    <n v="2"/>
    <x v="2538"/>
    <x v="0"/>
    <s v="wearables"/>
    <x v="2929"/>
    <d v="2014-12-12T07:11:00"/>
    <x v="0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495"/>
    <b v="0"/>
    <s v="food/food trucks"/>
    <n v="4"/>
    <x v="2539"/>
    <x v="4"/>
    <s v="food trucks"/>
    <x v="2930"/>
    <d v="2016-10-10T10:36:23"/>
    <x v="0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489"/>
    <b v="0"/>
    <s v="film &amp; video/animation"/>
    <n v="1"/>
    <x v="1908"/>
    <x v="5"/>
    <s v="animation"/>
    <x v="2931"/>
    <d v="2016-12-21T11:50:30"/>
    <x v="0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411"/>
    <b v="1"/>
    <s v="theater/plays"/>
    <n v="153"/>
    <x v="2540"/>
    <x v="6"/>
    <s v="plays"/>
    <x v="2932"/>
    <d v="2016-11-17T14:15:33"/>
    <x v="0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496"/>
    <b v="0"/>
    <s v="technology/wearables"/>
    <n v="0"/>
    <x v="2541"/>
    <x v="0"/>
    <s v="wearables"/>
    <x v="2933"/>
    <d v="2015-03-31T13:14:00"/>
    <x v="0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495"/>
    <b v="0"/>
    <s v="music/faith"/>
    <n v="6"/>
    <x v="2542"/>
    <x v="7"/>
    <s v="faith"/>
    <x v="2934"/>
    <d v="2012-03-18T12:17:05"/>
    <x v="0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496"/>
    <b v="0"/>
    <s v="games/video games"/>
    <n v="11"/>
    <x v="2517"/>
    <x v="3"/>
    <s v="video games"/>
    <x v="2935"/>
    <d v="2015-12-20T11:59:00"/>
    <x v="0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418"/>
    <b v="0"/>
    <s v="theater/plays"/>
    <n v="23"/>
    <x v="2501"/>
    <x v="6"/>
    <s v="plays"/>
    <x v="2936"/>
    <d v="2015-06-01T17:01:00"/>
    <x v="0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498"/>
    <b v="1"/>
    <s v="theater/plays"/>
    <n v="225"/>
    <x v="1319"/>
    <x v="6"/>
    <s v="plays"/>
    <x v="2937"/>
    <d v="2014-11-09T19:47:51"/>
    <x v="0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489"/>
    <b v="0"/>
    <s v="theater/plays"/>
    <n v="38"/>
    <x v="1917"/>
    <x v="6"/>
    <s v="plays"/>
    <x v="2938"/>
    <d v="2010-07-21T19:00:00"/>
    <x v="0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428"/>
    <b v="0"/>
    <s v="technology/web"/>
    <n v="4"/>
    <x v="2543"/>
    <x v="0"/>
    <s v="web"/>
    <x v="2939"/>
    <d v="2017-03-27T16:16:59"/>
    <x v="0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498"/>
    <b v="0"/>
    <s v="publishing/art books"/>
    <n v="2"/>
    <x v="2544"/>
    <x v="1"/>
    <s v="art books"/>
    <x v="2940"/>
    <d v="2016-05-27T17:46:51"/>
    <x v="0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489"/>
    <b v="0"/>
    <s v="technology/wearables"/>
    <n v="0"/>
    <x v="2374"/>
    <x v="0"/>
    <s v="wearables"/>
    <x v="2941"/>
    <d v="2015-04-10T05:00:00"/>
    <x v="0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489"/>
    <b v="0"/>
    <s v="music/faith"/>
    <n v="4"/>
    <x v="1754"/>
    <x v="7"/>
    <s v="faith"/>
    <x v="2942"/>
    <d v="2016-02-08T13:01:00"/>
    <x v="0"/>
  </r>
  <r>
    <n v="3638"/>
    <x v="2938"/>
    <s v="A rock and roll journey that explores love, loss, redemption, duality and ascension."/>
    <n v="3300"/>
    <n v="216"/>
    <x v="2"/>
    <s v="CA"/>
    <s v="CAD"/>
    <n v="1429456132"/>
    <n v="1424275732"/>
    <b v="0"/>
    <x v="499"/>
    <b v="0"/>
    <s v="theater/musical"/>
    <n v="7"/>
    <x v="47"/>
    <x v="6"/>
    <s v="musical"/>
    <x v="2943"/>
    <d v="2017-04-01T03:59:00"/>
    <x v="0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498"/>
    <b v="0"/>
    <s v="theater/plays"/>
    <n v="11"/>
    <x v="1706"/>
    <x v="6"/>
    <s v="plays"/>
    <x v="2944"/>
    <d v="2016-09-05T02:59:00"/>
    <x v="0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498"/>
    <b v="0"/>
    <s v="film &amp; video/animation"/>
    <n v="0"/>
    <x v="1334"/>
    <x v="5"/>
    <s v="animation"/>
    <x v="2945"/>
    <d v="2017-04-11T20:44:05"/>
    <x v="0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489"/>
    <b v="0"/>
    <s v="film &amp; video/animation"/>
    <n v="3"/>
    <x v="1538"/>
    <x v="5"/>
    <s v="animation"/>
    <x v="2946"/>
    <d v="2015-04-19T15:08:52"/>
    <x v="0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480"/>
    <b v="0"/>
    <s v="theater/plays"/>
    <n v="7"/>
    <x v="2429"/>
    <x v="6"/>
    <s v="plays"/>
    <x v="2947"/>
    <d v="2015-01-16T10:26:00"/>
    <x v="0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495"/>
    <b v="0"/>
    <s v="theater/plays"/>
    <n v="11"/>
    <x v="2545"/>
    <x v="6"/>
    <s v="plays"/>
    <x v="2948"/>
    <d v="2012-01-05T11:33:00"/>
    <x v="0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480"/>
    <b v="0"/>
    <s v="technology/wearables"/>
    <n v="4"/>
    <x v="2546"/>
    <x v="0"/>
    <s v="wearables"/>
    <x v="2949"/>
    <d v="2010-05-08T22:16:00"/>
    <x v="0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489"/>
    <b v="0"/>
    <s v="journalism/audio"/>
    <n v="1"/>
    <x v="2547"/>
    <x v="8"/>
    <s v="audio"/>
    <x v="2950"/>
    <d v="2017-02-23T01:00:00"/>
    <x v="0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493"/>
    <b v="0"/>
    <s v="games/mobile games"/>
    <n v="1"/>
    <x v="2548"/>
    <x v="3"/>
    <s v="mobile games"/>
    <x v="2951"/>
    <d v="2015-01-31T15:25:53"/>
    <x v="0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345"/>
    <b v="0"/>
    <s v="theater/plays"/>
    <n v="7"/>
    <x v="2549"/>
    <x v="6"/>
    <s v="plays"/>
    <x v="2952"/>
    <d v="2016-07-12T18:51:00"/>
    <x v="0"/>
  </r>
  <r>
    <n v="3972"/>
    <x v="2948"/>
    <s v="We're a horror based theatre company in Oklahoma City beginning our first season of shows."/>
    <n v="1000"/>
    <n v="211"/>
    <x v="2"/>
    <s v="US"/>
    <s v="USD"/>
    <n v="1423186634"/>
    <n v="1418002634"/>
    <b v="0"/>
    <x v="495"/>
    <b v="0"/>
    <s v="theater/plays"/>
    <n v="21"/>
    <x v="2550"/>
    <x v="6"/>
    <s v="plays"/>
    <x v="2953"/>
    <d v="2016-09-25T01:16:29"/>
    <x v="0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345"/>
    <b v="0"/>
    <s v="music/world music"/>
    <n v="3"/>
    <x v="2239"/>
    <x v="7"/>
    <s v="world music"/>
    <x v="2954"/>
    <d v="2015-06-30T03:06:42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489"/>
    <b v="0"/>
    <s v="food/restaurants"/>
    <n v="2"/>
    <x v="2551"/>
    <x v="4"/>
    <s v="restaurants"/>
    <x v="2955"/>
    <d v="2016-08-29T03:55:00"/>
    <x v="0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493"/>
    <b v="1"/>
    <s v="film &amp; video/shorts"/>
    <n v="103"/>
    <x v="2552"/>
    <x v="5"/>
    <s v="shorts"/>
    <x v="2956"/>
    <d v="2015-02-06T01:37:14"/>
    <x v="0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498"/>
    <b v="0"/>
    <s v="film &amp; video/animation"/>
    <n v="1"/>
    <x v="2553"/>
    <x v="5"/>
    <s v="animation"/>
    <x v="2957"/>
    <d v="2013-12-15T03:14:59"/>
    <x v="0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498"/>
    <b v="0"/>
    <s v="technology/wearables"/>
    <n v="0"/>
    <x v="2553"/>
    <x v="0"/>
    <s v="wearables"/>
    <x v="2958"/>
    <d v="2014-08-20T09:21:17"/>
    <x v="0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480"/>
    <b v="0"/>
    <s v="music/indie rock"/>
    <n v="41"/>
    <x v="2554"/>
    <x v="7"/>
    <s v="indie rock"/>
    <x v="2959"/>
    <d v="2015-02-22T11:30:00"/>
    <x v="0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489"/>
    <b v="0"/>
    <s v="publishing/art books"/>
    <n v="11"/>
    <x v="2441"/>
    <x v="1"/>
    <s v="art books"/>
    <x v="2960"/>
    <d v="2017-02-02T14:46:01"/>
    <x v="0"/>
  </r>
  <r>
    <n v="1594"/>
    <x v="2956"/>
    <s v="I photograph my love of New Orleans, create canvases and share those memories with you."/>
    <n v="1000"/>
    <n v="205"/>
    <x v="2"/>
    <s v="US"/>
    <s v="USD"/>
    <n v="1463329260"/>
    <n v="1458147982"/>
    <b v="0"/>
    <x v="482"/>
    <b v="0"/>
    <s v="photography/places"/>
    <n v="21"/>
    <x v="2555"/>
    <x v="2"/>
    <s v="places"/>
    <x v="2961"/>
    <d v="2014-09-01T20:10:17"/>
    <x v="0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495"/>
    <b v="0"/>
    <s v="theater/plays"/>
    <n v="13"/>
    <x v="2556"/>
    <x v="6"/>
    <s v="plays"/>
    <x v="2962"/>
    <d v="2016-09-15T20:53:33"/>
    <x v="0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496"/>
    <b v="0"/>
    <s v="film &amp; video/animation"/>
    <n v="7"/>
    <x v="1913"/>
    <x v="5"/>
    <s v="animation"/>
    <x v="2963"/>
    <d v="2010-09-02T02:00:00"/>
    <x v="0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418"/>
    <b v="0"/>
    <s v="food/food trucks"/>
    <n v="17"/>
    <x v="2557"/>
    <x v="4"/>
    <s v="food trucks"/>
    <x v="2964"/>
    <d v="2016-05-15T16:21:00"/>
    <x v="0"/>
  </r>
  <r>
    <n v="3746"/>
    <x v="2960"/>
    <s v="Generational curses CAN be broken...right?"/>
    <n v="8500"/>
    <n v="202"/>
    <x v="2"/>
    <s v="US"/>
    <s v="USD"/>
    <n v="1475918439"/>
    <n v="1473326439"/>
    <b v="0"/>
    <x v="497"/>
    <b v="0"/>
    <s v="theater/plays"/>
    <n v="2"/>
    <x v="2558"/>
    <x v="6"/>
    <s v="plays"/>
    <x v="2965"/>
    <d v="2015-01-16T12:09:11"/>
    <x v="0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428"/>
    <b v="0"/>
    <s v="food/food trucks"/>
    <n v="1"/>
    <x v="2559"/>
    <x v="4"/>
    <s v="food trucks"/>
    <x v="2966"/>
    <d v="2012-03-26T08:01:39"/>
    <x v="0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397"/>
    <b v="1"/>
    <s v="theater/plays"/>
    <n v="101"/>
    <x v="2560"/>
    <x v="6"/>
    <s v="plays"/>
    <x v="2967"/>
    <d v="2016-03-30T20:10:58"/>
    <x v="0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499"/>
    <b v="0"/>
    <s v="theater/plays"/>
    <n v="10"/>
    <x v="797"/>
    <x v="6"/>
    <s v="plays"/>
    <x v="2968"/>
    <d v="2016-10-08T09:20:39"/>
    <x v="0"/>
  </r>
  <r>
    <n v="179"/>
    <x v="2964"/>
    <s v="A feature-length film about how three people survive in a diseased world."/>
    <n v="1000"/>
    <n v="200"/>
    <x v="2"/>
    <s v="US"/>
    <s v="USD"/>
    <n v="1457056555"/>
    <n v="1454464555"/>
    <b v="0"/>
    <x v="499"/>
    <b v="0"/>
    <s v="film &amp; video/drama"/>
    <n v="20"/>
    <x v="1151"/>
    <x v="5"/>
    <s v="drama"/>
    <x v="2969"/>
    <d v="2016-03-05T19:44:56"/>
    <x v="0"/>
  </r>
  <r>
    <n v="556"/>
    <x v="2965"/>
    <s v="An educational platform for learning Unified English Braille Code"/>
    <n v="8000"/>
    <n v="200"/>
    <x v="2"/>
    <s v="US"/>
    <s v="USD"/>
    <n v="1452112717"/>
    <n v="1449520717"/>
    <b v="0"/>
    <x v="497"/>
    <b v="0"/>
    <s v="technology/web"/>
    <n v="3"/>
    <x v="2246"/>
    <x v="0"/>
    <s v="web"/>
    <x v="2970"/>
    <d v="2015-04-29T23:00:00"/>
    <x v="0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496"/>
    <b v="0"/>
    <s v="music/indie rock"/>
    <n v="10"/>
    <x v="2408"/>
    <x v="7"/>
    <s v="indie rock"/>
    <x v="2971"/>
    <d v="2015-02-15T14:05:47"/>
    <x v="0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496"/>
    <b v="1"/>
    <s v="publishing/nonfiction"/>
    <n v="100"/>
    <x v="2408"/>
    <x v="1"/>
    <s v="nonfiction"/>
    <x v="2972"/>
    <d v="2016-03-04T01:55:55"/>
    <x v="0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499"/>
    <b v="0"/>
    <s v="publishing/translations"/>
    <n v="0"/>
    <x v="1151"/>
    <x v="1"/>
    <s v="translations"/>
    <x v="2973"/>
    <d v="2016-01-06T20:38:37"/>
    <x v="0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497"/>
    <b v="0"/>
    <s v="theater/spaces"/>
    <n v="3"/>
    <x v="2246"/>
    <x v="6"/>
    <s v="spaces"/>
    <x v="2974"/>
    <d v="2015-04-01T20:32:43"/>
    <x v="0"/>
  </r>
  <r>
    <n v="3415"/>
    <x v="2970"/>
    <s v="We are raising funds to allow for enhanced scenic, costume, and lighting design. Every dollar helps!"/>
    <n v="200"/>
    <n v="200"/>
    <x v="0"/>
    <s v="US"/>
    <s v="USD"/>
    <n v="1460935800"/>
    <n v="1459999656"/>
    <b v="0"/>
    <x v="428"/>
    <b v="1"/>
    <s v="theater/plays"/>
    <n v="100"/>
    <x v="2561"/>
    <x v="6"/>
    <s v="plays"/>
    <x v="2975"/>
    <d v="2016-02-15T07:59:00"/>
    <x v="0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499"/>
    <b v="0"/>
    <s v="theater/plays"/>
    <n v="1"/>
    <x v="1151"/>
    <x v="6"/>
    <s v="plays"/>
    <x v="2976"/>
    <d v="2015-02-08T21:58:29"/>
    <x v="0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497"/>
    <b v="0"/>
    <s v="technology/wearables"/>
    <n v="1"/>
    <x v="2562"/>
    <x v="0"/>
    <s v="wearables"/>
    <x v="2977"/>
    <d v="2015-09-09T22:31:19"/>
    <x v="0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345"/>
    <b v="0"/>
    <s v="music/jazz"/>
    <n v="3"/>
    <x v="2563"/>
    <x v="7"/>
    <s v="jazz"/>
    <x v="2978"/>
    <d v="2016-04-17T23:30:00"/>
    <x v="0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482"/>
    <b v="0"/>
    <s v="music/jazz"/>
    <n v="5"/>
    <x v="2564"/>
    <x v="7"/>
    <s v="jazz"/>
    <x v="2979"/>
    <d v="2015-04-03T21:44:10"/>
    <x v="0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480"/>
    <b v="0"/>
    <s v="music/indie rock"/>
    <n v="2"/>
    <x v="2161"/>
    <x v="7"/>
    <s v="indie rock"/>
    <x v="2980"/>
    <d v="2016-06-05T12:42:12"/>
    <x v="0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418"/>
    <b v="1"/>
    <s v="theater/plays"/>
    <n v="130"/>
    <x v="2565"/>
    <x v="6"/>
    <s v="plays"/>
    <x v="2981"/>
    <d v="2011-01-24T05:45:26"/>
    <x v="0"/>
  </r>
  <r>
    <n v="3946"/>
    <x v="2977"/>
    <s v="Dr. Mecurio's is an original work of fantasy designed and written for the stage."/>
    <n v="6000"/>
    <n v="195"/>
    <x v="2"/>
    <s v="US"/>
    <s v="USD"/>
    <n v="1425110400"/>
    <n v="1422388822"/>
    <b v="0"/>
    <x v="496"/>
    <b v="0"/>
    <s v="theater/plays"/>
    <n v="3"/>
    <x v="2471"/>
    <x v="6"/>
    <s v="plays"/>
    <x v="2982"/>
    <d v="2014-12-01T22:59:21"/>
    <x v="0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482"/>
    <b v="0"/>
    <s v="technology/wearables"/>
    <n v="1"/>
    <x v="2566"/>
    <x v="0"/>
    <s v="wearables"/>
    <x v="2983"/>
    <d v="2010-10-25T03:03:49"/>
    <x v="0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489"/>
    <b v="0"/>
    <s v="film &amp; video/science fiction"/>
    <n v="2"/>
    <x v="2457"/>
    <x v="5"/>
    <s v="science fiction"/>
    <x v="2984"/>
    <d v="2016-11-02T00:31:01"/>
    <x v="0"/>
  </r>
  <r>
    <n v="1062"/>
    <x v="2980"/>
    <s v="SEE US ON PATREON www.badgirlartwork.com"/>
    <n v="199"/>
    <n v="190"/>
    <x v="1"/>
    <s v="US"/>
    <s v="USD"/>
    <n v="1468351341"/>
    <n v="1467746541"/>
    <b v="0"/>
    <x v="489"/>
    <b v="0"/>
    <s v="journalism/audio"/>
    <n v="95"/>
    <x v="2457"/>
    <x v="8"/>
    <s v="audio"/>
    <x v="2985"/>
    <d v="2015-02-28T08:00:00"/>
    <x v="0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495"/>
    <b v="0"/>
    <s v="theater/plays"/>
    <n v="3"/>
    <x v="2229"/>
    <x v="6"/>
    <s v="plays"/>
    <x v="2986"/>
    <d v="2016-02-23T00:57:56"/>
    <x v="0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495"/>
    <b v="0"/>
    <s v="food/food trucks"/>
    <n v="1"/>
    <x v="2567"/>
    <x v="4"/>
    <s v="food trucks"/>
    <x v="2987"/>
    <d v="2015-04-03T13:59:01"/>
    <x v="0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182"/>
    <b v="0"/>
    <s v="photography/photobooks"/>
    <n v="4"/>
    <x v="2568"/>
    <x v="2"/>
    <s v="photobooks"/>
    <x v="2988"/>
    <d v="2016-07-12T19:22:21"/>
    <x v="0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495"/>
    <b v="0"/>
    <s v="games/mobile games"/>
    <n v="0"/>
    <x v="2569"/>
    <x v="3"/>
    <s v="mobile games"/>
    <x v="2989"/>
    <d v="2014-10-04T06:59:00"/>
    <x v="0"/>
  </r>
  <r>
    <n v="2884"/>
    <x v="2985"/>
    <s v="Come explore the dream world of Jim Morrison, rock singer, mystic, poet, shaman."/>
    <n v="45000"/>
    <n v="185"/>
    <x v="2"/>
    <s v="US"/>
    <s v="USD"/>
    <n v="1417800435"/>
    <n v="1415208435"/>
    <b v="0"/>
    <x v="489"/>
    <b v="0"/>
    <s v="theater/plays"/>
    <n v="0"/>
    <x v="2570"/>
    <x v="6"/>
    <s v="plays"/>
    <x v="2990"/>
    <d v="2014-08-14T18:20:08"/>
    <x v="0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498"/>
    <b v="0"/>
    <s v="theater/plays"/>
    <n v="3"/>
    <x v="2571"/>
    <x v="6"/>
    <s v="plays"/>
    <x v="2991"/>
    <d v="2014-09-27T13:27:24"/>
    <x v="0"/>
  </r>
  <r>
    <n v="177"/>
    <x v="2987"/>
    <s v="I'm making a modern day version of the bible story &quot; The Good Samaritan&quot;"/>
    <n v="450"/>
    <n v="180"/>
    <x v="2"/>
    <s v="US"/>
    <s v="USD"/>
    <n v="1427155726"/>
    <n v="1425690526"/>
    <b v="0"/>
    <x v="480"/>
    <b v="0"/>
    <s v="film &amp; video/drama"/>
    <n v="40"/>
    <x v="2572"/>
    <x v="5"/>
    <s v="drama"/>
    <x v="2992"/>
    <d v="2015-12-17T04:38:46"/>
    <x v="0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345"/>
    <b v="0"/>
    <s v="publishing/translations"/>
    <n v="7"/>
    <x v="2421"/>
    <x v="1"/>
    <s v="translations"/>
    <x v="2993"/>
    <d v="2014-12-05T17:27:15"/>
    <x v="0"/>
  </r>
  <r>
    <n v="2167"/>
    <x v="2989"/>
    <s v="We need YOUR HELP to take one more step to this make release sound amazing!"/>
    <n v="150"/>
    <n v="180"/>
    <x v="0"/>
    <s v="US"/>
    <s v="USD"/>
    <n v="1347672937"/>
    <n v="1346463337"/>
    <b v="0"/>
    <x v="495"/>
    <b v="1"/>
    <s v="music/rock"/>
    <n v="120"/>
    <x v="2573"/>
    <x v="7"/>
    <s v="rock"/>
    <x v="2994"/>
    <d v="2015-09-07T18:09:57"/>
    <x v="0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345"/>
    <b v="0"/>
    <s v="technology/web"/>
    <n v="3"/>
    <x v="2421"/>
    <x v="0"/>
    <s v="web"/>
    <x v="2995"/>
    <d v="2015-03-24T00:08:46"/>
    <x v="0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182"/>
    <b v="1"/>
    <s v="theater/plays"/>
    <n v="180"/>
    <x v="2574"/>
    <x v="6"/>
    <s v="plays"/>
    <x v="2996"/>
    <d v="2015-03-07T19:55:01"/>
    <x v="0"/>
  </r>
  <r>
    <n v="1116"/>
    <x v="2992"/>
    <s v="A medieval, post apocolyptic, Online, MMORPG. Class morphing, character customization game."/>
    <n v="500000"/>
    <n v="178.52"/>
    <x v="2"/>
    <s v="US"/>
    <s v="USD"/>
    <n v="1339273208"/>
    <n v="1334089208"/>
    <b v="0"/>
    <x v="482"/>
    <b v="0"/>
    <s v="games/video games"/>
    <n v="0"/>
    <x v="2575"/>
    <x v="3"/>
    <s v="video games"/>
    <x v="2997"/>
    <d v="2012-09-15T01:35:37"/>
    <x v="0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498"/>
    <b v="0"/>
    <s v="music/world music"/>
    <n v="18"/>
    <x v="2576"/>
    <x v="7"/>
    <s v="world music"/>
    <x v="2998"/>
    <d v="2015-04-24T01:39:31"/>
    <x v="0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498"/>
    <b v="0"/>
    <s v="publishing/fiction"/>
    <n v="4"/>
    <x v="2439"/>
    <x v="1"/>
    <s v="fiction"/>
    <x v="2999"/>
    <d v="2016-05-10T21:00:00"/>
    <x v="0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496"/>
    <b v="0"/>
    <s v="theater/plays"/>
    <n v="1"/>
    <x v="2204"/>
    <x v="6"/>
    <s v="plays"/>
    <x v="3000"/>
    <d v="2012-06-09T20:20:08"/>
    <x v="0"/>
  </r>
  <r>
    <n v="579"/>
    <x v="2996"/>
    <s v="Learn classic and public key cryptography with a full proof-of-concept system in JavaScript."/>
    <n v="12000"/>
    <n v="175"/>
    <x v="2"/>
    <s v="US"/>
    <s v="USD"/>
    <n v="1419539223"/>
    <n v="1416947223"/>
    <b v="0"/>
    <x v="496"/>
    <b v="0"/>
    <s v="technology/web"/>
    <n v="1"/>
    <x v="2239"/>
    <x v="0"/>
    <s v="web"/>
    <x v="3001"/>
    <d v="2011-08-06T14:38:56"/>
    <x v="0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499"/>
    <b v="0"/>
    <s v="theater/spaces"/>
    <n v="0"/>
    <x v="2577"/>
    <x v="6"/>
    <s v="spaces"/>
    <x v="3002"/>
    <d v="2015-05-21T03:26:50"/>
    <x v="0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480"/>
    <b v="0"/>
    <s v="theater/plays"/>
    <n v="12"/>
    <x v="2578"/>
    <x v="6"/>
    <s v="plays"/>
    <x v="3003"/>
    <d v="2016-07-19T14:14:41"/>
    <x v="0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496"/>
    <b v="0"/>
    <s v="publishing/fiction"/>
    <n v="2"/>
    <x v="2223"/>
    <x v="1"/>
    <s v="fiction"/>
    <x v="3004"/>
    <d v="2014-12-25T20:27:03"/>
    <x v="0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489"/>
    <b v="0"/>
    <s v="music/jazz"/>
    <n v="0"/>
    <x v="2579"/>
    <x v="7"/>
    <s v="jazz"/>
    <x v="3005"/>
    <d v="2015-10-16T16:35:52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345"/>
    <b v="0"/>
    <s v="photography/nature"/>
    <n v="34"/>
    <x v="2580"/>
    <x v="2"/>
    <s v="nature"/>
    <x v="3006"/>
    <d v="2015-06-11T23:00:00"/>
    <x v="0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489"/>
    <b v="0"/>
    <s v="theater/plays"/>
    <n v="11"/>
    <x v="2579"/>
    <x v="6"/>
    <s v="plays"/>
    <x v="3007"/>
    <d v="2011-12-16T01:26:35"/>
    <x v="0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496"/>
    <b v="0"/>
    <s v="theater/plays"/>
    <n v="20"/>
    <x v="2223"/>
    <x v="6"/>
    <s v="plays"/>
    <x v="3008"/>
    <d v="2013-11-11T14:19:08"/>
    <x v="0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480"/>
    <b v="0"/>
    <s v="games/video games"/>
    <n v="41"/>
    <x v="2581"/>
    <x v="3"/>
    <s v="video games"/>
    <x v="3009"/>
    <d v="2015-11-03T04:15:59"/>
    <x v="0"/>
  </r>
  <r>
    <n v="4070"/>
    <x v="3005"/>
    <s v="V-Day Southern Utah University 2015 and Second Studio Players presents: The Vagina Monologues"/>
    <n v="1000"/>
    <n v="165"/>
    <x v="2"/>
    <s v="US"/>
    <s v="USD"/>
    <n v="1425178800"/>
    <n v="1422374420"/>
    <b v="0"/>
    <x v="345"/>
    <b v="0"/>
    <s v="theater/plays"/>
    <n v="17"/>
    <x v="2282"/>
    <x v="6"/>
    <s v="plays"/>
    <x v="3010"/>
    <d v="2014-06-17T04:36:18"/>
    <x v="0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480"/>
    <b v="0"/>
    <s v="theater/plays"/>
    <n v="21"/>
    <x v="2582"/>
    <x v="6"/>
    <s v="plays"/>
    <x v="3011"/>
    <d v="2015-07-07T19:26:20"/>
    <x v="0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489"/>
    <b v="0"/>
    <s v="music/jazz"/>
    <n v="3"/>
    <x v="2408"/>
    <x v="7"/>
    <s v="jazz"/>
    <x v="3012"/>
    <d v="2012-04-04T16:46:15"/>
    <x v="0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496"/>
    <b v="0"/>
    <s v="music/jazz"/>
    <n v="3"/>
    <x v="2583"/>
    <x v="7"/>
    <s v="jazz"/>
    <x v="3013"/>
    <d v="2015-03-01T03:00:00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n v="1418812247"/>
    <b v="0"/>
    <x v="489"/>
    <b v="0"/>
    <s v="technology/wearables"/>
    <n v="0"/>
    <x v="2471"/>
    <x v="0"/>
    <s v="wearables"/>
    <x v="3014"/>
    <d v="2017-04-04T03:38:41"/>
    <x v="0"/>
  </r>
  <r>
    <n v="1761"/>
    <x v="3010"/>
    <s v="A hardcover photobook telling the naked truth of a young photographers journey."/>
    <n v="100"/>
    <n v="155"/>
    <x v="0"/>
    <s v="GB"/>
    <s v="GBP"/>
    <n v="1442065060"/>
    <n v="1437745060"/>
    <b v="0"/>
    <x v="498"/>
    <b v="1"/>
    <s v="photography/photobooks"/>
    <n v="155"/>
    <x v="1687"/>
    <x v="2"/>
    <s v="photobooks"/>
    <x v="3015"/>
    <d v="2012-09-23T02:25:00"/>
    <x v="0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493"/>
    <b v="0"/>
    <s v="film &amp; video/animation"/>
    <n v="1"/>
    <x v="2584"/>
    <x v="5"/>
    <s v="animation"/>
    <x v="3016"/>
    <d v="2013-11-27T22:08:31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480"/>
    <b v="1"/>
    <s v="music/rock"/>
    <n v="100"/>
    <x v="2585"/>
    <x v="7"/>
    <s v="rock"/>
    <x v="3017"/>
    <d v="2015-01-16T10:30:47"/>
    <x v="0"/>
  </r>
  <r>
    <n v="3907"/>
    <x v="3013"/>
    <s v="Burqa&amp;Rifle dramatizes the  encounter between two women -- a vigilante and a convert to Islam."/>
    <n v="1000"/>
    <n v="153"/>
    <x v="2"/>
    <s v="US"/>
    <s v="USD"/>
    <n v="1414354080"/>
    <n v="1411587606"/>
    <b v="0"/>
    <x v="489"/>
    <b v="0"/>
    <s v="theater/plays"/>
    <n v="15"/>
    <x v="2586"/>
    <x v="6"/>
    <s v="plays"/>
    <x v="3018"/>
    <d v="2015-09-12T13:37:40"/>
    <x v="0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345"/>
    <b v="0"/>
    <s v="film &amp; video/science fiction"/>
    <n v="0"/>
    <x v="2587"/>
    <x v="5"/>
    <s v="science fiction"/>
    <x v="3019"/>
    <d v="2013-06-05T22:13:50"/>
    <x v="0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498"/>
    <b v="0"/>
    <s v="music/jazz"/>
    <n v="0"/>
    <x v="2588"/>
    <x v="7"/>
    <s v="jazz"/>
    <x v="3020"/>
    <d v="2017-03-02T16:49:11"/>
    <x v="0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498"/>
    <b v="0"/>
    <s v="food/food trucks"/>
    <n v="2"/>
    <x v="2588"/>
    <x v="4"/>
    <s v="food trucks"/>
    <x v="3021"/>
    <d v="2014-10-26T20:08:00"/>
    <x v="0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498"/>
    <b v="0"/>
    <s v="food/food trucks"/>
    <n v="1"/>
    <x v="2588"/>
    <x v="4"/>
    <s v="food trucks"/>
    <x v="3022"/>
    <d v="2014-10-28T22:00:00"/>
    <x v="0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489"/>
    <b v="0"/>
    <s v="theater/musical"/>
    <n v="4"/>
    <x v="2589"/>
    <x v="6"/>
    <s v="musical"/>
    <x v="3023"/>
    <d v="2016-01-03T01:55:37"/>
    <x v="0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n v="1399414290"/>
    <b v="0"/>
    <x v="493"/>
    <b v="0"/>
    <s v="theater/plays"/>
    <n v="38"/>
    <x v="2590"/>
    <x v="6"/>
    <s v="plays"/>
    <x v="3024"/>
    <d v="2014-12-05T16:04:40"/>
    <x v="0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496"/>
    <b v="0"/>
    <s v="film &amp; video/animation"/>
    <n v="3"/>
    <x v="2421"/>
    <x v="5"/>
    <s v="animation"/>
    <x v="3025"/>
    <d v="2015-08-25T17:34:42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498"/>
    <b v="0"/>
    <s v="publishing/fiction"/>
    <n v="2"/>
    <x v="1625"/>
    <x v="1"/>
    <s v="fiction"/>
    <x v="3026"/>
    <d v="2016-08-16T18:07:49"/>
    <x v="0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498"/>
    <b v="0"/>
    <s v="music/faith"/>
    <n v="8"/>
    <x v="1625"/>
    <x v="7"/>
    <s v="faith"/>
    <x v="3027"/>
    <d v="2014-05-16T22:11:30"/>
    <x v="0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499"/>
    <b v="0"/>
    <s v="publishing/children's books"/>
    <n v="3"/>
    <x v="1319"/>
    <x v="1"/>
    <s v="children's books"/>
    <x v="3028"/>
    <d v="2013-04-06T06:16:22"/>
    <x v="0"/>
  </r>
  <r>
    <n v="3737"/>
    <x v="1768"/>
    <s v="The ASU Theatre and Shakespeare Club presents Measure For Measure directed by Jordyn Ochser."/>
    <n v="700"/>
    <n v="150"/>
    <x v="2"/>
    <s v="US"/>
    <s v="USD"/>
    <n v="1447311540"/>
    <n v="1445358903"/>
    <b v="0"/>
    <x v="489"/>
    <b v="0"/>
    <s v="theater/plays"/>
    <n v="21"/>
    <x v="2591"/>
    <x v="6"/>
    <s v="plays"/>
    <x v="3029"/>
    <d v="2015-06-20T19:06:13"/>
    <x v="0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397"/>
    <b v="0"/>
    <s v="film &amp; video/animation"/>
    <n v="0"/>
    <x v="2592"/>
    <x v="5"/>
    <s v="animation"/>
    <x v="3030"/>
    <d v="2016-12-09T14:51:39"/>
    <x v="0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345"/>
    <b v="0"/>
    <s v="theater/plays"/>
    <n v="5"/>
    <x v="2504"/>
    <x v="6"/>
    <s v="plays"/>
    <x v="3031"/>
    <d v="2011-12-16T00:19:14"/>
    <x v="0"/>
  </r>
  <r>
    <n v="1456"/>
    <x v="3026"/>
    <s v="English Version of my auto-published novel"/>
    <n v="5000"/>
    <n v="145"/>
    <x v="1"/>
    <s v="IT"/>
    <s v="EUR"/>
    <n v="1483459365"/>
    <n v="1480867365"/>
    <b v="0"/>
    <x v="498"/>
    <b v="0"/>
    <s v="publishing/translations"/>
    <n v="3"/>
    <x v="839"/>
    <x v="1"/>
    <s v="translations"/>
    <x v="3032"/>
    <d v="2015-11-12T06:59:00"/>
    <x v="0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499"/>
    <b v="0"/>
    <s v="food/food trucks"/>
    <n v="2"/>
    <x v="2593"/>
    <x v="4"/>
    <s v="food trucks"/>
    <x v="3033"/>
    <d v="2015-11-05T23:32:52"/>
    <x v="0"/>
  </r>
  <r>
    <n v="2916"/>
    <x v="3028"/>
    <s v="The moving dramatisation of one man's journey to find the truth behind the Libyan regime change."/>
    <n v="1850"/>
    <n v="145"/>
    <x v="2"/>
    <s v="GB"/>
    <s v="GBP"/>
    <n v="1400498789"/>
    <n v="1398511589"/>
    <b v="0"/>
    <x v="480"/>
    <b v="0"/>
    <s v="theater/plays"/>
    <n v="8"/>
    <x v="2594"/>
    <x v="6"/>
    <s v="plays"/>
    <x v="3034"/>
    <d v="2015-08-08T21:34:00"/>
    <x v="0"/>
  </r>
  <r>
    <n v="570"/>
    <x v="3029"/>
    <s v="Humans have AM/FM/Satellite radio, kids have radio Disney, pets have DogCatRadio."/>
    <n v="85000"/>
    <n v="142"/>
    <x v="2"/>
    <s v="US"/>
    <s v="USD"/>
    <n v="1455822569"/>
    <n v="1453230569"/>
    <b v="0"/>
    <x v="497"/>
    <b v="0"/>
    <s v="technology/web"/>
    <n v="0"/>
    <x v="2595"/>
    <x v="0"/>
    <s v="web"/>
    <x v="3035"/>
    <d v="2017-01-03T16:02:45"/>
    <x v="0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496"/>
    <b v="0"/>
    <s v="film &amp; video/animation"/>
    <n v="18"/>
    <x v="2596"/>
    <x v="5"/>
    <s v="animation"/>
    <x v="3036"/>
    <d v="2015-09-17T02:31:52"/>
    <x v="0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480"/>
    <b v="0"/>
    <s v="theater/spaces"/>
    <n v="14"/>
    <x v="2597"/>
    <x v="6"/>
    <s v="spaces"/>
    <x v="3037"/>
    <d v="2014-05-19T11:26:29"/>
    <x v="0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496"/>
    <b v="0"/>
    <s v="film &amp; video/science fiction"/>
    <n v="0"/>
    <x v="2135"/>
    <x v="5"/>
    <s v="science fiction"/>
    <x v="3038"/>
    <d v="2016-02-18T19:09:29"/>
    <x v="0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345"/>
    <b v="0"/>
    <s v="technology/web"/>
    <n v="1"/>
    <x v="2598"/>
    <x v="0"/>
    <s v="web"/>
    <x v="3039"/>
    <d v="2014-08-23T22:08:38"/>
    <x v="0"/>
  </r>
  <r>
    <n v="1991"/>
    <x v="3034"/>
    <s v="Taking (and giving) professional portraits of survivors of human trafficking in Myanmar."/>
    <n v="2000"/>
    <n v="140"/>
    <x v="2"/>
    <s v="US"/>
    <s v="USD"/>
    <n v="1435958786"/>
    <n v="1434144386"/>
    <b v="0"/>
    <x v="498"/>
    <b v="0"/>
    <s v="photography/people"/>
    <n v="7"/>
    <x v="960"/>
    <x v="2"/>
    <s v="people"/>
    <x v="3040"/>
    <d v="2014-12-14T20:00:34"/>
    <x v="0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489"/>
    <b v="0"/>
    <s v="publishing/children's books"/>
    <n v="28"/>
    <x v="2239"/>
    <x v="1"/>
    <s v="children's books"/>
    <x v="3041"/>
    <d v="2015-06-18T13:13:11"/>
    <x v="0"/>
  </r>
  <r>
    <n v="465"/>
    <x v="3036"/>
    <s v="&quot;Amp&quot; is a short film about a robot with needs."/>
    <n v="512"/>
    <n v="138"/>
    <x v="2"/>
    <s v="US"/>
    <s v="USD"/>
    <n v="1403837574"/>
    <n v="1402455174"/>
    <b v="0"/>
    <x v="495"/>
    <b v="0"/>
    <s v="film &amp; video/animation"/>
    <n v="27"/>
    <x v="2208"/>
    <x v="5"/>
    <s v="animation"/>
    <x v="3042"/>
    <d v="2014-12-26T20:35:39"/>
    <x v="0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n v="1460751673"/>
    <b v="0"/>
    <x v="345"/>
    <b v="0"/>
    <s v="theater/plays"/>
    <n v="27"/>
    <x v="2599"/>
    <x v="6"/>
    <s v="plays"/>
    <x v="3043"/>
    <d v="2015-07-03T21:26:26"/>
    <x v="0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345"/>
    <b v="0"/>
    <s v="theater/plays"/>
    <n v="1"/>
    <x v="2600"/>
    <x v="6"/>
    <s v="plays"/>
    <x v="3044"/>
    <d v="2012-06-16T03:10:00"/>
    <x v="0"/>
  </r>
  <r>
    <n v="3900"/>
    <x v="3039"/>
    <s v="HUB Theatre Group collaborates with local artists to present John Logan's RED to the community."/>
    <n v="2500"/>
    <n v="135"/>
    <x v="2"/>
    <s v="US"/>
    <s v="USD"/>
    <n v="1433988791"/>
    <n v="1431396791"/>
    <b v="0"/>
    <x v="496"/>
    <b v="0"/>
    <s v="theater/plays"/>
    <n v="5"/>
    <x v="2601"/>
    <x v="6"/>
    <s v="plays"/>
    <x v="3045"/>
    <d v="2014-06-27T02:52:54"/>
    <x v="0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489"/>
    <b v="0"/>
    <s v="theater/plays"/>
    <n v="0"/>
    <x v="2106"/>
    <x v="6"/>
    <s v="plays"/>
    <x v="3046"/>
    <d v="2016-05-15T20:21:13"/>
    <x v="0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498"/>
    <b v="0"/>
    <s v="theater/plays"/>
    <n v="5"/>
    <x v="2517"/>
    <x v="6"/>
    <s v="plays"/>
    <x v="3047"/>
    <d v="2014-07-21T12:52:06"/>
    <x v="0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428"/>
    <b v="0"/>
    <s v="theater/plays"/>
    <n v="1"/>
    <x v="2383"/>
    <x v="6"/>
    <s v="plays"/>
    <x v="3048"/>
    <d v="2015-06-11T02:13:11"/>
    <x v="0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495"/>
    <b v="0"/>
    <s v="film &amp; video/animation"/>
    <n v="1"/>
    <x v="2602"/>
    <x v="5"/>
    <s v="animation"/>
    <x v="3049"/>
    <d v="2014-09-11T08:37:22"/>
    <x v="0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498"/>
    <b v="0"/>
    <s v="music/world music"/>
    <n v="4"/>
    <x v="2186"/>
    <x v="7"/>
    <s v="world music"/>
    <x v="3050"/>
    <d v="2016-11-13T10:17:40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498"/>
    <b v="0"/>
    <s v="technology/makerspaces"/>
    <n v="0"/>
    <x v="2186"/>
    <x v="0"/>
    <s v="makerspaces"/>
    <x v="3051"/>
    <d v="2014-06-27T16:21:24"/>
    <x v="0"/>
  </r>
  <r>
    <n v="605"/>
    <x v="3046"/>
    <s v="An iPad support care package for your parents / seniors."/>
    <n v="5000"/>
    <n v="131"/>
    <x v="1"/>
    <s v="US"/>
    <s v="USD"/>
    <n v="1440318908"/>
    <n v="1436430908"/>
    <b v="0"/>
    <x v="495"/>
    <b v="0"/>
    <s v="technology/web"/>
    <n v="3"/>
    <x v="2603"/>
    <x v="0"/>
    <s v="web"/>
    <x v="3052"/>
    <d v="2016-03-01T17:05:14"/>
    <x v="0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480"/>
    <b v="0"/>
    <s v="music/jazz"/>
    <n v="7"/>
    <x v="2604"/>
    <x v="7"/>
    <s v="jazz"/>
    <x v="3053"/>
    <d v="2013-10-22T21:44:38"/>
    <x v="0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n v="1416932133"/>
    <b v="0"/>
    <x v="489"/>
    <b v="0"/>
    <s v="theater/plays"/>
    <n v="15"/>
    <x v="2521"/>
    <x v="6"/>
    <s v="plays"/>
    <x v="3054"/>
    <d v="2015-02-28T00:01:34"/>
    <x v="0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499"/>
    <b v="0"/>
    <s v="film &amp; video/drama"/>
    <n v="13"/>
    <x v="431"/>
    <x v="5"/>
    <s v="drama"/>
    <x v="3055"/>
    <d v="2015-08-23T08:35:08"/>
    <x v="0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482"/>
    <b v="0"/>
    <s v="games/video games"/>
    <n v="26"/>
    <x v="2447"/>
    <x v="3"/>
    <s v="video games"/>
    <x v="3056"/>
    <d v="2014-03-16T22:00:00"/>
    <x v="0"/>
  </r>
  <r>
    <n v="2885"/>
    <x v="3051"/>
    <s v="An historic and proud work of Polish nationalistic literature performed on stage."/>
    <n v="400"/>
    <n v="130"/>
    <x v="2"/>
    <s v="US"/>
    <s v="USD"/>
    <n v="1426294201"/>
    <n v="1423705801"/>
    <b v="0"/>
    <x v="496"/>
    <b v="0"/>
    <s v="theater/plays"/>
    <n v="33"/>
    <x v="2524"/>
    <x v="6"/>
    <s v="plays"/>
    <x v="3057"/>
    <d v="2015-01-24T12:00:00"/>
    <x v="0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428"/>
    <b v="0"/>
    <s v="theater/musical"/>
    <n v="65"/>
    <x v="2605"/>
    <x v="6"/>
    <s v="musical"/>
    <x v="3058"/>
    <d v="2015-03-27T02:39:00"/>
    <x v="1"/>
  </r>
  <r>
    <n v="4018"/>
    <x v="3053"/>
    <s v="Funding for a production of Time Please at the Brighton Fringe 2017... and beyond."/>
    <n v="1500"/>
    <n v="130"/>
    <x v="2"/>
    <s v="GB"/>
    <s v="GBP"/>
    <n v="1475877108"/>
    <n v="1473285108"/>
    <b v="0"/>
    <x v="489"/>
    <b v="0"/>
    <s v="theater/plays"/>
    <n v="9"/>
    <x v="2386"/>
    <x v="6"/>
    <s v="plays"/>
    <x v="3059"/>
    <d v="2013-12-21T20:32:11"/>
    <x v="0"/>
  </r>
  <r>
    <n v="2921"/>
    <x v="3054"/>
    <s v="I'm creating a cabaret in which all donations go directly to Broadway Cares/Equity Fights AIDS."/>
    <n v="100"/>
    <n v="129"/>
    <x v="0"/>
    <s v="US"/>
    <s v="USD"/>
    <n v="1411679804"/>
    <n v="1409087804"/>
    <b v="0"/>
    <x v="498"/>
    <b v="1"/>
    <s v="theater/musical"/>
    <n v="129"/>
    <x v="2366"/>
    <x v="6"/>
    <s v="musical"/>
    <x v="3060"/>
    <d v="2015-03-14T00:50:01"/>
    <x v="0"/>
  </r>
  <r>
    <n v="2138"/>
    <x v="3055"/>
    <s v="A game with a mixture of a few genres from RPG, Simulation and to adventure elements."/>
    <n v="1000"/>
    <n v="128"/>
    <x v="2"/>
    <s v="GB"/>
    <s v="GBP"/>
    <n v="1383959939"/>
    <n v="1381364339"/>
    <b v="0"/>
    <x v="418"/>
    <b v="0"/>
    <s v="games/video games"/>
    <n v="13"/>
    <x v="2606"/>
    <x v="3"/>
    <s v="video games"/>
    <x v="3061"/>
    <d v="2015-06-10T09:58:22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n v="1457303796"/>
    <b v="0"/>
    <x v="482"/>
    <b v="0"/>
    <s v="theater/spaces"/>
    <n v="0"/>
    <x v="2607"/>
    <x v="6"/>
    <s v="spaces"/>
    <x v="3062"/>
    <d v="2016-10-07T21:51:48"/>
    <x v="0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496"/>
    <b v="0"/>
    <s v="technology/wearables"/>
    <n v="1"/>
    <x v="2608"/>
    <x v="0"/>
    <s v="wearables"/>
    <x v="3063"/>
    <d v="2014-09-25T21:16:44"/>
    <x v="0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n v="1418046247"/>
    <b v="0"/>
    <x v="498"/>
    <b v="0"/>
    <s v="theater/spaces"/>
    <n v="0"/>
    <x v="2126"/>
    <x v="6"/>
    <s v="spaces"/>
    <x v="3064"/>
    <d v="2013-11-09T01:18:59"/>
    <x v="0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498"/>
    <b v="0"/>
    <s v="theater/plays"/>
    <n v="6"/>
    <x v="2126"/>
    <x v="6"/>
    <s v="plays"/>
    <x v="3065"/>
    <d v="2016-05-05T21:36:36"/>
    <x v="0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499"/>
    <b v="0"/>
    <s v="film &amp; video/animation"/>
    <n v="5"/>
    <x v="1357"/>
    <x v="5"/>
    <s v="animation"/>
    <x v="3066"/>
    <d v="2015-01-25T03:56:39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489"/>
    <b v="0"/>
    <s v="music/indie rock"/>
    <n v="4"/>
    <x v="2528"/>
    <x v="7"/>
    <s v="indie rock"/>
    <x v="3067"/>
    <d v="2015-01-08T13:41:00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489"/>
    <b v="0"/>
    <s v="games/mobile games"/>
    <n v="0"/>
    <x v="2528"/>
    <x v="3"/>
    <s v="mobile games"/>
    <x v="3068"/>
    <d v="2015-04-19T16:19:46"/>
    <x v="0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498"/>
    <b v="0"/>
    <s v="publishing/art books"/>
    <n v="5"/>
    <x v="2170"/>
    <x v="1"/>
    <s v="art books"/>
    <x v="3069"/>
    <d v="2013-12-01T21:01:42"/>
    <x v="0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499"/>
    <b v="0"/>
    <s v="games/mobile games"/>
    <n v="1"/>
    <x v="1357"/>
    <x v="3"/>
    <s v="mobile games"/>
    <x v="3070"/>
    <d v="2013-11-21T17:46:19"/>
    <x v="0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499"/>
    <b v="0"/>
    <s v="theater/spaces"/>
    <n v="1"/>
    <x v="1357"/>
    <x v="6"/>
    <s v="spaces"/>
    <x v="3071"/>
    <d v="2017-01-21T21:45:31"/>
    <x v="0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n v="1406140561"/>
    <b v="0"/>
    <x v="499"/>
    <b v="0"/>
    <s v="theater/plays"/>
    <n v="1"/>
    <x v="1357"/>
    <x v="6"/>
    <s v="plays"/>
    <x v="3072"/>
    <d v="2016-02-28T23:59:00"/>
    <x v="0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n v="1409176358"/>
    <b v="0"/>
    <x v="499"/>
    <b v="0"/>
    <s v="theater/plays"/>
    <n v="1"/>
    <x v="1357"/>
    <x v="6"/>
    <s v="plays"/>
    <x v="3073"/>
    <d v="2017-03-01T04:00:00"/>
    <x v="0"/>
  </r>
  <r>
    <n v="2649"/>
    <x v="3068"/>
    <s v="They have launched a Kickstarter."/>
    <n v="125000"/>
    <n v="124"/>
    <x v="1"/>
    <s v="US"/>
    <s v="USD"/>
    <n v="1454370941"/>
    <n v="1449186941"/>
    <b v="0"/>
    <x v="498"/>
    <b v="0"/>
    <s v="technology/space exploration"/>
    <n v="0"/>
    <x v="2609"/>
    <x v="0"/>
    <s v="space exploration"/>
    <x v="3074"/>
    <d v="2016-12-21T04:36:30"/>
    <x v="0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484"/>
    <b v="1"/>
    <s v="theater/plays"/>
    <n v="124"/>
    <x v="2610"/>
    <x v="6"/>
    <s v="plays"/>
    <x v="3075"/>
    <d v="2014-08-12T18:36:01"/>
    <x v="0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345"/>
    <b v="0"/>
    <s v="technology/web"/>
    <n v="0"/>
    <x v="2555"/>
    <x v="0"/>
    <s v="web"/>
    <x v="3076"/>
    <d v="2014-10-26T21:52:38"/>
    <x v="0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496"/>
    <b v="0"/>
    <s v="music/jazz"/>
    <n v="22"/>
    <x v="2611"/>
    <x v="7"/>
    <s v="jazz"/>
    <x v="3077"/>
    <d v="2016-02-01T23:55:41"/>
    <x v="0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499"/>
    <b v="0"/>
    <s v="music/jazz"/>
    <n v="6"/>
    <x v="1338"/>
    <x v="7"/>
    <s v="jazz"/>
    <x v="3078"/>
    <d v="2015-03-31T22:59:00"/>
    <x v="0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489"/>
    <b v="0"/>
    <s v="food/small batch"/>
    <n v="48"/>
    <x v="2421"/>
    <x v="4"/>
    <s v="small batch"/>
    <x v="3079"/>
    <d v="2014-11-14T18:16:31"/>
    <x v="0"/>
  </r>
  <r>
    <n v="2362"/>
    <x v="3074"/>
    <s v="The Columbus Ruby Brigade has brought monthly ruby goodness and camaraderie to all participants."/>
    <n v="420"/>
    <n v="120"/>
    <x v="1"/>
    <s v="US"/>
    <s v="USD"/>
    <n v="1418315470"/>
    <n v="1415723470"/>
    <b v="0"/>
    <x v="499"/>
    <b v="0"/>
    <s v="technology/web"/>
    <n v="29"/>
    <x v="1338"/>
    <x v="0"/>
    <s v="web"/>
    <x v="3080"/>
    <d v="2017-03-03T13:05:19"/>
    <x v="0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499"/>
    <b v="0"/>
    <s v="food/food trucks"/>
    <n v="0"/>
    <x v="1338"/>
    <x v="4"/>
    <s v="food trucks"/>
    <x v="3081"/>
    <d v="2014-05-12T04:03:29"/>
    <x v="0"/>
  </r>
  <r>
    <n v="2976"/>
    <x v="3076"/>
    <s v="A play that addresses an important social issue, brought to light by members of the UoM Drama Society."/>
    <n v="70"/>
    <n v="120"/>
    <x v="0"/>
    <s v="GB"/>
    <s v="GBP"/>
    <n v="1457870400"/>
    <n v="1456421530"/>
    <b v="0"/>
    <x v="484"/>
    <b v="1"/>
    <s v="theater/plays"/>
    <n v="171"/>
    <x v="2612"/>
    <x v="6"/>
    <s v="plays"/>
    <x v="3082"/>
    <d v="2017-03-20T18:07:27"/>
    <x v="0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498"/>
    <b v="0"/>
    <s v="theater/plays"/>
    <n v="0"/>
    <x v="2408"/>
    <x v="6"/>
    <s v="plays"/>
    <x v="3083"/>
    <d v="2014-12-11T16:31:10"/>
    <x v="0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345"/>
    <b v="0"/>
    <s v="games/video games"/>
    <n v="0"/>
    <x v="2535"/>
    <x v="3"/>
    <s v="video games"/>
    <x v="3084"/>
    <d v="2015-04-23T21:05:38"/>
    <x v="0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428"/>
    <b v="0"/>
    <s v="theater/plays"/>
    <n v="1"/>
    <x v="2613"/>
    <x v="6"/>
    <s v="plays"/>
    <x v="3085"/>
    <d v="2016-03-13T12:00:00"/>
    <x v="0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345"/>
    <b v="0"/>
    <s v="music/world music"/>
    <n v="12"/>
    <x v="2505"/>
    <x v="7"/>
    <s v="world music"/>
    <x v="3086"/>
    <d v="2014-08-04T16:00:00"/>
    <x v="0"/>
  </r>
  <r>
    <n v="3122"/>
    <x v="3081"/>
    <s v="cancelled until further notice"/>
    <n v="199"/>
    <n v="116"/>
    <x v="1"/>
    <s v="US"/>
    <s v="USD"/>
    <n v="1478733732"/>
    <n v="1478298132"/>
    <b v="0"/>
    <x v="499"/>
    <b v="0"/>
    <s v="theater/spaces"/>
    <n v="58"/>
    <x v="2614"/>
    <x v="6"/>
    <s v="spaces"/>
    <x v="3087"/>
    <d v="2016-06-29T20:20:14"/>
    <x v="0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489"/>
    <b v="0"/>
    <s v="theater/musical"/>
    <n v="3"/>
    <x v="2254"/>
    <x v="6"/>
    <s v="musical"/>
    <x v="3088"/>
    <d v="2015-01-04T23:26:00"/>
    <x v="1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498"/>
    <b v="0"/>
    <s v="film &amp; video/science fiction"/>
    <n v="1"/>
    <x v="2137"/>
    <x v="5"/>
    <s v="science fiction"/>
    <x v="3089"/>
    <d v="2012-02-21T22:46:14"/>
    <x v="0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480"/>
    <b v="0"/>
    <s v="technology/web"/>
    <n v="23"/>
    <x v="2615"/>
    <x v="0"/>
    <s v="web"/>
    <x v="3090"/>
    <d v="2016-11-09T23:22:12"/>
    <x v="0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496"/>
    <b v="0"/>
    <s v="games/video games"/>
    <n v="10"/>
    <x v="2616"/>
    <x v="3"/>
    <s v="video games"/>
    <x v="3091"/>
    <d v="2015-06-15T19:10:18"/>
    <x v="0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496"/>
    <b v="0"/>
    <s v="games/video games"/>
    <n v="2"/>
    <x v="2616"/>
    <x v="3"/>
    <s v="video games"/>
    <x v="3092"/>
    <d v="2017-01-18T00:23:18"/>
    <x v="0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428"/>
    <b v="0"/>
    <s v="film &amp; video/animation"/>
    <n v="2"/>
    <x v="2617"/>
    <x v="5"/>
    <s v="animation"/>
    <x v="3093"/>
    <d v="2015-04-06T15:15:45"/>
    <x v="0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495"/>
    <b v="0"/>
    <s v="music/indie rock"/>
    <n v="3"/>
    <x v="2618"/>
    <x v="7"/>
    <s v="indie rock"/>
    <x v="3094"/>
    <d v="2010-11-30T05:00:00"/>
    <x v="0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480"/>
    <b v="0"/>
    <s v="film &amp; video/drama"/>
    <n v="3"/>
    <x v="2619"/>
    <x v="5"/>
    <s v="drama"/>
    <x v="3095"/>
    <d v="2016-03-31T16:56:25"/>
    <x v="0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499"/>
    <b v="0"/>
    <s v="music/faith"/>
    <n v="11"/>
    <x v="2374"/>
    <x v="7"/>
    <s v="faith"/>
    <x v="3096"/>
    <d v="2015-01-17T12:38:23"/>
    <x v="0"/>
  </r>
  <r>
    <n v="2749"/>
    <x v="3091"/>
    <s v="Self-publishing my children's book."/>
    <n v="10000"/>
    <n v="110"/>
    <x v="2"/>
    <s v="US"/>
    <s v="USD"/>
    <n v="1428171037"/>
    <n v="1425582637"/>
    <b v="0"/>
    <x v="499"/>
    <b v="0"/>
    <s v="publishing/children's books"/>
    <n v="1"/>
    <x v="2374"/>
    <x v="1"/>
    <s v="children's books"/>
    <x v="3097"/>
    <d v="2012-10-30T07:42:18"/>
    <x v="0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498"/>
    <b v="0"/>
    <s v="theater/musical"/>
    <n v="0"/>
    <x v="2300"/>
    <x v="6"/>
    <s v="musical"/>
    <x v="3098"/>
    <d v="2015-02-27T19:49:06"/>
    <x v="0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345"/>
    <b v="0"/>
    <s v="theater/plays"/>
    <n v="2"/>
    <x v="2620"/>
    <x v="6"/>
    <s v="plays"/>
    <x v="3099"/>
    <d v="2016-08-07T19:32:25"/>
    <x v="0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489"/>
    <b v="0"/>
    <s v="theater/plays"/>
    <n v="2"/>
    <x v="2282"/>
    <x v="6"/>
    <s v="plays"/>
    <x v="3100"/>
    <d v="2015-04-04T18:10:37"/>
    <x v="0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499"/>
    <b v="0"/>
    <s v="theater/plays"/>
    <n v="22"/>
    <x v="2374"/>
    <x v="6"/>
    <s v="plays"/>
    <x v="3101"/>
    <d v="2015-02-16T10:11:17"/>
    <x v="0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498"/>
    <b v="0"/>
    <s v="games/video games"/>
    <n v="2"/>
    <x v="902"/>
    <x v="3"/>
    <s v="video games"/>
    <x v="3102"/>
    <d v="2015-03-29T20:00:00"/>
    <x v="0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497"/>
    <b v="0"/>
    <s v="food/small batch"/>
    <n v="1"/>
    <x v="47"/>
    <x v="4"/>
    <s v="small batch"/>
    <x v="3103"/>
    <d v="2015-01-11T01:00:00"/>
    <x v="0"/>
  </r>
  <r>
    <n v="2351"/>
    <x v="3098"/>
    <s v="Donate $30 or more and receive a free selfie stick."/>
    <n v="18900"/>
    <n v="108"/>
    <x v="1"/>
    <s v="NZ"/>
    <s v="NZD"/>
    <n v="1430360739"/>
    <n v="1427768739"/>
    <b v="0"/>
    <x v="480"/>
    <b v="0"/>
    <s v="technology/web"/>
    <n v="1"/>
    <x v="2621"/>
    <x v="0"/>
    <s v="web"/>
    <x v="3104"/>
    <d v="2014-11-15T20:00:00"/>
    <x v="0"/>
  </r>
  <r>
    <n v="1791"/>
    <x v="3099"/>
    <s v="For the love of street photography and the beauty of traditional cultures in southern Italy."/>
    <n v="3000"/>
    <n v="107"/>
    <x v="2"/>
    <s v="GB"/>
    <s v="GBP"/>
    <n v="1422553565"/>
    <n v="1417369565"/>
    <b v="1"/>
    <x v="489"/>
    <b v="0"/>
    <s v="photography/photobooks"/>
    <n v="4"/>
    <x v="2545"/>
    <x v="2"/>
    <s v="photobooks"/>
    <x v="3105"/>
    <d v="2014-04-05T02:59:39"/>
    <x v="0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499"/>
    <b v="0"/>
    <s v="technology/web"/>
    <n v="0"/>
    <x v="2547"/>
    <x v="0"/>
    <s v="web"/>
    <x v="3106"/>
    <d v="2017-04-30T17:00:00"/>
    <x v="0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489"/>
    <b v="0"/>
    <s v="technology/wearables"/>
    <n v="1"/>
    <x v="2622"/>
    <x v="0"/>
    <s v="wearables"/>
    <x v="3107"/>
    <d v="2015-04-30T02:25:39"/>
    <x v="0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498"/>
    <b v="0"/>
    <s v="technology/wearables"/>
    <n v="1"/>
    <x v="2623"/>
    <x v="0"/>
    <s v="wearables"/>
    <x v="3108"/>
    <d v="2015-01-29T17:46:05"/>
    <x v="0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489"/>
    <b v="0"/>
    <s v="technology/wearables"/>
    <n v="0"/>
    <x v="2622"/>
    <x v="0"/>
    <s v="wearables"/>
    <x v="3109"/>
    <d v="2015-07-27T03:59:00"/>
    <x v="0"/>
  </r>
  <r>
    <n v="1380"/>
    <x v="3104"/>
    <s v="A DIY MUSIC FESTIVAL FROM ST. LOUIS MO! Bands make their own festival, help make it legit!"/>
    <n v="25"/>
    <n v="106"/>
    <x v="0"/>
    <s v="US"/>
    <s v="USD"/>
    <n v="1433815200"/>
    <n v="1431886706"/>
    <b v="0"/>
    <x v="496"/>
    <b v="1"/>
    <s v="music/rock"/>
    <n v="424"/>
    <x v="2624"/>
    <x v="7"/>
    <s v="rock"/>
    <x v="3110"/>
    <d v="2014-08-15T20:20:34"/>
    <x v="0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345"/>
    <b v="0"/>
    <s v="technology/space exploration"/>
    <n v="1"/>
    <x v="2625"/>
    <x v="0"/>
    <s v="space exploration"/>
    <x v="3111"/>
    <d v="2015-03-28T01:46:48"/>
    <x v="0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489"/>
    <b v="0"/>
    <s v="technology/wearables"/>
    <n v="0"/>
    <x v="2626"/>
    <x v="0"/>
    <s v="wearables"/>
    <x v="3112"/>
    <d v="2015-05-21T15:45:25"/>
    <x v="0"/>
  </r>
  <r>
    <n v="1405"/>
    <x v="3107"/>
    <s v="Will more people read the Bible if it were translated into Emoticons?"/>
    <n v="25000"/>
    <n v="105"/>
    <x v="2"/>
    <s v="US"/>
    <s v="USD"/>
    <n v="1417195201"/>
    <n v="1414599601"/>
    <b v="1"/>
    <x v="411"/>
    <b v="0"/>
    <s v="publishing/translations"/>
    <n v="0"/>
    <x v="2627"/>
    <x v="1"/>
    <s v="translations"/>
    <x v="3113"/>
    <d v="2015-06-09T02:00:00"/>
    <x v="0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345"/>
    <b v="0"/>
    <s v="publishing/fiction"/>
    <n v="2"/>
    <x v="2628"/>
    <x v="1"/>
    <s v="fiction"/>
    <x v="3114"/>
    <d v="2016-03-09T17:09:20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499"/>
    <b v="0"/>
    <s v="publishing/children's books"/>
    <n v="11"/>
    <x v="2551"/>
    <x v="1"/>
    <s v="children's books"/>
    <x v="3115"/>
    <d v="2016-02-14T16:20:32"/>
    <x v="0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499"/>
    <b v="0"/>
    <s v="theater/spaces"/>
    <n v="0"/>
    <x v="2551"/>
    <x v="6"/>
    <s v="spaces"/>
    <x v="3116"/>
    <d v="2014-11-28T17:20:01"/>
    <x v="0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499"/>
    <b v="0"/>
    <s v="theater/plays"/>
    <n v="1"/>
    <x v="2551"/>
    <x v="6"/>
    <s v="plays"/>
    <x v="3117"/>
    <d v="2013-11-02T22:09:05"/>
    <x v="0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498"/>
    <b v="0"/>
    <s v="games/video games"/>
    <n v="2"/>
    <x v="2629"/>
    <x v="3"/>
    <s v="video games"/>
    <x v="3118"/>
    <d v="2016-07-16T08:47:46"/>
    <x v="0"/>
  </r>
  <r>
    <n v="1916"/>
    <x v="3113"/>
    <s v="The Paint Can Holder Makes Painting Easier and Safer on Extension Ladders."/>
    <n v="20000"/>
    <n v="102"/>
    <x v="2"/>
    <s v="US"/>
    <s v="USD"/>
    <n v="1478542375"/>
    <n v="1476378775"/>
    <b v="0"/>
    <x v="345"/>
    <b v="0"/>
    <s v="technology/gadgets"/>
    <n v="1"/>
    <x v="2630"/>
    <x v="0"/>
    <s v="gadgets"/>
    <x v="3119"/>
    <d v="2017-03-02T22:57:58"/>
    <x v="0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495"/>
    <b v="0"/>
    <s v="theater/musical"/>
    <n v="1"/>
    <x v="2631"/>
    <x v="6"/>
    <s v="musical"/>
    <x v="3120"/>
    <d v="2014-09-04T16:07:54"/>
    <x v="1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499"/>
    <b v="1"/>
    <s v="technology/wearables"/>
    <n v="144"/>
    <x v="2632"/>
    <x v="0"/>
    <s v="wearables"/>
    <x v="3121"/>
    <d v="2013-04-27T21:16:31"/>
    <x v="0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499"/>
    <b v="0"/>
    <s v="music/jazz"/>
    <n v="2"/>
    <x v="2632"/>
    <x v="7"/>
    <s v="jazz"/>
    <x v="3122"/>
    <d v="2016-11-07T18:12:55"/>
    <x v="0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480"/>
    <b v="0"/>
    <s v="photography/nature"/>
    <n v="13"/>
    <x v="2633"/>
    <x v="2"/>
    <s v="nature"/>
    <x v="3123"/>
    <d v="2015-02-28T22:00:00"/>
    <x v="0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499"/>
    <b v="0"/>
    <s v="theater/plays"/>
    <n v="3"/>
    <x v="2632"/>
    <x v="6"/>
    <s v="plays"/>
    <x v="3124"/>
    <d v="2016-11-24T23:00:00"/>
    <x v="0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497"/>
    <b v="0"/>
    <s v="film &amp; video/drama"/>
    <n v="2"/>
    <x v="1151"/>
    <x v="5"/>
    <s v="drama"/>
    <x v="3125"/>
    <d v="2016-09-16T23:10:04"/>
    <x v="0"/>
  </r>
  <r>
    <n v="600"/>
    <x v="3120"/>
    <s v="Science Technology Engineering and Math + youth = a brighter tomorrow."/>
    <n v="5000"/>
    <n v="100"/>
    <x v="1"/>
    <s v="US"/>
    <s v="USD"/>
    <n v="1431198562"/>
    <n v="1426014562"/>
    <b v="0"/>
    <x v="497"/>
    <b v="0"/>
    <s v="technology/web"/>
    <n v="2"/>
    <x v="1151"/>
    <x v="0"/>
    <s v="web"/>
    <x v="3126"/>
    <d v="2016-05-12T10:47:14"/>
    <x v="0"/>
  </r>
  <r>
    <n v="919"/>
    <x v="3121"/>
    <s v="Cool jazz with a New Orleans flavor."/>
    <n v="20000"/>
    <n v="100"/>
    <x v="2"/>
    <s v="US"/>
    <s v="USD"/>
    <n v="1355930645"/>
    <n v="1352906645"/>
    <b v="0"/>
    <x v="497"/>
    <b v="0"/>
    <s v="music/jazz"/>
    <n v="1"/>
    <x v="1151"/>
    <x v="7"/>
    <s v="jazz"/>
    <x v="3127"/>
    <d v="2016-10-02T03:25:44"/>
    <x v="0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482"/>
    <b v="0"/>
    <s v="games/video games"/>
    <n v="3"/>
    <x v="2634"/>
    <x v="3"/>
    <s v="video games"/>
    <x v="3128"/>
    <d v="2015-05-15T15:04:49"/>
    <x v="0"/>
  </r>
  <r>
    <n v="1145"/>
    <x v="3123"/>
    <s v="Emphasizing locally and responsibly raised ingredients, serving delicious food! I need your help."/>
    <n v="80000"/>
    <n v="100"/>
    <x v="2"/>
    <s v="US"/>
    <s v="USD"/>
    <n v="1412272592"/>
    <n v="1407088592"/>
    <b v="0"/>
    <x v="497"/>
    <b v="0"/>
    <s v="food/food trucks"/>
    <n v="0"/>
    <x v="1151"/>
    <x v="4"/>
    <s v="food trucks"/>
    <x v="3129"/>
    <d v="2015-05-09T19:09:22"/>
    <x v="0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499"/>
    <b v="0"/>
    <s v="food/food trucks"/>
    <n v="0"/>
    <x v="1625"/>
    <x v="4"/>
    <s v="food trucks"/>
    <x v="3130"/>
    <d v="2012-12-19T15:24:05"/>
    <x v="0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498"/>
    <b v="0"/>
    <s v="food/food trucks"/>
    <n v="4"/>
    <x v="1959"/>
    <x v="4"/>
    <s v="food trucks"/>
    <x v="3131"/>
    <d v="2016-02-14T02:39:31"/>
    <x v="0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497"/>
    <b v="0"/>
    <s v="technology/wearables"/>
    <n v="0"/>
    <x v="1151"/>
    <x v="0"/>
    <s v="wearables"/>
    <x v="3132"/>
    <d v="2014-10-02T17:56:32"/>
    <x v="0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497"/>
    <b v="0"/>
    <s v="publishing/translations"/>
    <n v="5"/>
    <x v="1151"/>
    <x v="1"/>
    <s v="translations"/>
    <x v="3133"/>
    <d v="2015-05-30T21:26:11"/>
    <x v="0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497"/>
    <b v="0"/>
    <s v="publishing/translations"/>
    <n v="0"/>
    <x v="1151"/>
    <x v="1"/>
    <s v="translations"/>
    <x v="3134"/>
    <d v="2016-11-02T03:59:00"/>
    <x v="0"/>
  </r>
  <r>
    <n v="1491"/>
    <x v="3129"/>
    <s v="What do you get when you take outlaws, guns, gold and and old beagle in the old west? Adventure!"/>
    <n v="1200"/>
    <n v="100"/>
    <x v="2"/>
    <s v="US"/>
    <s v="USD"/>
    <n v="1424014680"/>
    <n v="1418922443"/>
    <b v="0"/>
    <x v="497"/>
    <b v="0"/>
    <s v="publishing/fiction"/>
    <n v="8"/>
    <x v="1151"/>
    <x v="1"/>
    <s v="fiction"/>
    <x v="3135"/>
    <d v="2015-07-17T19:35:39"/>
    <x v="0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497"/>
    <b v="0"/>
    <s v="photography/nature"/>
    <n v="4"/>
    <x v="1151"/>
    <x v="2"/>
    <s v="nature"/>
    <x v="3136"/>
    <d v="2016-02-20T10:29:30"/>
    <x v="0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497"/>
    <b v="0"/>
    <s v="publishing/art books"/>
    <n v="3"/>
    <x v="1151"/>
    <x v="1"/>
    <s v="art books"/>
    <x v="3137"/>
    <d v="2016-01-01T08:38:51"/>
    <x v="0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499"/>
    <b v="0"/>
    <s v="technology/web"/>
    <n v="0"/>
    <x v="1625"/>
    <x v="0"/>
    <s v="web"/>
    <x v="3138"/>
    <d v="2015-02-15T15:38:00"/>
    <x v="0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497"/>
    <b v="0"/>
    <s v="food/food trucks"/>
    <n v="1"/>
    <x v="1151"/>
    <x v="4"/>
    <s v="food trucks"/>
    <x v="3139"/>
    <d v="2014-09-20T15:40:33"/>
    <x v="0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489"/>
    <b v="0"/>
    <s v="publishing/children's books"/>
    <n v="2"/>
    <x v="1647"/>
    <x v="1"/>
    <s v="children's books"/>
    <x v="3140"/>
    <d v="2011-06-08T17:31:01"/>
    <x v="0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n v="1431122198"/>
    <b v="0"/>
    <x v="497"/>
    <b v="0"/>
    <s v="theater/spaces"/>
    <n v="1"/>
    <x v="1151"/>
    <x v="6"/>
    <s v="spaces"/>
    <x v="3141"/>
    <d v="2015-04-14T16:19:25"/>
    <x v="0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496"/>
    <b v="1"/>
    <s v="theater/plays"/>
    <n v="100"/>
    <x v="2478"/>
    <x v="6"/>
    <s v="plays"/>
    <x v="3142"/>
    <d v="2016-05-09T20:50:00"/>
    <x v="0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497"/>
    <b v="0"/>
    <s v="theater/musical"/>
    <n v="20"/>
    <x v="1151"/>
    <x v="6"/>
    <s v="musical"/>
    <x v="3143"/>
    <d v="2011-08-11T16:01:58"/>
    <x v="3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497"/>
    <b v="0"/>
    <s v="theater/plays"/>
    <n v="10"/>
    <x v="1151"/>
    <x v="6"/>
    <s v="plays"/>
    <x v="3144"/>
    <d v="2015-06-07T21:56:38"/>
    <x v="0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489"/>
    <b v="0"/>
    <s v="theater/plays"/>
    <n v="2"/>
    <x v="1647"/>
    <x v="6"/>
    <s v="plays"/>
    <x v="3145"/>
    <d v="2016-12-05T14:10:54"/>
    <x v="0"/>
  </r>
  <r>
    <n v="3861"/>
    <x v="3140"/>
    <s v="THE COMING OF THE LORD!"/>
    <n v="2000"/>
    <n v="100"/>
    <x v="2"/>
    <s v="US"/>
    <s v="USD"/>
    <n v="1415828820"/>
    <n v="1412258977"/>
    <b v="0"/>
    <x v="497"/>
    <b v="0"/>
    <s v="theater/plays"/>
    <n v="5"/>
    <x v="1151"/>
    <x v="6"/>
    <s v="plays"/>
    <x v="3146"/>
    <d v="2014-11-23T22:29:09"/>
    <x v="0"/>
  </r>
  <r>
    <n v="3991"/>
    <x v="3141"/>
    <s v="North Texas first actor-driven theatre company needs your help"/>
    <n v="500"/>
    <n v="100"/>
    <x v="2"/>
    <s v="US"/>
    <s v="USD"/>
    <n v="1433086082"/>
    <n v="1430494082"/>
    <b v="0"/>
    <x v="497"/>
    <b v="0"/>
    <s v="theater/plays"/>
    <n v="20"/>
    <x v="1151"/>
    <x v="6"/>
    <s v="plays"/>
    <x v="3147"/>
    <d v="2015-08-17T16:15:59"/>
    <x v="0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498"/>
    <b v="0"/>
    <s v="theater/plays"/>
    <n v="17"/>
    <x v="1959"/>
    <x v="6"/>
    <s v="plays"/>
    <x v="3148"/>
    <d v="2014-09-06T05:09:04"/>
    <x v="0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345"/>
    <b v="0"/>
    <s v="theater/plays"/>
    <n v="10"/>
    <x v="2635"/>
    <x v="6"/>
    <s v="plays"/>
    <x v="3149"/>
    <d v="2014-11-12T21:47:00"/>
    <x v="0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489"/>
    <b v="0"/>
    <s v="theater/plays"/>
    <n v="1"/>
    <x v="2465"/>
    <x v="6"/>
    <s v="plays"/>
    <x v="3150"/>
    <d v="2015-05-31T15:28:02"/>
    <x v="0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428"/>
    <b v="0"/>
    <s v="technology/wearables"/>
    <n v="1"/>
    <x v="2636"/>
    <x v="0"/>
    <s v="wearables"/>
    <x v="3151"/>
    <d v="2015-03-24T03:34:59"/>
    <x v="0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345"/>
    <b v="0"/>
    <s v="theater/plays"/>
    <n v="2"/>
    <x v="2637"/>
    <x v="6"/>
    <s v="plays"/>
    <x v="3152"/>
    <d v="2015-08-26T18:32:00"/>
    <x v="0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482"/>
    <b v="0"/>
    <s v="theater/plays"/>
    <n v="6"/>
    <x v="2638"/>
    <x v="6"/>
    <s v="plays"/>
    <x v="3153"/>
    <d v="2017-04-07T16:15:03"/>
    <x v="0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489"/>
    <b v="0"/>
    <s v="theater/plays"/>
    <n v="3"/>
    <x v="2639"/>
    <x v="6"/>
    <s v="plays"/>
    <x v="3154"/>
    <d v="2016-10-23T15:29:19"/>
    <x v="0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489"/>
    <b v="0"/>
    <s v="photography/nature"/>
    <n v="4"/>
    <x v="2567"/>
    <x v="2"/>
    <s v="nature"/>
    <x v="3155"/>
    <d v="2014-06-21T01:05:03"/>
    <x v="0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345"/>
    <b v="0"/>
    <s v="theater/plays"/>
    <n v="3"/>
    <x v="2640"/>
    <x v="6"/>
    <s v="plays"/>
    <x v="3156"/>
    <d v="2014-11-08T00:00:00"/>
    <x v="0"/>
  </r>
  <r>
    <n v="1582"/>
    <x v="3151"/>
    <s v="I create canvas prints of images from in and around New Orleans"/>
    <n v="1000"/>
    <n v="93"/>
    <x v="2"/>
    <s v="US"/>
    <s v="USD"/>
    <n v="1445894400"/>
    <n v="1440961053"/>
    <b v="0"/>
    <x v="498"/>
    <b v="0"/>
    <s v="photography/places"/>
    <n v="9"/>
    <x v="1667"/>
    <x v="2"/>
    <s v="places"/>
    <x v="3157"/>
    <d v="2016-04-01T03:59:00"/>
    <x v="0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345"/>
    <b v="0"/>
    <s v="film &amp; video/science fiction"/>
    <n v="1"/>
    <x v="2641"/>
    <x v="5"/>
    <s v="science fiction"/>
    <x v="3158"/>
    <d v="2014-11-13T01:29:53"/>
    <x v="0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489"/>
    <b v="0"/>
    <s v="technology/space exploration"/>
    <n v="0"/>
    <x v="2514"/>
    <x v="0"/>
    <s v="space exploration"/>
    <x v="3159"/>
    <d v="2015-02-24T03:15:40"/>
    <x v="0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497"/>
    <b v="0"/>
    <s v="technology/web"/>
    <n v="0"/>
    <x v="657"/>
    <x v="0"/>
    <s v="web"/>
    <x v="3160"/>
    <d v="2015-10-26T21:20:00"/>
    <x v="0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489"/>
    <b v="0"/>
    <s v="technology/wearables"/>
    <n v="1"/>
    <x v="2573"/>
    <x v="0"/>
    <s v="wearables"/>
    <x v="3161"/>
    <d v="2014-12-25T08:00:00"/>
    <x v="0"/>
  </r>
  <r>
    <n v="863"/>
    <x v="3156"/>
    <s v="I'm making the move from a side man in local groups to the leader with this debut jazz CD project."/>
    <n v="2000"/>
    <n v="90"/>
    <x v="2"/>
    <s v="US"/>
    <s v="USD"/>
    <n v="1329014966"/>
    <n v="1326422966"/>
    <b v="0"/>
    <x v="496"/>
    <b v="0"/>
    <s v="music/jazz"/>
    <n v="5"/>
    <x v="2367"/>
    <x v="7"/>
    <s v="jazz"/>
    <x v="3162"/>
    <d v="2016-07-30T21:13:14"/>
    <x v="0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498"/>
    <b v="0"/>
    <s v="music/jazz"/>
    <n v="0"/>
    <x v="2421"/>
    <x v="7"/>
    <s v="jazz"/>
    <x v="3163"/>
    <d v="2016-03-14T23:00:00"/>
    <x v="0"/>
  </r>
  <r>
    <n v="2599"/>
    <x v="3158"/>
    <s v="The Empty Ramekins Catering Group is looking for your help to start up in Miami Florida!!!!"/>
    <n v="9041"/>
    <n v="90"/>
    <x v="2"/>
    <s v="US"/>
    <s v="USD"/>
    <n v="1407089147"/>
    <n v="1403201147"/>
    <b v="0"/>
    <x v="496"/>
    <b v="0"/>
    <s v="food/food trucks"/>
    <n v="1"/>
    <x v="2367"/>
    <x v="4"/>
    <s v="food trucks"/>
    <x v="3164"/>
    <d v="2017-02-18T05:59:00"/>
    <x v="0"/>
  </r>
  <r>
    <n v="2763"/>
    <x v="3159"/>
    <s v="How Santa finds childrens homes without getting lost by following certain stars."/>
    <n v="39400"/>
    <n v="90"/>
    <x v="2"/>
    <s v="US"/>
    <s v="USD"/>
    <n v="1369403684"/>
    <n v="1365515684"/>
    <b v="0"/>
    <x v="498"/>
    <b v="0"/>
    <s v="publishing/children's books"/>
    <n v="0"/>
    <x v="2421"/>
    <x v="1"/>
    <s v="children's books"/>
    <x v="3165"/>
    <d v="2012-02-12T02:49:26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498"/>
    <b v="0"/>
    <s v="theater/plays"/>
    <n v="2"/>
    <x v="2421"/>
    <x v="6"/>
    <s v="plays"/>
    <x v="3166"/>
    <d v="2014-08-30T15:30:00"/>
    <x v="0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496"/>
    <b v="0"/>
    <s v="food/restaurants"/>
    <n v="0"/>
    <x v="2642"/>
    <x v="4"/>
    <s v="restaurants"/>
    <x v="3167"/>
    <d v="2014-08-03T18:05:47"/>
    <x v="0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345"/>
    <b v="0"/>
    <s v="theater/plays"/>
    <n v="29"/>
    <x v="2643"/>
    <x v="6"/>
    <s v="plays"/>
    <x v="3168"/>
    <d v="2013-05-24T13:54:44"/>
    <x v="0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499"/>
    <b v="0"/>
    <s v="publishing/art books"/>
    <n v="1"/>
    <x v="2579"/>
    <x v="1"/>
    <s v="art books"/>
    <x v="3169"/>
    <d v="2016-01-18T00:00:00"/>
    <x v="0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489"/>
    <b v="0"/>
    <s v="music/faith"/>
    <n v="5"/>
    <x v="2644"/>
    <x v="7"/>
    <s v="faith"/>
    <x v="3170"/>
    <d v="2014-09-21T19:48:38"/>
    <x v="0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489"/>
    <b v="0"/>
    <s v="technology/gadgets"/>
    <n v="0"/>
    <x v="2644"/>
    <x v="0"/>
    <s v="gadgets"/>
    <x v="3171"/>
    <d v="2016-07-21T15:02:31"/>
    <x v="0"/>
  </r>
  <r>
    <n v="2130"/>
    <x v="3166"/>
    <s v="You are the hero tasked to save your home from the villainous Sanword."/>
    <n v="42000"/>
    <n v="85"/>
    <x v="2"/>
    <s v="US"/>
    <s v="USD"/>
    <n v="1408154663"/>
    <n v="1405130663"/>
    <b v="0"/>
    <x v="489"/>
    <b v="0"/>
    <s v="games/video games"/>
    <n v="0"/>
    <x v="2644"/>
    <x v="3"/>
    <s v="video games"/>
    <x v="3172"/>
    <d v="2014-03-14T16:49:11"/>
    <x v="0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485"/>
    <b v="0"/>
    <s v="games/video games"/>
    <n v="1"/>
    <x v="2645"/>
    <x v="3"/>
    <s v="video games"/>
    <x v="3173"/>
    <d v="2014-08-31T19:39:00"/>
    <x v="0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489"/>
    <b v="0"/>
    <s v="food/small batch"/>
    <n v="3"/>
    <x v="2644"/>
    <x v="4"/>
    <s v="small batch"/>
    <x v="3174"/>
    <d v="2014-05-23T14:05:25"/>
    <x v="0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480"/>
    <b v="0"/>
    <s v="food/food trucks"/>
    <n v="6"/>
    <x v="2646"/>
    <x v="4"/>
    <s v="food trucks"/>
    <x v="3175"/>
    <d v="2014-08-16T02:04:23"/>
    <x v="0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495"/>
    <b v="0"/>
    <s v="games/video games"/>
    <n v="8"/>
    <x v="2647"/>
    <x v="3"/>
    <s v="video games"/>
    <x v="3176"/>
    <d v="2012-05-19T17:05:05"/>
    <x v="0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489"/>
    <b v="0"/>
    <s v="film &amp; video/animation"/>
    <n v="3"/>
    <x v="2555"/>
    <x v="5"/>
    <s v="animation"/>
    <x v="3177"/>
    <d v="2017-04-09T20:29:29"/>
    <x v="0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496"/>
    <b v="0"/>
    <s v="film &amp; video/animation"/>
    <n v="1"/>
    <x v="2648"/>
    <x v="5"/>
    <s v="animation"/>
    <x v="3178"/>
    <d v="2016-06-19T08:11:57"/>
    <x v="0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489"/>
    <b v="0"/>
    <s v="technology/web"/>
    <n v="0"/>
    <x v="2555"/>
    <x v="0"/>
    <s v="web"/>
    <x v="3179"/>
    <d v="2015-12-25T14:21:53"/>
    <x v="0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489"/>
    <b v="0"/>
    <s v="film &amp; video/science fiction"/>
    <n v="0"/>
    <x v="2649"/>
    <x v="5"/>
    <s v="science fiction"/>
    <x v="3180"/>
    <d v="2014-05-14T18:11:35"/>
    <x v="0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496"/>
    <b v="0"/>
    <s v="games/video games"/>
    <n v="3"/>
    <x v="2531"/>
    <x v="3"/>
    <s v="video games"/>
    <x v="3181"/>
    <d v="2014-11-26T13:14:00"/>
    <x v="0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489"/>
    <b v="0"/>
    <s v="technology/web"/>
    <n v="1"/>
    <x v="2478"/>
    <x v="0"/>
    <s v="web"/>
    <x v="3182"/>
    <d v="2014-12-18T04:32:21"/>
    <x v="0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489"/>
    <b v="0"/>
    <s v="publishing/art books"/>
    <n v="1"/>
    <x v="2478"/>
    <x v="1"/>
    <s v="art books"/>
    <x v="3183"/>
    <d v="2015-07-23T13:25:35"/>
    <x v="0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480"/>
    <b v="0"/>
    <s v="food/small batch"/>
    <n v="8"/>
    <x v="2650"/>
    <x v="4"/>
    <s v="small batch"/>
    <x v="3184"/>
    <d v="2014-02-19T09:08:42"/>
    <x v="0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498"/>
    <b v="0"/>
    <s v="theater/plays"/>
    <n v="32"/>
    <x v="2279"/>
    <x v="6"/>
    <s v="plays"/>
    <x v="3185"/>
    <d v="2016-10-19T10:38:27"/>
    <x v="0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499"/>
    <b v="0"/>
    <s v="theater/plays"/>
    <n v="11"/>
    <x v="2408"/>
    <x v="6"/>
    <s v="plays"/>
    <x v="3186"/>
    <d v="2015-06-19T18:28:03"/>
    <x v="0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498"/>
    <b v="0"/>
    <s v="photography/people"/>
    <n v="8"/>
    <x v="2524"/>
    <x v="2"/>
    <s v="people"/>
    <x v="3187"/>
    <d v="2017-03-29T23:32:11"/>
    <x v="0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499"/>
    <b v="0"/>
    <s v="publishing/translations"/>
    <n v="1"/>
    <x v="1790"/>
    <x v="1"/>
    <s v="translations"/>
    <x v="3188"/>
    <d v="2015-09-24T14:10:48"/>
    <x v="0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496"/>
    <b v="0"/>
    <s v="film &amp; video/animation"/>
    <n v="1"/>
    <x v="2651"/>
    <x v="5"/>
    <s v="animation"/>
    <x v="3189"/>
    <d v="2016-05-24T14:25:00"/>
    <x v="0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n v="1412203542"/>
    <b v="1"/>
    <x v="489"/>
    <b v="0"/>
    <s v="photography/photobooks"/>
    <n v="1"/>
    <x v="2652"/>
    <x v="2"/>
    <s v="photobooks"/>
    <x v="3190"/>
    <d v="2015-07-16T21:38:56"/>
    <x v="0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497"/>
    <b v="0"/>
    <s v="technology/wearables"/>
    <n v="0"/>
    <x v="1319"/>
    <x v="0"/>
    <s v="wearables"/>
    <x v="3191"/>
    <d v="2016-02-21T08:24:17"/>
    <x v="0"/>
  </r>
  <r>
    <n v="1149"/>
    <x v="3186"/>
    <s v="Bringing culturally diverse Floridian cuisine to the people!"/>
    <n v="50000"/>
    <n v="75"/>
    <x v="2"/>
    <s v="US"/>
    <s v="USD"/>
    <n v="1466096566"/>
    <n v="1463504566"/>
    <b v="0"/>
    <x v="499"/>
    <b v="0"/>
    <s v="food/food trucks"/>
    <n v="0"/>
    <x v="2591"/>
    <x v="4"/>
    <s v="food trucks"/>
    <x v="3192"/>
    <d v="2012-09-07T22:37:44"/>
    <x v="0"/>
  </r>
  <r>
    <n v="1447"/>
    <x v="3187"/>
    <s v="I'm creating a dictionary of multiple Indian languages."/>
    <n v="500000"/>
    <n v="75"/>
    <x v="2"/>
    <s v="US"/>
    <s v="USD"/>
    <n v="1467999134"/>
    <n v="1465407134"/>
    <b v="0"/>
    <x v="498"/>
    <b v="0"/>
    <s v="publishing/translations"/>
    <n v="0"/>
    <x v="1647"/>
    <x v="1"/>
    <s v="translations"/>
    <x v="3193"/>
    <d v="2014-10-31T22:45:42"/>
    <x v="0"/>
  </r>
  <r>
    <n v="1596"/>
    <x v="3188"/>
    <s v="London is beautiful. I want to create a book of stunning images from in and around our great city"/>
    <n v="3250"/>
    <n v="75"/>
    <x v="2"/>
    <s v="GB"/>
    <s v="GBP"/>
    <n v="1418469569"/>
    <n v="1414577969"/>
    <b v="0"/>
    <x v="498"/>
    <b v="0"/>
    <s v="photography/places"/>
    <n v="2"/>
    <x v="1647"/>
    <x v="2"/>
    <s v="places"/>
    <x v="3194"/>
    <d v="2014-12-18T21:33:15"/>
    <x v="0"/>
  </r>
  <r>
    <n v="1718"/>
    <x v="3189"/>
    <s v="A melody for the galaxy."/>
    <n v="35000"/>
    <n v="75"/>
    <x v="2"/>
    <s v="US"/>
    <s v="USD"/>
    <n v="1463201940"/>
    <n v="1459435149"/>
    <b v="0"/>
    <x v="499"/>
    <b v="0"/>
    <s v="music/faith"/>
    <n v="0"/>
    <x v="2591"/>
    <x v="7"/>
    <s v="faith"/>
    <x v="3195"/>
    <d v="2016-06-16T17:02:46"/>
    <x v="0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499"/>
    <b v="0"/>
    <s v="technology/web"/>
    <n v="3"/>
    <x v="2591"/>
    <x v="0"/>
    <s v="web"/>
    <x v="3196"/>
    <d v="2016-07-08T17:32:14"/>
    <x v="0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499"/>
    <b v="0"/>
    <s v="food/restaurants"/>
    <n v="0"/>
    <x v="2591"/>
    <x v="4"/>
    <s v="restaurants"/>
    <x v="3197"/>
    <d v="2014-12-13T11:19:29"/>
    <x v="0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498"/>
    <b v="0"/>
    <s v="food/food trucks"/>
    <n v="1"/>
    <x v="1647"/>
    <x v="4"/>
    <s v="food trucks"/>
    <x v="3198"/>
    <d v="2016-05-14T04:59:00"/>
    <x v="0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498"/>
    <b v="1"/>
    <s v="theater/plays"/>
    <n v="150"/>
    <x v="1647"/>
    <x v="6"/>
    <s v="plays"/>
    <x v="3199"/>
    <d v="2015-08-04T04:30:03"/>
    <x v="0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489"/>
    <b v="0"/>
    <s v="theater/plays"/>
    <n v="5"/>
    <x v="2501"/>
    <x v="6"/>
    <s v="plays"/>
    <x v="3200"/>
    <d v="2015-05-14T23:56:12"/>
    <x v="0"/>
  </r>
  <r>
    <n v="3052"/>
    <x v="3195"/>
    <s v="To let the arts continue in Walker Minnesota We need a performing arts space and art gallery"/>
    <n v="50000"/>
    <n v="75"/>
    <x v="2"/>
    <s v="US"/>
    <s v="USD"/>
    <n v="1432828740"/>
    <n v="1430237094"/>
    <b v="0"/>
    <x v="499"/>
    <b v="0"/>
    <s v="theater/spaces"/>
    <n v="0"/>
    <x v="2591"/>
    <x v="6"/>
    <s v="spaces"/>
    <x v="3201"/>
    <d v="2016-10-11T12:35:39"/>
    <x v="0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498"/>
    <b v="0"/>
    <s v="theater/plays"/>
    <n v="4"/>
    <x v="1647"/>
    <x v="6"/>
    <s v="plays"/>
    <x v="3202"/>
    <d v="2016-03-03T19:00:00"/>
    <x v="0"/>
  </r>
  <r>
    <n v="2688"/>
    <x v="3197"/>
    <s v="The amazing gourmet Mac N Cheez Food Truck Campaigne!"/>
    <n v="50000"/>
    <n v="74"/>
    <x v="2"/>
    <s v="US"/>
    <s v="USD"/>
    <n v="1424746800"/>
    <n v="1422067870"/>
    <b v="0"/>
    <x v="484"/>
    <b v="0"/>
    <s v="food/food trucks"/>
    <n v="0"/>
    <x v="2653"/>
    <x v="4"/>
    <s v="food trucks"/>
    <x v="3203"/>
    <d v="2014-11-09T12:00:00"/>
    <x v="0"/>
  </r>
  <r>
    <n v="1148"/>
    <x v="3198"/>
    <s v="New local (Louisville, KY.) food truck with a refreshing spin on rolling kitchens."/>
    <n v="15000"/>
    <n v="73"/>
    <x v="2"/>
    <s v="US"/>
    <s v="USD"/>
    <n v="1480568781"/>
    <n v="1477973181"/>
    <b v="0"/>
    <x v="498"/>
    <b v="0"/>
    <s v="food/food trucks"/>
    <n v="0"/>
    <x v="2504"/>
    <x v="4"/>
    <s v="food trucks"/>
    <x v="3204"/>
    <d v="2015-05-28T15:59:00"/>
    <x v="0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489"/>
    <b v="0"/>
    <s v="music/indie rock"/>
    <n v="7"/>
    <x v="2367"/>
    <x v="7"/>
    <s v="indie rock"/>
    <x v="3205"/>
    <d v="2014-09-09T16:49:20"/>
    <x v="0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345"/>
    <b v="0"/>
    <s v="publishing/translations"/>
    <n v="7"/>
    <x v="2574"/>
    <x v="1"/>
    <s v="translations"/>
    <x v="3206"/>
    <d v="2015-02-24T03:00:00"/>
    <x v="0"/>
  </r>
  <r>
    <n v="2695"/>
    <x v="3201"/>
    <s v="I am creating food magic on the go! Amazing food isn't just for sitdown restaraunts anymore!"/>
    <n v="15000"/>
    <n v="71"/>
    <x v="2"/>
    <s v="US"/>
    <s v="USD"/>
    <n v="1428981718"/>
    <n v="1423801318"/>
    <b v="0"/>
    <x v="498"/>
    <b v="0"/>
    <s v="food/food trucks"/>
    <n v="0"/>
    <x v="2654"/>
    <x v="4"/>
    <s v="food trucks"/>
    <x v="3207"/>
    <d v="2016-12-01T05:06:21"/>
    <x v="0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498"/>
    <b v="0"/>
    <s v="theater/spaces"/>
    <n v="0"/>
    <x v="2654"/>
    <x v="6"/>
    <s v="spaces"/>
    <x v="3208"/>
    <d v="2011-09-01T06:00:00"/>
    <x v="0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345"/>
    <b v="0"/>
    <s v="film &amp; video/science fiction"/>
    <n v="14"/>
    <x v="1673"/>
    <x v="5"/>
    <s v="science fiction"/>
    <x v="3209"/>
    <d v="2015-11-13T21:55:56"/>
    <x v="0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499"/>
    <b v="0"/>
    <s v="technology/web"/>
    <n v="0"/>
    <x v="2239"/>
    <x v="0"/>
    <s v="web"/>
    <x v="3210"/>
    <d v="2015-04-14T03:21:58"/>
    <x v="0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499"/>
    <b v="0"/>
    <s v="music/indie rock"/>
    <n v="3"/>
    <x v="2239"/>
    <x v="7"/>
    <s v="indie rock"/>
    <x v="3211"/>
    <d v="2015-02-26T03:19:55"/>
    <x v="0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499"/>
    <b v="0"/>
    <s v="games/video games"/>
    <n v="1"/>
    <x v="2239"/>
    <x v="3"/>
    <s v="video games"/>
    <x v="3212"/>
    <d v="2017-02-03T23:51:20"/>
    <x v="0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489"/>
    <b v="0"/>
    <s v="food/food trucks"/>
    <n v="1"/>
    <x v="2628"/>
    <x v="4"/>
    <s v="food trucks"/>
    <x v="3213"/>
    <d v="2014-11-01T02:12:42"/>
    <x v="0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498"/>
    <b v="0"/>
    <s v="theater/plays"/>
    <n v="0"/>
    <x v="2598"/>
    <x v="6"/>
    <s v="plays"/>
    <x v="3214"/>
    <d v="2012-01-15T18:11:50"/>
    <x v="0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498"/>
    <b v="1"/>
    <s v="theater/plays"/>
    <n v="140"/>
    <x v="2598"/>
    <x v="6"/>
    <s v="plays"/>
    <x v="3215"/>
    <d v="2012-10-01T00:17:02"/>
    <x v="0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489"/>
    <b v="0"/>
    <s v="theater/plays"/>
    <n v="35"/>
    <x v="2628"/>
    <x v="6"/>
    <s v="plays"/>
    <x v="3216"/>
    <d v="2014-09-18T20:59:32"/>
    <x v="0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480"/>
    <b v="0"/>
    <s v="theater/plays"/>
    <n v="14"/>
    <x v="2634"/>
    <x v="6"/>
    <s v="plays"/>
    <x v="3217"/>
    <d v="2015-05-29T15:34:19"/>
    <x v="0"/>
  </r>
  <r>
    <n v="1799"/>
    <x v="3212"/>
    <s v="The UnDiscovered Image, a monthly publication dedicated to photographers."/>
    <n v="4000"/>
    <n v="69.83"/>
    <x v="2"/>
    <s v="GB"/>
    <s v="GBP"/>
    <n v="1415740408"/>
    <n v="1414008808"/>
    <b v="1"/>
    <x v="345"/>
    <b v="0"/>
    <s v="photography/photobooks"/>
    <n v="2"/>
    <x v="2655"/>
    <x v="2"/>
    <s v="photobooks"/>
    <x v="3218"/>
    <d v="2016-05-15T23:00:00"/>
    <x v="0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498"/>
    <b v="0"/>
    <s v="theater/plays"/>
    <n v="4"/>
    <x v="2616"/>
    <x v="6"/>
    <s v="plays"/>
    <x v="3219"/>
    <d v="2015-02-14T11:27:00"/>
    <x v="0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495"/>
    <b v="0"/>
    <s v="technology/web"/>
    <n v="3"/>
    <x v="2656"/>
    <x v="0"/>
    <s v="web"/>
    <x v="3220"/>
    <d v="2014-09-17T20:56:40"/>
    <x v="0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499"/>
    <b v="0"/>
    <s v="technology/web"/>
    <n v="0"/>
    <x v="2223"/>
    <x v="0"/>
    <s v="web"/>
    <x v="3221"/>
    <d v="2014-11-11T21:13:28"/>
    <x v="0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497"/>
    <b v="0"/>
    <s v="publishing/art books"/>
    <n v="1"/>
    <x v="2480"/>
    <x v="1"/>
    <s v="art books"/>
    <x v="3222"/>
    <d v="2016-03-02T16:08:13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499"/>
    <b v="0"/>
    <s v="music/jazz"/>
    <n v="1"/>
    <x v="2386"/>
    <x v="7"/>
    <s v="jazz"/>
    <x v="3223"/>
    <d v="2015-07-08T15:17:02"/>
    <x v="0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499"/>
    <b v="0"/>
    <s v="music/jazz"/>
    <n v="1"/>
    <x v="2386"/>
    <x v="7"/>
    <s v="jazz"/>
    <x v="3224"/>
    <d v="2015-02-17T01:40:47"/>
    <x v="0"/>
  </r>
  <r>
    <n v="996"/>
    <x v="3219"/>
    <s v="Study the behaviour of technical communities by tracking their movement  through wearables"/>
    <n v="4000"/>
    <n v="65"/>
    <x v="2"/>
    <s v="US"/>
    <s v="USD"/>
    <n v="1406474820"/>
    <n v="1403902060"/>
    <b v="0"/>
    <x v="496"/>
    <b v="0"/>
    <s v="technology/wearables"/>
    <n v="2"/>
    <x v="2447"/>
    <x v="0"/>
    <s v="wearables"/>
    <x v="3225"/>
    <d v="2013-11-07T02:00:03"/>
    <x v="0"/>
  </r>
  <r>
    <n v="997"/>
    <x v="3220"/>
    <s v="The iPhanny keeps your iPhone 6 safe from bending in those dangerous pants pockets."/>
    <n v="5000"/>
    <n v="65"/>
    <x v="2"/>
    <s v="US"/>
    <s v="USD"/>
    <n v="1417145297"/>
    <n v="1414549697"/>
    <b v="0"/>
    <x v="495"/>
    <b v="0"/>
    <s v="technology/wearables"/>
    <n v="1"/>
    <x v="2657"/>
    <x v="0"/>
    <s v="wearables"/>
    <x v="3226"/>
    <d v="2011-03-10T19:48:47"/>
    <x v="0"/>
  </r>
  <r>
    <n v="2519"/>
    <x v="3221"/>
    <s v="Better than your mom's, better than Cracker Barrel, only at Kelli's Kitchen (all from scratch)."/>
    <n v="150000"/>
    <n v="65"/>
    <x v="2"/>
    <s v="US"/>
    <s v="USD"/>
    <n v="1405741404"/>
    <n v="1403149404"/>
    <b v="0"/>
    <x v="489"/>
    <b v="0"/>
    <s v="food/restaurants"/>
    <n v="0"/>
    <x v="2565"/>
    <x v="4"/>
    <s v="restaurants"/>
    <x v="3227"/>
    <d v="2010-12-23T05:35:24"/>
    <x v="0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498"/>
    <b v="1"/>
    <s v="theater/plays"/>
    <n v="6500"/>
    <x v="2523"/>
    <x v="6"/>
    <s v="plays"/>
    <x v="3228"/>
    <d v="2014-07-27T15:27:00"/>
    <x v="0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489"/>
    <b v="0"/>
    <s v="theater/plays"/>
    <n v="9"/>
    <x v="2565"/>
    <x v="6"/>
    <s v="plays"/>
    <x v="3229"/>
    <d v="2014-11-28T03:28:17"/>
    <x v="0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493"/>
    <b v="1"/>
    <s v="publishing/nonfiction"/>
    <n v="160"/>
    <x v="2658"/>
    <x v="1"/>
    <s v="nonfiction"/>
    <x v="3230"/>
    <d v="2014-07-19T03:43:24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489"/>
    <b v="0"/>
    <s v="theater/plays"/>
    <n v="2"/>
    <x v="2659"/>
    <x v="6"/>
    <s v="plays"/>
    <x v="3231"/>
    <d v="2016-03-28T15:50:29"/>
    <x v="0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496"/>
    <b v="0"/>
    <s v="music/jazz"/>
    <n v="0"/>
    <x v="2660"/>
    <x v="7"/>
    <s v="jazz"/>
    <x v="3232"/>
    <d v="2014-07-29T03:14:56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498"/>
    <b v="0"/>
    <s v="film &amp; video/animation"/>
    <n v="1"/>
    <x v="2661"/>
    <x v="5"/>
    <s v="animation"/>
    <x v="3233"/>
    <d v="2013-09-29T10:11:01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499"/>
    <b v="0"/>
    <s v="technology/web"/>
    <n v="0"/>
    <x v="2662"/>
    <x v="0"/>
    <s v="web"/>
    <x v="3234"/>
    <d v="2015-07-03T14:46:35"/>
    <x v="0"/>
  </r>
  <r>
    <n v="709"/>
    <x v="3229"/>
    <s v="A &quot;handheld&quot; light, which eases the way you illuminate objects and/or paths."/>
    <n v="15000"/>
    <n v="61"/>
    <x v="2"/>
    <s v="US"/>
    <s v="USD"/>
    <n v="1417741159"/>
    <n v="1415149159"/>
    <b v="0"/>
    <x v="499"/>
    <b v="0"/>
    <s v="technology/wearables"/>
    <n v="0"/>
    <x v="2662"/>
    <x v="0"/>
    <s v="wearables"/>
    <x v="3235"/>
    <d v="2013-09-01T00:32:03"/>
    <x v="0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345"/>
    <b v="0"/>
    <s v="theater/plays"/>
    <n v="8"/>
    <x v="2663"/>
    <x v="6"/>
    <s v="plays"/>
    <x v="3236"/>
    <d v="2013-10-22T03:59:00"/>
    <x v="0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499"/>
    <b v="0"/>
    <s v="film &amp; video/drama"/>
    <n v="0"/>
    <x v="2421"/>
    <x v="5"/>
    <s v="drama"/>
    <x v="3237"/>
    <d v="2015-07-22T13:02:10"/>
    <x v="0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498"/>
    <b v="0"/>
    <s v="technology/web"/>
    <n v="3"/>
    <x v="2478"/>
    <x v="0"/>
    <s v="web"/>
    <x v="3238"/>
    <d v="2014-12-05T00:59:19"/>
    <x v="0"/>
  </r>
  <r>
    <n v="1548"/>
    <x v="3233"/>
    <s v="Beauty is in the eye of the beholder and I want to inspire conservation through color."/>
    <n v="700"/>
    <n v="60"/>
    <x v="2"/>
    <s v="US"/>
    <s v="USD"/>
    <n v="1447020620"/>
    <n v="1444425020"/>
    <b v="0"/>
    <x v="497"/>
    <b v="0"/>
    <s v="photography/nature"/>
    <n v="9"/>
    <x v="1338"/>
    <x v="2"/>
    <s v="nature"/>
    <x v="3239"/>
    <d v="2015-03-02T23:00:00"/>
    <x v="0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499"/>
    <b v="0"/>
    <s v="technology/gadgets"/>
    <n v="9"/>
    <x v="2421"/>
    <x v="0"/>
    <s v="gadgets"/>
    <x v="3240"/>
    <d v="2015-06-04T18:39:11"/>
    <x v="0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498"/>
    <b v="0"/>
    <s v="theater/plays"/>
    <n v="1"/>
    <x v="2478"/>
    <x v="6"/>
    <s v="plays"/>
    <x v="3241"/>
    <d v="2015-05-08T08:14:03"/>
    <x v="0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489"/>
    <b v="0"/>
    <s v="theater/plays"/>
    <n v="6"/>
    <x v="2383"/>
    <x v="6"/>
    <s v="plays"/>
    <x v="3242"/>
    <d v="2015-11-08T22:10:20"/>
    <x v="0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489"/>
    <b v="0"/>
    <s v="theater/plays"/>
    <n v="2"/>
    <x v="2383"/>
    <x v="6"/>
    <s v="plays"/>
    <x v="3243"/>
    <d v="2014-11-01T03:59:00"/>
    <x v="0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499"/>
    <b v="0"/>
    <s v="food/food trucks"/>
    <n v="1"/>
    <x v="2664"/>
    <x v="4"/>
    <s v="food trucks"/>
    <x v="3244"/>
    <d v="2015-11-17T22:24:14"/>
    <x v="0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497"/>
    <b v="0"/>
    <s v="theater/plays"/>
    <n v="2"/>
    <x v="2439"/>
    <x v="6"/>
    <s v="plays"/>
    <x v="3245"/>
    <d v="2015-07-22T23:08:27"/>
    <x v="0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498"/>
    <b v="0"/>
    <s v="publishing/fiction"/>
    <n v="2"/>
    <x v="2652"/>
    <x v="1"/>
    <s v="fiction"/>
    <x v="3246"/>
    <d v="2015-08-22T19:34:53"/>
    <x v="0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n v="1421440207"/>
    <b v="0"/>
    <x v="489"/>
    <b v="0"/>
    <s v="technology/web"/>
    <n v="1"/>
    <x v="2665"/>
    <x v="0"/>
    <s v="web"/>
    <x v="3247"/>
    <d v="2017-02-08T21:40:35"/>
    <x v="0"/>
  </r>
  <r>
    <n v="1082"/>
    <x v="3242"/>
    <s v="Challenge your trivia skills in this action oriented game against several opponents across time."/>
    <n v="10000"/>
    <n v="56"/>
    <x v="2"/>
    <s v="US"/>
    <s v="USD"/>
    <n v="1344635088"/>
    <n v="1342043088"/>
    <b v="0"/>
    <x v="498"/>
    <b v="0"/>
    <s v="games/video games"/>
    <n v="1"/>
    <x v="2666"/>
    <x v="3"/>
    <s v="video games"/>
    <x v="3248"/>
    <d v="2017-03-03T05:00:00"/>
    <x v="0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498"/>
    <b v="0"/>
    <s v="theater/spaces"/>
    <n v="0"/>
    <x v="2666"/>
    <x v="6"/>
    <s v="spaces"/>
    <x v="3249"/>
    <d v="2014-09-03T23:36:18"/>
    <x v="0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499"/>
    <b v="0"/>
    <s v="technology/web"/>
    <n v="0"/>
    <x v="2282"/>
    <x v="0"/>
    <s v="web"/>
    <x v="3250"/>
    <d v="2015-02-15T20:30:07"/>
    <x v="0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499"/>
    <b v="0"/>
    <s v="publishing/translations"/>
    <n v="1"/>
    <x v="2282"/>
    <x v="1"/>
    <s v="translations"/>
    <x v="3251"/>
    <d v="2012-08-10T21:44:48"/>
    <x v="0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499"/>
    <b v="0"/>
    <s v="publishing/art books"/>
    <n v="1"/>
    <x v="2282"/>
    <x v="1"/>
    <s v="art books"/>
    <x v="3252"/>
    <d v="2014-09-01T05:00:00"/>
    <x v="0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499"/>
    <b v="0"/>
    <s v="technology/web"/>
    <n v="1"/>
    <x v="2282"/>
    <x v="0"/>
    <s v="web"/>
    <x v="3253"/>
    <d v="2015-10-26T15:48:33"/>
    <x v="0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498"/>
    <b v="0"/>
    <s v="technology/web"/>
    <n v="0"/>
    <x v="2620"/>
    <x v="0"/>
    <s v="web"/>
    <x v="3254"/>
    <d v="2015-09-15T11:11:00"/>
    <x v="0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n v="1402867750"/>
    <b v="0"/>
    <x v="499"/>
    <b v="0"/>
    <s v="food/food trucks"/>
    <n v="1"/>
    <x v="2282"/>
    <x v="4"/>
    <s v="food trucks"/>
    <x v="3255"/>
    <d v="2012-07-24T20:20:48"/>
    <x v="0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498"/>
    <b v="0"/>
    <s v="theater/plays"/>
    <n v="0"/>
    <x v="2620"/>
    <x v="6"/>
    <s v="plays"/>
    <x v="3256"/>
    <d v="2015-05-02T22:02:16"/>
    <x v="0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498"/>
    <b v="0"/>
    <s v="theater/musical"/>
    <n v="6"/>
    <x v="2620"/>
    <x v="6"/>
    <s v="musical"/>
    <x v="3257"/>
    <d v="2015-10-01T19:02:22"/>
    <x v="0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489"/>
    <b v="0"/>
    <s v="technology/wearables"/>
    <n v="0"/>
    <x v="2667"/>
    <x v="0"/>
    <s v="wearables"/>
    <x v="3258"/>
    <d v="2014-07-10T21:29:10"/>
    <x v="0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489"/>
    <b v="0"/>
    <s v="games/video games"/>
    <n v="0"/>
    <x v="2667"/>
    <x v="3"/>
    <s v="video games"/>
    <x v="3259"/>
    <d v="2014-06-24T18:57:09"/>
    <x v="0"/>
  </r>
  <r>
    <n v="2748"/>
    <x v="3254"/>
    <s v="Interactive Book with Audio to learn the Ojibwe Language for Children.  Website, Ebook and more!"/>
    <n v="5000"/>
    <n v="53"/>
    <x v="2"/>
    <s v="US"/>
    <s v="USD"/>
    <n v="1472835802"/>
    <n v="1470243802"/>
    <b v="0"/>
    <x v="489"/>
    <b v="0"/>
    <s v="publishing/children's books"/>
    <n v="1"/>
    <x v="2667"/>
    <x v="1"/>
    <s v="children's books"/>
    <x v="3260"/>
    <d v="2015-05-10T18:45:30"/>
    <x v="0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497"/>
    <b v="0"/>
    <s v="publishing/children's books"/>
    <n v="2"/>
    <x v="2547"/>
    <x v="1"/>
    <s v="children's books"/>
    <x v="3261"/>
    <d v="2017-03-14T17:22:02"/>
    <x v="0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484"/>
    <b v="0"/>
    <s v="film &amp; video/animation"/>
    <n v="0"/>
    <x v="2668"/>
    <x v="5"/>
    <s v="animation"/>
    <x v="3262"/>
    <d v="2016-03-30T15:41:35"/>
    <x v="0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499"/>
    <b v="0"/>
    <s v="technology/web"/>
    <n v="0"/>
    <x v="2524"/>
    <x v="0"/>
    <s v="web"/>
    <x v="3263"/>
    <d v="2016-09-02T17:03:22"/>
    <x v="0"/>
  </r>
  <r>
    <n v="2402"/>
    <x v="3258"/>
    <s v="Small town, delicious treats, and a mobile truck"/>
    <n v="12000"/>
    <n v="52"/>
    <x v="2"/>
    <s v="US"/>
    <s v="USD"/>
    <n v="1431533931"/>
    <n v="1428941931"/>
    <b v="0"/>
    <x v="497"/>
    <b v="0"/>
    <s v="food/food trucks"/>
    <n v="0"/>
    <x v="2025"/>
    <x v="4"/>
    <s v="food trucks"/>
    <x v="3264"/>
    <d v="2015-11-22T15:03:41"/>
    <x v="0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499"/>
    <b v="0"/>
    <s v="film &amp; video/drama"/>
    <n v="3"/>
    <x v="2556"/>
    <x v="5"/>
    <s v="drama"/>
    <x v="3265"/>
    <d v="2015-12-25T02:21:26"/>
    <x v="0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499"/>
    <b v="0"/>
    <s v="film &amp; video/animation"/>
    <n v="1"/>
    <x v="2556"/>
    <x v="5"/>
    <s v="animation"/>
    <x v="3266"/>
    <d v="2015-10-17T16:01:55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489"/>
    <b v="0"/>
    <s v="games/video games"/>
    <n v="0"/>
    <x v="2631"/>
    <x v="3"/>
    <s v="video games"/>
    <x v="3267"/>
    <d v="2015-05-13T16:18:51"/>
    <x v="0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499"/>
    <b v="0"/>
    <s v="music/faith"/>
    <n v="1"/>
    <x v="2556"/>
    <x v="7"/>
    <s v="faith"/>
    <x v="3268"/>
    <d v="2014-09-01T03:59:00"/>
    <x v="0"/>
  </r>
  <r>
    <n v="1875"/>
    <x v="3263"/>
    <s v="Sea opposition of Crab's family and angry fishes. Who is going to win, and who is going to loose ?!"/>
    <n v="10000"/>
    <n v="51"/>
    <x v="2"/>
    <s v="US"/>
    <s v="USD"/>
    <n v="1470519308"/>
    <n v="1465335308"/>
    <b v="0"/>
    <x v="498"/>
    <b v="0"/>
    <s v="games/mobile games"/>
    <n v="1"/>
    <x v="2630"/>
    <x v="3"/>
    <s v="mobile games"/>
    <x v="3269"/>
    <d v="2014-01-16T04:00:00"/>
    <x v="0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489"/>
    <b v="0"/>
    <s v="photography/people"/>
    <n v="3"/>
    <x v="2631"/>
    <x v="2"/>
    <s v="people"/>
    <x v="3270"/>
    <d v="2014-02-05T19:58:17"/>
    <x v="0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499"/>
    <b v="0"/>
    <s v="food/food trucks"/>
    <n v="1"/>
    <x v="2556"/>
    <x v="4"/>
    <s v="food trucks"/>
    <x v="3271"/>
    <d v="2015-08-31T06:45:37"/>
    <x v="0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345"/>
    <b v="0"/>
    <s v="technology/space exploration"/>
    <n v="0"/>
    <x v="2656"/>
    <x v="0"/>
    <s v="space exploration"/>
    <x v="3272"/>
    <d v="2016-08-06T21:35:08"/>
    <x v="0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n v="1404658329"/>
    <b v="0"/>
    <x v="345"/>
    <b v="0"/>
    <s v="theater/plays"/>
    <n v="9"/>
    <x v="2656"/>
    <x v="6"/>
    <s v="plays"/>
    <x v="3273"/>
    <d v="2016-08-02T23:00:00"/>
    <x v="0"/>
  </r>
  <r>
    <n v="190"/>
    <x v="3268"/>
    <s v="Because hope can be a 4 letter word"/>
    <n v="12000"/>
    <n v="50"/>
    <x v="2"/>
    <s v="US"/>
    <s v="USD"/>
    <n v="1466091446"/>
    <n v="1465227446"/>
    <b v="0"/>
    <x v="497"/>
    <b v="0"/>
    <s v="film &amp; video/drama"/>
    <n v="0"/>
    <x v="1625"/>
    <x v="5"/>
    <s v="drama"/>
    <x v="3274"/>
    <d v="2015-05-16T03:00:00"/>
    <x v="0"/>
  </r>
  <r>
    <n v="237"/>
    <x v="3269"/>
    <s v="Making The Choice is a christian short film series."/>
    <n v="15000"/>
    <n v="50"/>
    <x v="2"/>
    <s v="US"/>
    <s v="USD"/>
    <n v="1457445069"/>
    <n v="1452261069"/>
    <b v="0"/>
    <x v="497"/>
    <b v="0"/>
    <s v="film &amp; video/drama"/>
    <n v="0"/>
    <x v="1625"/>
    <x v="5"/>
    <s v="drama"/>
    <x v="3275"/>
    <d v="2015-04-21T13:25:26"/>
    <x v="0"/>
  </r>
  <r>
    <n v="444"/>
    <x v="3270"/>
    <s v="An upcoming animated web sitcom series centered around dealing with life, love, and relationships."/>
    <n v="1000"/>
    <n v="50"/>
    <x v="2"/>
    <s v="US"/>
    <s v="USD"/>
    <n v="1329342361"/>
    <n v="1324158361"/>
    <b v="0"/>
    <x v="497"/>
    <b v="0"/>
    <s v="film &amp; video/animation"/>
    <n v="5"/>
    <x v="1625"/>
    <x v="5"/>
    <s v="animation"/>
    <x v="3276"/>
    <d v="2014-08-05T14:52:09"/>
    <x v="0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497"/>
    <b v="0"/>
    <s v="film &amp; video/animation"/>
    <n v="0"/>
    <x v="1625"/>
    <x v="5"/>
    <s v="animation"/>
    <x v="3277"/>
    <d v="2016-06-16T15:37:26"/>
    <x v="0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498"/>
    <b v="0"/>
    <s v="film &amp; video/animation"/>
    <n v="3"/>
    <x v="2635"/>
    <x v="5"/>
    <s v="animation"/>
    <x v="3278"/>
    <d v="2016-03-08T13:51:09"/>
    <x v="0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497"/>
    <b v="0"/>
    <s v="technology/web"/>
    <n v="0"/>
    <x v="1625"/>
    <x v="0"/>
    <s v="web"/>
    <x v="3279"/>
    <d v="2012-02-15T21:46:01"/>
    <x v="0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497"/>
    <b v="0"/>
    <s v="publishing/fiction"/>
    <n v="3"/>
    <x v="1625"/>
    <x v="1"/>
    <s v="fiction"/>
    <x v="3280"/>
    <d v="2014-06-01T22:37:19"/>
    <x v="0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497"/>
    <b v="0"/>
    <s v="music/jazz"/>
    <n v="0"/>
    <x v="1625"/>
    <x v="7"/>
    <s v="jazz"/>
    <x v="3281"/>
    <d v="2014-08-09T14:44:07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499"/>
    <b v="0"/>
    <s v="music/jazz"/>
    <n v="1"/>
    <x v="1647"/>
    <x v="7"/>
    <s v="jazz"/>
    <x v="3282"/>
    <d v="2015-12-13T06:47:40"/>
    <x v="0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497"/>
    <b v="0"/>
    <s v="journalism/audio"/>
    <n v="1"/>
    <x v="1625"/>
    <x v="8"/>
    <s v="audio"/>
    <x v="3283"/>
    <d v="2009-11-01T03:59:00"/>
    <x v="0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497"/>
    <b v="0"/>
    <s v="games/mobile games"/>
    <n v="5"/>
    <x v="1625"/>
    <x v="3"/>
    <s v="mobile games"/>
    <x v="3284"/>
    <d v="2014-01-07T00:39:58"/>
    <x v="0"/>
  </r>
  <r>
    <n v="1153"/>
    <x v="3279"/>
    <s v="A mobile concession trailer for snow cones, ice cream, smoothies and more"/>
    <n v="8000"/>
    <n v="50"/>
    <x v="2"/>
    <s v="US"/>
    <s v="USD"/>
    <n v="1434647305"/>
    <n v="1432055305"/>
    <b v="0"/>
    <x v="497"/>
    <b v="0"/>
    <s v="food/food trucks"/>
    <n v="1"/>
    <x v="1625"/>
    <x v="4"/>
    <s v="food trucks"/>
    <x v="3285"/>
    <d v="2016-01-29T08:00:29"/>
    <x v="0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499"/>
    <b v="0"/>
    <s v="publishing/fiction"/>
    <n v="1"/>
    <x v="1647"/>
    <x v="1"/>
    <s v="fiction"/>
    <x v="3286"/>
    <d v="2015-04-15T21:54:53"/>
    <x v="0"/>
  </r>
  <r>
    <n v="1559"/>
    <x v="3281"/>
    <s v="The goal of this project is to provide scientific evidence of bigfoot in the North Cascades."/>
    <n v="15000"/>
    <n v="50"/>
    <x v="2"/>
    <s v="US"/>
    <s v="USD"/>
    <n v="1430270199"/>
    <n v="1428974199"/>
    <b v="0"/>
    <x v="497"/>
    <b v="0"/>
    <s v="photography/nature"/>
    <n v="0"/>
    <x v="1625"/>
    <x v="2"/>
    <s v="nature"/>
    <x v="3287"/>
    <d v="2016-08-06T23:44:54"/>
    <x v="0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497"/>
    <b v="0"/>
    <s v="music/faith"/>
    <n v="2"/>
    <x v="1625"/>
    <x v="7"/>
    <s v="faith"/>
    <x v="3288"/>
    <d v="2015-06-18T17:08:25"/>
    <x v="0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499"/>
    <b v="0"/>
    <s v="technology/gadgets"/>
    <n v="0"/>
    <x v="1647"/>
    <x v="0"/>
    <s v="gadgets"/>
    <x v="3289"/>
    <d v="2016-07-22T04:37:55"/>
    <x v="0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497"/>
    <b v="0"/>
    <s v="photography/people"/>
    <n v="1"/>
    <x v="1625"/>
    <x v="2"/>
    <s v="people"/>
    <x v="3290"/>
    <d v="2015-04-29T01:16:39"/>
    <x v="0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496"/>
    <b v="0"/>
    <s v="games/video games"/>
    <n v="10"/>
    <x v="2634"/>
    <x v="3"/>
    <s v="video games"/>
    <x v="3291"/>
    <d v="2014-10-05T19:13:32"/>
    <x v="0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489"/>
    <b v="0"/>
    <s v="games/video games"/>
    <n v="0"/>
    <x v="2669"/>
    <x v="3"/>
    <s v="video games"/>
    <x v="3292"/>
    <d v="2016-01-02T16:27:01"/>
    <x v="0"/>
  </r>
  <r>
    <n v="2373"/>
    <x v="3287"/>
    <s v="We want to create a safe marketplace for buying and selling bicycles."/>
    <n v="850000"/>
    <n v="50"/>
    <x v="1"/>
    <s v="SE"/>
    <s v="SEK"/>
    <n v="1440863624"/>
    <n v="1438271624"/>
    <b v="0"/>
    <x v="497"/>
    <b v="0"/>
    <s v="technology/web"/>
    <n v="0"/>
    <x v="1625"/>
    <x v="0"/>
    <s v="web"/>
    <x v="3293"/>
    <d v="2016-12-11T16:20:08"/>
    <x v="0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497"/>
    <b v="0"/>
    <s v="technology/web"/>
    <n v="0"/>
    <x v="1625"/>
    <x v="0"/>
    <s v="web"/>
    <x v="3294"/>
    <d v="2010-03-15T06:59:00"/>
    <x v="0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497"/>
    <b v="0"/>
    <s v="food/food trucks"/>
    <n v="0"/>
    <x v="1625"/>
    <x v="4"/>
    <s v="food trucks"/>
    <x v="3295"/>
    <d v="2014-03-15T18:58:29"/>
    <x v="0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497"/>
    <b v="0"/>
    <s v="food/food trucks"/>
    <n v="1"/>
    <x v="1625"/>
    <x v="4"/>
    <s v="food trucks"/>
    <x v="3296"/>
    <d v="2015-08-29T15:53:44"/>
    <x v="0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497"/>
    <b v="0"/>
    <s v="food/food trucks"/>
    <n v="0"/>
    <x v="1625"/>
    <x v="4"/>
    <s v="food trucks"/>
    <x v="3297"/>
    <d v="2015-08-08T15:33:37"/>
    <x v="0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497"/>
    <b v="0"/>
    <s v="food/food trucks"/>
    <n v="0"/>
    <x v="1625"/>
    <x v="4"/>
    <s v="food trucks"/>
    <x v="3298"/>
    <d v="2015-12-07T22:57:42"/>
    <x v="0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498"/>
    <b v="0"/>
    <s v="theater/spaces"/>
    <n v="0"/>
    <x v="2635"/>
    <x v="6"/>
    <s v="spaces"/>
    <x v="3299"/>
    <d v="2016-09-01T15:59:54"/>
    <x v="0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497"/>
    <b v="0"/>
    <s v="theater/spaces"/>
    <n v="0"/>
    <x v="1625"/>
    <x v="6"/>
    <s v="spaces"/>
    <x v="3300"/>
    <d v="2014-07-05T23:07:12"/>
    <x v="0"/>
  </r>
  <r>
    <n v="3137"/>
    <x v="3295"/>
    <s v="Set in 1930s Chinatown, evocative of old world South Jackson Street during the Jazz era."/>
    <n v="1500"/>
    <n v="50"/>
    <x v="3"/>
    <s v="US"/>
    <s v="USD"/>
    <n v="1493838720"/>
    <n v="1489439669"/>
    <b v="0"/>
    <x v="497"/>
    <b v="0"/>
    <s v="theater/plays"/>
    <n v="3"/>
    <x v="1625"/>
    <x v="6"/>
    <s v="plays"/>
    <x v="3301"/>
    <d v="2014-10-05T19:13:41"/>
    <x v="0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497"/>
    <b v="0"/>
    <s v="theater/musical"/>
    <n v="1"/>
    <x v="1625"/>
    <x v="6"/>
    <s v="musical"/>
    <x v="3302"/>
    <d v="2015-08-17T16:05:59"/>
    <x v="1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497"/>
    <b v="0"/>
    <s v="theater/plays"/>
    <n v="5"/>
    <x v="1625"/>
    <x v="6"/>
    <s v="plays"/>
    <x v="3303"/>
    <d v="2016-08-01T00:36:20"/>
    <x v="0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499"/>
    <b v="0"/>
    <s v="theater/plays"/>
    <n v="1"/>
    <x v="1647"/>
    <x v="6"/>
    <s v="plays"/>
    <x v="3304"/>
    <d v="2017-05-03T19:12:00"/>
    <x v="0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497"/>
    <b v="0"/>
    <s v="theater/plays"/>
    <n v="1"/>
    <x v="1625"/>
    <x v="6"/>
    <s v="plays"/>
    <x v="3305"/>
    <d v="2015-06-07T13:55:54"/>
    <x v="0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498"/>
    <b v="0"/>
    <s v="publishing/fiction"/>
    <n v="0"/>
    <x v="2670"/>
    <x v="1"/>
    <s v="fiction"/>
    <x v="3306"/>
    <d v="2015-02-28T06:00:18"/>
    <x v="0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489"/>
    <b v="0"/>
    <s v="games/video games"/>
    <n v="0"/>
    <x v="2671"/>
    <x v="3"/>
    <s v="video games"/>
    <x v="3307"/>
    <d v="2014-11-25T01:00:00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480"/>
    <b v="0"/>
    <s v="games/video games"/>
    <n v="0"/>
    <x v="2672"/>
    <x v="3"/>
    <s v="video games"/>
    <x v="3308"/>
    <d v="2016-09-02T20:24:33"/>
    <x v="0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496"/>
    <b v="0"/>
    <s v="theater/plays"/>
    <n v="5"/>
    <x v="2673"/>
    <x v="6"/>
    <s v="plays"/>
    <x v="3309"/>
    <d v="2015-02-27T04:02:41"/>
    <x v="0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496"/>
    <b v="0"/>
    <s v="film &amp; video/animation"/>
    <n v="2"/>
    <x v="2674"/>
    <x v="5"/>
    <s v="animation"/>
    <x v="3310"/>
    <d v="2013-10-19T12:13:06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499"/>
    <b v="0"/>
    <s v="film &amp; video/animation"/>
    <n v="0"/>
    <x v="2573"/>
    <x v="5"/>
    <s v="animation"/>
    <x v="3311"/>
    <d v="2014-03-02T19:01:17"/>
    <x v="0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499"/>
    <b v="0"/>
    <s v="music/jazz"/>
    <n v="2"/>
    <x v="2573"/>
    <x v="7"/>
    <s v="jazz"/>
    <x v="3312"/>
    <d v="2015-11-21T04:00:00"/>
    <x v="0"/>
  </r>
  <r>
    <n v="873"/>
    <x v="3307"/>
    <s v="Fall in love with &quot;The Dreamer&quot;, new original music from trumpeter Freddie Dunn!"/>
    <n v="3500"/>
    <n v="45"/>
    <x v="2"/>
    <s v="US"/>
    <s v="USD"/>
    <n v="1352610040"/>
    <n v="1349150440"/>
    <b v="0"/>
    <x v="496"/>
    <b v="0"/>
    <s v="music/jazz"/>
    <n v="1"/>
    <x v="2674"/>
    <x v="7"/>
    <s v="jazz"/>
    <x v="3313"/>
    <d v="2013-10-17T13:38:05"/>
    <x v="0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489"/>
    <b v="0"/>
    <s v="games/video games"/>
    <n v="0"/>
    <x v="2675"/>
    <x v="3"/>
    <s v="video games"/>
    <x v="3314"/>
    <d v="2012-04-17T00:31:00"/>
    <x v="0"/>
  </r>
  <r>
    <n v="1075"/>
    <x v="3309"/>
    <s v="Fully 3D, post Apocalyptic themed tower defense video game. New take on the genre."/>
    <n v="1000"/>
    <n v="45"/>
    <x v="2"/>
    <s v="US"/>
    <s v="USD"/>
    <n v="1336340516"/>
    <n v="1333748516"/>
    <b v="0"/>
    <x v="498"/>
    <b v="0"/>
    <s v="games/video games"/>
    <n v="5"/>
    <x v="2383"/>
    <x v="3"/>
    <s v="video games"/>
    <x v="3315"/>
    <d v="2013-01-16T18:33:17"/>
    <x v="0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496"/>
    <b v="0"/>
    <s v="games/video games"/>
    <n v="8"/>
    <x v="2674"/>
    <x v="3"/>
    <s v="video games"/>
    <x v="3316"/>
    <d v="2012-11-11T05:00:40"/>
    <x v="0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498"/>
    <b v="0"/>
    <s v="games/video games"/>
    <n v="0"/>
    <x v="2383"/>
    <x v="3"/>
    <s v="video games"/>
    <x v="3317"/>
    <d v="2016-04-10T07:54:24"/>
    <x v="0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498"/>
    <b v="0"/>
    <s v="publishing/translations"/>
    <n v="5"/>
    <x v="2383"/>
    <x v="1"/>
    <s v="translations"/>
    <x v="3318"/>
    <d v="2012-05-06T21:41:56"/>
    <x v="0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499"/>
    <b v="0"/>
    <s v="food/food trucks"/>
    <n v="0"/>
    <x v="2573"/>
    <x v="4"/>
    <s v="food trucks"/>
    <x v="3319"/>
    <d v="2011-07-22T04:42:01"/>
    <x v="0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489"/>
    <b v="0"/>
    <s v="publishing/children's books"/>
    <n v="1"/>
    <x v="2675"/>
    <x v="1"/>
    <s v="children's books"/>
    <x v="3320"/>
    <d v="2016-11-18T19:03:10"/>
    <x v="0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499"/>
    <b v="0"/>
    <s v="theater/plays"/>
    <n v="1"/>
    <x v="2573"/>
    <x v="6"/>
    <s v="plays"/>
    <x v="3321"/>
    <d v="2016-04-02T08:06:57"/>
    <x v="0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498"/>
    <b v="0"/>
    <s v="theater/plays"/>
    <n v="2"/>
    <x v="2383"/>
    <x v="6"/>
    <s v="plays"/>
    <x v="3322"/>
    <d v="2016-01-29T14:46:10"/>
    <x v="0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489"/>
    <b v="0"/>
    <s v="theater/plays"/>
    <n v="2"/>
    <x v="2675"/>
    <x v="6"/>
    <s v="plays"/>
    <x v="3323"/>
    <d v="2012-05-30T19:00:00"/>
    <x v="0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498"/>
    <b v="0"/>
    <s v="theater/plays"/>
    <n v="3"/>
    <x v="2383"/>
    <x v="6"/>
    <s v="plays"/>
    <x v="3324"/>
    <d v="2016-10-14T22:00:00"/>
    <x v="0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499"/>
    <b v="0"/>
    <s v="theater/plays"/>
    <n v="1"/>
    <x v="2573"/>
    <x v="6"/>
    <s v="plays"/>
    <x v="3325"/>
    <d v="2017-03-19T11:18:59"/>
    <x v="0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489"/>
    <b v="0"/>
    <s v="games/video games"/>
    <n v="14"/>
    <x v="2636"/>
    <x v="3"/>
    <s v="video games"/>
    <x v="3326"/>
    <d v="2016-01-03T20:17:36"/>
    <x v="0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489"/>
    <b v="0"/>
    <s v="food/food trucks"/>
    <n v="4"/>
    <x v="2676"/>
    <x v="4"/>
    <s v="food trucks"/>
    <x v="3327"/>
    <d v="2015-11-28T14:54:54"/>
    <x v="0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489"/>
    <b v="0"/>
    <s v="technology/gadgets"/>
    <n v="0"/>
    <x v="2676"/>
    <x v="0"/>
    <s v="gadgets"/>
    <x v="3328"/>
    <d v="2014-07-24T02:59:00"/>
    <x v="0"/>
  </r>
  <r>
    <n v="1101"/>
    <x v="3323"/>
    <s v="Different strains of marijuana leafs battling to the death to see which one is the top strain."/>
    <n v="100000"/>
    <n v="41"/>
    <x v="2"/>
    <s v="US"/>
    <s v="USD"/>
    <n v="1468519920"/>
    <n v="1466188338"/>
    <b v="0"/>
    <x v="345"/>
    <b v="0"/>
    <s v="games/video games"/>
    <n v="0"/>
    <x v="2677"/>
    <x v="3"/>
    <s v="video games"/>
    <x v="3329"/>
    <d v="2016-02-11T23:22:17"/>
    <x v="0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489"/>
    <b v="0"/>
    <s v="theater/spaces"/>
    <n v="4"/>
    <x v="2678"/>
    <x v="6"/>
    <s v="spaces"/>
    <x v="3330"/>
    <d v="2017-01-12T16:42:00"/>
    <x v="0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489"/>
    <b v="0"/>
    <s v="theater/plays"/>
    <n v="2"/>
    <x v="2678"/>
    <x v="6"/>
    <s v="plays"/>
    <x v="3331"/>
    <d v="2014-09-07T22:13:14"/>
    <x v="0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499"/>
    <b v="0"/>
    <s v="film &amp; video/science fiction"/>
    <n v="0"/>
    <x v="2478"/>
    <x v="5"/>
    <s v="science fiction"/>
    <x v="3332"/>
    <d v="2016-07-14T18:12:00"/>
    <x v="0"/>
  </r>
  <r>
    <n v="154"/>
    <x v="3327"/>
    <s v="Fiction Becomes Reality in this non-profit science fiction, stop motion, and fantasy fan film."/>
    <n v="1500"/>
    <n v="40"/>
    <x v="1"/>
    <s v="US"/>
    <s v="USD"/>
    <n v="1433336895"/>
    <n v="1429621695"/>
    <b v="0"/>
    <x v="498"/>
    <b v="0"/>
    <s v="film &amp; video/science fiction"/>
    <n v="3"/>
    <x v="2679"/>
    <x v="5"/>
    <s v="science fiction"/>
    <x v="3333"/>
    <d v="2015-09-16T22:00:00"/>
    <x v="0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499"/>
    <b v="0"/>
    <s v="music/jazz"/>
    <n v="1"/>
    <x v="2478"/>
    <x v="7"/>
    <s v="jazz"/>
    <x v="3334"/>
    <d v="2014-09-24T22:00:01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499"/>
    <b v="0"/>
    <s v="music/jazz"/>
    <n v="1"/>
    <x v="2478"/>
    <x v="7"/>
    <s v="jazz"/>
    <x v="3335"/>
    <d v="2016-02-27T06:45:36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497"/>
    <b v="0"/>
    <s v="music/world music"/>
    <n v="1"/>
    <x v="2408"/>
    <x v="7"/>
    <s v="world music"/>
    <x v="3336"/>
    <d v="2015-06-03T13:08:15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489"/>
    <b v="0"/>
    <s v="photography/photobooks"/>
    <n v="1"/>
    <x v="2634"/>
    <x v="2"/>
    <s v="photobooks"/>
    <x v="3337"/>
    <d v="2013-11-03T20:09:17"/>
    <x v="0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499"/>
    <b v="0"/>
    <s v="photography/photobooks"/>
    <n v="1"/>
    <x v="2478"/>
    <x v="2"/>
    <s v="photobooks"/>
    <x v="3338"/>
    <d v="2013-06-30T19:58:00"/>
    <x v="0"/>
  </r>
  <r>
    <n v="1811"/>
    <x v="3333"/>
    <s v="A collection of 365 color photographs of sunsets in 2014, beautifully presented in a hardcover book."/>
    <n v="54000"/>
    <n v="40"/>
    <x v="2"/>
    <s v="US"/>
    <s v="USD"/>
    <n v="1414123200"/>
    <n v="1408962270"/>
    <b v="0"/>
    <x v="407"/>
    <b v="0"/>
    <s v="photography/photobooks"/>
    <n v="0"/>
    <x v="2680"/>
    <x v="2"/>
    <s v="photobooks"/>
    <x v="3339"/>
    <d v="2013-10-06T20:21:10"/>
    <x v="0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498"/>
    <b v="0"/>
    <s v="food/food trucks"/>
    <n v="1"/>
    <x v="2679"/>
    <x v="4"/>
    <s v="food trucks"/>
    <x v="3340"/>
    <d v="2015-01-12T06:00:03"/>
    <x v="0"/>
  </r>
  <r>
    <n v="2864"/>
    <x v="3335"/>
    <s v="Accessible, original theatre for all!"/>
    <n v="2500"/>
    <n v="40"/>
    <x v="2"/>
    <s v="GB"/>
    <s v="GBP"/>
    <n v="1437139080"/>
    <n v="1434552207"/>
    <b v="0"/>
    <x v="498"/>
    <b v="0"/>
    <s v="theater/plays"/>
    <n v="2"/>
    <x v="2679"/>
    <x v="6"/>
    <s v="plays"/>
    <x v="3341"/>
    <d v="2014-11-27T22:24:00"/>
    <x v="0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498"/>
    <b v="0"/>
    <s v="theater/spaces"/>
    <n v="0"/>
    <x v="2679"/>
    <x v="6"/>
    <s v="spaces"/>
    <x v="3342"/>
    <d v="2014-10-24T04:00:00"/>
    <x v="0"/>
  </r>
  <r>
    <n v="3871"/>
    <x v="3337"/>
    <s v="Our musical is finally ready to come to life, and we're raising funds to help make that happen!"/>
    <n v="1500"/>
    <n v="40"/>
    <x v="1"/>
    <s v="US"/>
    <s v="USD"/>
    <n v="1490809450"/>
    <n v="1485629050"/>
    <b v="0"/>
    <x v="498"/>
    <b v="0"/>
    <s v="theater/musical"/>
    <n v="3"/>
    <x v="2679"/>
    <x v="6"/>
    <s v="musical"/>
    <x v="3343"/>
    <d v="2014-08-13T03:19:26"/>
    <x v="0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499"/>
    <b v="0"/>
    <s v="theater/plays"/>
    <n v="1"/>
    <x v="2478"/>
    <x v="6"/>
    <s v="plays"/>
    <x v="3344"/>
    <d v="2015-07-17T13:18:00"/>
    <x v="0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498"/>
    <b v="0"/>
    <s v="technology/web"/>
    <n v="0"/>
    <x v="2447"/>
    <x v="0"/>
    <s v="web"/>
    <x v="3345"/>
    <d v="2014-10-02T03:59:00"/>
    <x v="0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489"/>
    <b v="0"/>
    <s v="theater/plays"/>
    <n v="1"/>
    <x v="2681"/>
    <x v="6"/>
    <s v="plays"/>
    <x v="3346"/>
    <d v="2017-03-29T17:44:10"/>
    <x v="0"/>
  </r>
  <r>
    <n v="3850"/>
    <x v="3341"/>
    <s v="V-Day is a global activist movement to end violence against women and girls."/>
    <n v="1000"/>
    <n v="38"/>
    <x v="2"/>
    <s v="US"/>
    <s v="USD"/>
    <n v="1420081143"/>
    <n v="1417489143"/>
    <b v="1"/>
    <x v="489"/>
    <b v="0"/>
    <s v="theater/plays"/>
    <n v="4"/>
    <x v="2638"/>
    <x v="6"/>
    <s v="plays"/>
    <x v="3347"/>
    <d v="2014-10-20T19:23:05"/>
    <x v="0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499"/>
    <b v="0"/>
    <s v="theater/plays"/>
    <n v="1"/>
    <x v="2682"/>
    <x v="6"/>
    <s v="plays"/>
    <x v="3348"/>
    <d v="2016-10-17T19:10:31"/>
    <x v="0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499"/>
    <b v="0"/>
    <s v="games/mobile games"/>
    <n v="0"/>
    <x v="2367"/>
    <x v="3"/>
    <s v="mobile games"/>
    <x v="3349"/>
    <d v="2015-09-09T04:00:18"/>
    <x v="0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498"/>
    <b v="0"/>
    <s v="technology/space exploration"/>
    <n v="1"/>
    <x v="2574"/>
    <x v="0"/>
    <s v="space exploration"/>
    <x v="3350"/>
    <d v="2015-01-01T02:59:03"/>
    <x v="0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498"/>
    <b v="0"/>
    <s v="food/food trucks"/>
    <n v="0"/>
    <x v="2574"/>
    <x v="4"/>
    <s v="food trucks"/>
    <x v="3351"/>
    <d v="2015-05-09T04:00:00"/>
    <x v="0"/>
  </r>
  <r>
    <n v="2761"/>
    <x v="3346"/>
    <s v="Help me give away 500 copies of my picture book so more kids will know US geography!"/>
    <n v="5000"/>
    <n v="36"/>
    <x v="2"/>
    <s v="US"/>
    <s v="USD"/>
    <n v="1357176693"/>
    <n v="1354584693"/>
    <b v="0"/>
    <x v="489"/>
    <b v="0"/>
    <s v="publishing/children's books"/>
    <n v="1"/>
    <x v="2674"/>
    <x v="1"/>
    <s v="children's books"/>
    <x v="3352"/>
    <d v="2015-07-08T16:45:00"/>
    <x v="0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489"/>
    <b v="0"/>
    <s v="technology/web"/>
    <n v="1"/>
    <x v="2683"/>
    <x v="0"/>
    <s v="web"/>
    <x v="3353"/>
    <d v="2015-08-14T06:16:59"/>
    <x v="0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498"/>
    <b v="0"/>
    <s v="food/food trucks"/>
    <n v="0"/>
    <x v="1673"/>
    <x v="4"/>
    <s v="food trucks"/>
    <x v="3354"/>
    <d v="2015-03-01T18:07:20"/>
    <x v="0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499"/>
    <b v="0"/>
    <s v="food/food trucks"/>
    <n v="0"/>
    <x v="2628"/>
    <x v="4"/>
    <s v="food trucks"/>
    <x v="3355"/>
    <d v="2013-01-03T01:31:33"/>
    <x v="0"/>
  </r>
  <r>
    <n v="1558"/>
    <x v="3350"/>
    <s v="A large 2016 wall-calendar (A3 when open) featuring 12 stunning photographs by Lucy Wood."/>
    <n v="750"/>
    <n v="35"/>
    <x v="2"/>
    <s v="GB"/>
    <s v="GBP"/>
    <n v="1440763920"/>
    <n v="1435656759"/>
    <b v="0"/>
    <x v="498"/>
    <b v="0"/>
    <s v="photography/nature"/>
    <n v="5"/>
    <x v="1673"/>
    <x v="2"/>
    <s v="nature"/>
    <x v="3356"/>
    <d v="2017-01-31T05:00:00"/>
    <x v="0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498"/>
    <b v="0"/>
    <s v="music/faith"/>
    <n v="1"/>
    <x v="1673"/>
    <x v="7"/>
    <s v="faith"/>
    <x v="3357"/>
    <d v="2014-12-09T02:12:08"/>
    <x v="0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489"/>
    <b v="0"/>
    <s v="music/faith"/>
    <n v="1"/>
    <x v="2683"/>
    <x v="7"/>
    <s v="faith"/>
    <x v="3358"/>
    <d v="2014-09-25T16:24:24"/>
    <x v="0"/>
  </r>
  <r>
    <n v="2691"/>
    <x v="3353"/>
    <s v="A Great New local Food Truck serving up ethnic fusion inspired eats in Ottawa."/>
    <n v="65000"/>
    <n v="35"/>
    <x v="2"/>
    <s v="CA"/>
    <s v="CAD"/>
    <n v="1431278557"/>
    <n v="1427390557"/>
    <b v="0"/>
    <x v="499"/>
    <b v="0"/>
    <s v="food/food trucks"/>
    <n v="0"/>
    <x v="2628"/>
    <x v="4"/>
    <s v="food trucks"/>
    <x v="3359"/>
    <d v="2015-08-28T12:12:00"/>
    <x v="0"/>
  </r>
  <r>
    <n v="2741"/>
    <x v="3354"/>
    <s v="Help me publish my 1st children's book as an aspiring author!"/>
    <n v="8000"/>
    <n v="35"/>
    <x v="2"/>
    <s v="US"/>
    <s v="USD"/>
    <n v="1413770820"/>
    <n v="1412005602"/>
    <b v="0"/>
    <x v="489"/>
    <b v="0"/>
    <s v="publishing/children's books"/>
    <n v="0"/>
    <x v="2683"/>
    <x v="1"/>
    <s v="children's books"/>
    <x v="3360"/>
    <d v="2014-09-17T12:49:51"/>
    <x v="0"/>
  </r>
  <r>
    <n v="2859"/>
    <x v="3355"/>
    <s v="A theatre company that will create works to inspire young people and get everyone involved."/>
    <n v="2000"/>
    <n v="35"/>
    <x v="2"/>
    <s v="AU"/>
    <s v="AUD"/>
    <n v="1444984904"/>
    <n v="1439800904"/>
    <b v="0"/>
    <x v="497"/>
    <b v="0"/>
    <s v="theater/plays"/>
    <n v="2"/>
    <x v="2239"/>
    <x v="6"/>
    <s v="plays"/>
    <x v="3361"/>
    <d v="2014-10-30T22:22:42"/>
    <x v="0"/>
  </r>
  <r>
    <n v="3792"/>
    <x v="3356"/>
    <s v="A cultural and historic journey through Puerto Rico's music and dance!"/>
    <n v="12500"/>
    <n v="35"/>
    <x v="2"/>
    <s v="US"/>
    <s v="USD"/>
    <n v="1436957022"/>
    <n v="1434365022"/>
    <b v="0"/>
    <x v="499"/>
    <b v="0"/>
    <s v="theater/musical"/>
    <n v="0"/>
    <x v="2628"/>
    <x v="6"/>
    <s v="musical"/>
    <x v="3362"/>
    <d v="2015-05-10T17:22:37"/>
    <x v="0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499"/>
    <b v="0"/>
    <s v="theater/musical"/>
    <n v="2"/>
    <x v="2628"/>
    <x v="6"/>
    <s v="musical"/>
    <x v="3363"/>
    <d v="2014-10-20T02:07:00"/>
    <x v="0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497"/>
    <b v="0"/>
    <s v="theater/plays"/>
    <n v="1"/>
    <x v="2684"/>
    <x v="6"/>
    <s v="plays"/>
    <x v="3364"/>
    <d v="2015-10-16T08:41:44"/>
    <x v="0"/>
  </r>
  <r>
    <n v="1710"/>
    <x v="3359"/>
    <s v="We want to create a gospel live album which has never been produced before."/>
    <n v="5000"/>
    <n v="34"/>
    <x v="2"/>
    <s v="DE"/>
    <s v="EUR"/>
    <n v="1453122000"/>
    <n v="1449151888"/>
    <b v="0"/>
    <x v="497"/>
    <b v="0"/>
    <s v="music/faith"/>
    <n v="1"/>
    <x v="2223"/>
    <x v="7"/>
    <s v="faith"/>
    <x v="3365"/>
    <d v="2015-07-15T10:43:42"/>
    <x v="0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489"/>
    <b v="0"/>
    <s v="games/video games"/>
    <n v="0"/>
    <x v="2656"/>
    <x v="3"/>
    <s v="video games"/>
    <x v="3366"/>
    <d v="2015-05-01T22:00:00"/>
    <x v="0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n v="1434582050"/>
    <b v="0"/>
    <x v="498"/>
    <b v="0"/>
    <s v="publishing/children's books"/>
    <n v="1"/>
    <x v="2685"/>
    <x v="1"/>
    <s v="children's books"/>
    <x v="3367"/>
    <d v="2017-01-13T23:05:00"/>
    <x v="0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499"/>
    <b v="0"/>
    <s v="publishing/fiction"/>
    <n v="1"/>
    <x v="2670"/>
    <x v="1"/>
    <s v="fiction"/>
    <x v="3368"/>
    <d v="2016-01-18T13:00:00"/>
    <x v="0"/>
  </r>
  <r>
    <n v="3988"/>
    <x v="3363"/>
    <s v="An evening of of stories based both in myth and truth."/>
    <n v="1500"/>
    <n v="32"/>
    <x v="2"/>
    <s v="US"/>
    <s v="USD"/>
    <n v="1440813413"/>
    <n v="1439517413"/>
    <b v="0"/>
    <x v="489"/>
    <b v="0"/>
    <s v="theater/plays"/>
    <n v="2"/>
    <x v="2686"/>
    <x v="6"/>
    <s v="plays"/>
    <x v="3369"/>
    <d v="2015-01-10T07:59:00"/>
    <x v="0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n v="1437754137"/>
    <b v="0"/>
    <x v="498"/>
    <b v="0"/>
    <s v="theater/plays"/>
    <n v="3"/>
    <x v="2606"/>
    <x v="6"/>
    <s v="plays"/>
    <x v="3370"/>
    <d v="2015-08-16T23:00:50"/>
    <x v="0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498"/>
    <b v="0"/>
    <s v="film &amp; video/animation"/>
    <n v="0"/>
    <x v="2687"/>
    <x v="5"/>
    <s v="animation"/>
    <x v="3371"/>
    <d v="2015-05-10T23:01:00"/>
    <x v="0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499"/>
    <b v="0"/>
    <s v="technology/web"/>
    <n v="0"/>
    <x v="2688"/>
    <x v="0"/>
    <s v="web"/>
    <x v="3372"/>
    <d v="2015-08-29T01:56:53"/>
    <x v="0"/>
  </r>
  <r>
    <n v="152"/>
    <x v="3367"/>
    <s v="The Great Dark is a journey through the unimaginable...and un foreseeable..."/>
    <n v="380000"/>
    <n v="30"/>
    <x v="1"/>
    <s v="US"/>
    <s v="USD"/>
    <n v="1411437100"/>
    <n v="1408845100"/>
    <b v="0"/>
    <x v="499"/>
    <b v="0"/>
    <s v="film &amp; video/science fiction"/>
    <n v="0"/>
    <x v="2383"/>
    <x v="5"/>
    <s v="science fiction"/>
    <x v="3373"/>
    <d v="2015-08-07T15:00:00"/>
    <x v="0"/>
  </r>
  <r>
    <n v="497"/>
    <x v="3368"/>
    <s v="live-action/animated series pilot."/>
    <n v="4480"/>
    <n v="30"/>
    <x v="2"/>
    <s v="US"/>
    <s v="USD"/>
    <n v="1419483600"/>
    <n v="1414889665"/>
    <b v="0"/>
    <x v="498"/>
    <b v="0"/>
    <s v="film &amp; video/animation"/>
    <n v="1"/>
    <x v="2634"/>
    <x v="5"/>
    <s v="animation"/>
    <x v="3374"/>
    <d v="2014-07-03T03:00:00"/>
    <x v="0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497"/>
    <b v="0"/>
    <s v="music/indie rock"/>
    <n v="1"/>
    <x v="2421"/>
    <x v="7"/>
    <s v="indie rock"/>
    <x v="3375"/>
    <d v="2015-03-08T15:16:00"/>
    <x v="0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n v="1350009447"/>
    <b v="0"/>
    <x v="499"/>
    <b v="0"/>
    <s v="music/jazz"/>
    <n v="1"/>
    <x v="2383"/>
    <x v="7"/>
    <s v="jazz"/>
    <x v="3376"/>
    <d v="2014-09-23T01:51:40"/>
    <x v="0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497"/>
    <b v="0"/>
    <s v="music/jazz"/>
    <n v="1"/>
    <x v="2421"/>
    <x v="7"/>
    <s v="jazz"/>
    <x v="3377"/>
    <d v="2014-12-25T05:00:00"/>
    <x v="0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497"/>
    <b v="0"/>
    <s v="food/food trucks"/>
    <n v="0"/>
    <x v="2421"/>
    <x v="4"/>
    <s v="food trucks"/>
    <x v="3378"/>
    <d v="2012-01-14T06:01:26"/>
    <x v="0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499"/>
    <b v="0"/>
    <s v="publishing/fiction"/>
    <n v="1"/>
    <x v="2383"/>
    <x v="1"/>
    <s v="fiction"/>
    <x v="3379"/>
    <d v="2012-12-11T03:37:27"/>
    <x v="0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489"/>
    <b v="1"/>
    <s v="photography/photobooks"/>
    <n v="120"/>
    <x v="2689"/>
    <x v="2"/>
    <s v="photobooks"/>
    <x v="3380"/>
    <d v="2014-07-14T02:30:00"/>
    <x v="0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497"/>
    <b v="0"/>
    <s v="technology/web"/>
    <n v="0"/>
    <x v="2421"/>
    <x v="0"/>
    <s v="web"/>
    <x v="3381"/>
    <d v="2015-08-03T04:27:37"/>
    <x v="0"/>
  </r>
  <r>
    <n v="2408"/>
    <x v="3376"/>
    <s v="A US Army Vet trying to get a Peruvian food truck going! Really good Peruvian food now mobile!"/>
    <n v="15000"/>
    <n v="30"/>
    <x v="2"/>
    <s v="US"/>
    <s v="USD"/>
    <n v="1415247757"/>
    <n v="1412652157"/>
    <b v="0"/>
    <x v="499"/>
    <b v="0"/>
    <s v="food/food trucks"/>
    <n v="0"/>
    <x v="2383"/>
    <x v="4"/>
    <s v="food trucks"/>
    <x v="3382"/>
    <d v="2011-06-18T21:14:06"/>
    <x v="0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499"/>
    <b v="0"/>
    <s v="food/restaurants"/>
    <n v="1"/>
    <x v="2383"/>
    <x v="4"/>
    <s v="restaurants"/>
    <x v="3383"/>
    <d v="2015-10-05T18:56:01"/>
    <x v="0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497"/>
    <b v="0"/>
    <s v="theater/plays"/>
    <n v="5"/>
    <x v="2421"/>
    <x v="6"/>
    <s v="plays"/>
    <x v="3384"/>
    <d v="2015-07-25T21:59:00"/>
    <x v="0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499"/>
    <b v="0"/>
    <s v="theater/musical"/>
    <n v="6"/>
    <x v="2383"/>
    <x v="6"/>
    <s v="musical"/>
    <x v="3385"/>
    <d v="2014-11-06T04:22:37"/>
    <x v="2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496"/>
    <b v="0"/>
    <s v="games/video games"/>
    <n v="0"/>
    <x v="2690"/>
    <x v="3"/>
    <s v="video games"/>
    <x v="3386"/>
    <d v="2015-10-03T21:00:00"/>
    <x v="0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489"/>
    <b v="1"/>
    <s v="music/classical music"/>
    <n v="116"/>
    <x v="2691"/>
    <x v="7"/>
    <s v="classical music"/>
    <x v="3387"/>
    <d v="2017-01-04T13:06:20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497"/>
    <b v="0"/>
    <s v="theater/plays"/>
    <n v="0"/>
    <x v="2254"/>
    <x v="6"/>
    <s v="plays"/>
    <x v="3388"/>
    <d v="2016-09-30T17:58:47"/>
    <x v="0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489"/>
    <b v="0"/>
    <s v="theater/plays"/>
    <n v="1"/>
    <x v="2691"/>
    <x v="6"/>
    <s v="plays"/>
    <x v="3389"/>
    <d v="2016-03-13T21:25:16"/>
    <x v="0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497"/>
    <b v="0"/>
    <s v="technology/wearables"/>
    <n v="1"/>
    <x v="2135"/>
    <x v="0"/>
    <s v="wearables"/>
    <x v="3390"/>
    <d v="2013-07-30T02:32:46"/>
    <x v="0"/>
  </r>
  <r>
    <n v="1579"/>
    <x v="3385"/>
    <s v="'Compilation of visual and literary art through fine art photography, graphic art, and poetry."/>
    <n v="3333"/>
    <n v="28"/>
    <x v="1"/>
    <s v="US"/>
    <s v="USD"/>
    <n v="1377734091"/>
    <n v="1374882891"/>
    <b v="0"/>
    <x v="499"/>
    <b v="0"/>
    <s v="publishing/art books"/>
    <n v="1"/>
    <x v="2665"/>
    <x v="1"/>
    <s v="art books"/>
    <x v="3391"/>
    <d v="2016-01-20T17:24:21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n v="1405291811"/>
    <b v="0"/>
    <x v="489"/>
    <b v="0"/>
    <s v="theater/plays"/>
    <n v="1"/>
    <x v="2692"/>
    <x v="6"/>
    <s v="plays"/>
    <x v="3392"/>
    <d v="2016-04-15T16:28:00"/>
    <x v="0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499"/>
    <b v="0"/>
    <s v="food/food trucks"/>
    <n v="0"/>
    <x v="2693"/>
    <x v="4"/>
    <s v="food trucks"/>
    <x v="3393"/>
    <d v="2015-04-18T16:52:02"/>
    <x v="0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499"/>
    <b v="0"/>
    <s v="film &amp; video/animation"/>
    <n v="0"/>
    <x v="2447"/>
    <x v="5"/>
    <s v="animation"/>
    <x v="3394"/>
    <d v="2013-08-28T23:54:51"/>
    <x v="0"/>
  </r>
  <r>
    <n v="594"/>
    <x v="3389"/>
    <s v="Creating a fitness site that will change the fitness game forever!"/>
    <n v="25000"/>
    <n v="26"/>
    <x v="2"/>
    <s v="US"/>
    <s v="USD"/>
    <n v="1460832206"/>
    <n v="1458240206"/>
    <b v="0"/>
    <x v="499"/>
    <b v="0"/>
    <s v="technology/web"/>
    <n v="0"/>
    <x v="2447"/>
    <x v="0"/>
    <s v="web"/>
    <x v="3395"/>
    <d v="2014-08-12T22:50:11"/>
    <x v="0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499"/>
    <b v="0"/>
    <s v="technology/wearables"/>
    <n v="0"/>
    <x v="2447"/>
    <x v="0"/>
    <s v="wearables"/>
    <x v="3396"/>
    <d v="2014-06-27T21:33:28"/>
    <x v="0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499"/>
    <b v="0"/>
    <s v="publishing/translations"/>
    <n v="0"/>
    <x v="2447"/>
    <x v="1"/>
    <s v="translations"/>
    <x v="3397"/>
    <d v="2015-02-19T19:47:59"/>
    <x v="0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499"/>
    <b v="0"/>
    <s v="games/mobile games"/>
    <n v="0"/>
    <x v="2447"/>
    <x v="3"/>
    <s v="mobile games"/>
    <x v="3398"/>
    <d v="2016-04-16T18:43:26"/>
    <x v="0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499"/>
    <b v="0"/>
    <s v="games/video games"/>
    <n v="1"/>
    <x v="2447"/>
    <x v="3"/>
    <s v="video games"/>
    <x v="3399"/>
    <d v="2014-09-03T18:49:24"/>
    <x v="0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499"/>
    <b v="0"/>
    <s v="food/food trucks"/>
    <n v="0"/>
    <x v="2447"/>
    <x v="4"/>
    <s v="food trucks"/>
    <x v="3400"/>
    <d v="2016-09-21T05:45:04"/>
    <x v="0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499"/>
    <b v="0"/>
    <s v="food/food trucks"/>
    <n v="2"/>
    <x v="2447"/>
    <x v="4"/>
    <s v="food trucks"/>
    <x v="3401"/>
    <d v="2016-06-28T23:15:33"/>
    <x v="0"/>
  </r>
  <r>
    <n v="3108"/>
    <x v="3396"/>
    <s v="We need a permanent home for the theater!"/>
    <n v="50000"/>
    <n v="26"/>
    <x v="2"/>
    <s v="US"/>
    <s v="USD"/>
    <n v="1430234394"/>
    <n v="1425053994"/>
    <b v="0"/>
    <x v="499"/>
    <b v="0"/>
    <s v="theater/spaces"/>
    <n v="0"/>
    <x v="2447"/>
    <x v="6"/>
    <s v="spaces"/>
    <x v="3402"/>
    <d v="2011-07-16T17:32:54"/>
    <x v="0"/>
  </r>
  <r>
    <n v="3124"/>
    <x v="3397"/>
    <s v="A place where kids/ teens' dreams come true, and one finds there home without sparkly red shoes!"/>
    <n v="800000"/>
    <n v="26"/>
    <x v="1"/>
    <s v="US"/>
    <s v="USD"/>
    <n v="1422902601"/>
    <n v="1417718601"/>
    <b v="0"/>
    <x v="489"/>
    <b v="0"/>
    <s v="theater/spaces"/>
    <n v="0"/>
    <x v="2020"/>
    <x v="6"/>
    <s v="spaces"/>
    <x v="3403"/>
    <d v="2015-08-04T04:27:54"/>
    <x v="0"/>
  </r>
  <r>
    <n v="3853"/>
    <x v="3398"/>
    <s v="A dose of One-woman &quot;Dramedy&quot; to cure those daily blues is just what the doctor ordered!"/>
    <n v="100000"/>
    <n v="26"/>
    <x v="2"/>
    <s v="US"/>
    <s v="USD"/>
    <n v="1409602178"/>
    <n v="1406578178"/>
    <b v="0"/>
    <x v="499"/>
    <b v="0"/>
    <s v="theater/plays"/>
    <n v="0"/>
    <x v="2447"/>
    <x v="6"/>
    <s v="plays"/>
    <x v="3404"/>
    <d v="2016-03-13T20:45:24"/>
    <x v="0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499"/>
    <b v="0"/>
    <s v="theater/plays"/>
    <n v="1"/>
    <x v="2447"/>
    <x v="6"/>
    <s v="plays"/>
    <x v="3405"/>
    <d v="2015-04-28T15:19:54"/>
    <x v="0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497"/>
    <b v="0"/>
    <s v="film &amp; video/animation"/>
    <n v="0"/>
    <x v="1647"/>
    <x v="5"/>
    <s v="animation"/>
    <x v="3406"/>
    <d v="2015-02-02T18:43:21"/>
    <x v="0"/>
  </r>
  <r>
    <n v="460"/>
    <x v="3401"/>
    <s v="An animated web series about biological evolution gone haywire."/>
    <n v="8500"/>
    <n v="25"/>
    <x v="2"/>
    <s v="US"/>
    <s v="USD"/>
    <n v="1401595200"/>
    <n v="1398862875"/>
    <b v="0"/>
    <x v="499"/>
    <b v="0"/>
    <s v="film &amp; video/animation"/>
    <n v="0"/>
    <x v="2669"/>
    <x v="5"/>
    <s v="animation"/>
    <x v="3407"/>
    <d v="2014-09-01T20:09:38"/>
    <x v="0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497"/>
    <b v="0"/>
    <s v="technology/web"/>
    <n v="1"/>
    <x v="1647"/>
    <x v="0"/>
    <s v="web"/>
    <x v="3408"/>
    <d v="2015-02-16T07:13:43"/>
    <x v="0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n v="1343993448"/>
    <b v="0"/>
    <x v="497"/>
    <b v="0"/>
    <s v="music/jazz"/>
    <n v="0"/>
    <x v="1647"/>
    <x v="7"/>
    <s v="jazz"/>
    <x v="3409"/>
    <d v="2011-11-13T16:22:07"/>
    <x v="0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499"/>
    <b v="0"/>
    <s v="games/video games"/>
    <n v="13"/>
    <x v="2669"/>
    <x v="3"/>
    <s v="video games"/>
    <x v="3410"/>
    <d v="2014-06-01T04:00:00"/>
    <x v="0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497"/>
    <b v="0"/>
    <s v="games/video games"/>
    <n v="1"/>
    <x v="1647"/>
    <x v="3"/>
    <s v="video games"/>
    <x v="3411"/>
    <d v="2015-10-29T01:07:14"/>
    <x v="0"/>
  </r>
  <r>
    <n v="1171"/>
    <x v="3406"/>
    <s v="Tulsa's first true biodiesel, alternative energy powered food truck! Oh yeah, and delicious food!"/>
    <n v="25000"/>
    <n v="25"/>
    <x v="2"/>
    <s v="US"/>
    <s v="USD"/>
    <n v="1415909927"/>
    <n v="1414351127"/>
    <b v="0"/>
    <x v="497"/>
    <b v="0"/>
    <s v="food/food trucks"/>
    <n v="0"/>
    <x v="1647"/>
    <x v="4"/>
    <s v="food trucks"/>
    <x v="3412"/>
    <d v="2012-09-02T11:30:48"/>
    <x v="0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497"/>
    <b v="0"/>
    <s v="music/world music"/>
    <n v="1"/>
    <x v="1647"/>
    <x v="7"/>
    <s v="world music"/>
    <x v="3413"/>
    <d v="2016-04-10T18:41:12"/>
    <x v="0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489"/>
    <b v="0"/>
    <s v="photography/photobooks"/>
    <n v="2"/>
    <x v="2694"/>
    <x v="2"/>
    <s v="photobooks"/>
    <x v="3414"/>
    <d v="2015-05-13T20:04:28"/>
    <x v="0"/>
  </r>
  <r>
    <n v="1988"/>
    <x v="3409"/>
    <s v="Expressing art in an image!"/>
    <n v="6000"/>
    <n v="25"/>
    <x v="2"/>
    <s v="US"/>
    <s v="USD"/>
    <n v="1440094742"/>
    <n v="1437502742"/>
    <b v="0"/>
    <x v="497"/>
    <b v="0"/>
    <s v="photography/people"/>
    <n v="0"/>
    <x v="1647"/>
    <x v="2"/>
    <s v="people"/>
    <x v="3415"/>
    <d v="2014-11-13T20:18:47"/>
    <x v="0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497"/>
    <b v="0"/>
    <s v="games/video games"/>
    <n v="0"/>
    <x v="1647"/>
    <x v="3"/>
    <s v="video games"/>
    <x v="3416"/>
    <d v="2012-04-16T16:00:00"/>
    <x v="0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498"/>
    <b v="0"/>
    <s v="games/video games"/>
    <n v="5"/>
    <x v="2695"/>
    <x v="3"/>
    <s v="video games"/>
    <x v="3417"/>
    <d v="2014-07-30T18:03:16"/>
    <x v="0"/>
  </r>
  <r>
    <n v="2354"/>
    <x v="3412"/>
    <s v="Almost done with doctorate degree but need funding of $35,000 to complete research of project."/>
    <n v="35000"/>
    <n v="25"/>
    <x v="1"/>
    <s v="US"/>
    <s v="USD"/>
    <n v="1420910460"/>
    <n v="1415726460"/>
    <b v="0"/>
    <x v="497"/>
    <b v="0"/>
    <s v="technology/web"/>
    <n v="0"/>
    <x v="1647"/>
    <x v="0"/>
    <s v="web"/>
    <x v="3418"/>
    <d v="2015-08-20T18:19:02"/>
    <x v="0"/>
  </r>
  <r>
    <n v="2391"/>
    <x v="3413"/>
    <s v="Using the power of internet to help people save hundreds in car repair."/>
    <n v="20000"/>
    <n v="25"/>
    <x v="1"/>
    <s v="US"/>
    <s v="USD"/>
    <n v="1427825044"/>
    <n v="1425236644"/>
    <b v="0"/>
    <x v="497"/>
    <b v="0"/>
    <s v="technology/web"/>
    <n v="0"/>
    <x v="1647"/>
    <x v="0"/>
    <s v="web"/>
    <x v="3419"/>
    <d v="2014-09-21T18:32:49"/>
    <x v="0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498"/>
    <b v="0"/>
    <s v="food/food trucks"/>
    <n v="1"/>
    <x v="2695"/>
    <x v="4"/>
    <s v="food trucks"/>
    <x v="3420"/>
    <d v="2015-07-12T04:58:11"/>
    <x v="0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497"/>
    <b v="0"/>
    <s v="food/food trucks"/>
    <n v="1"/>
    <x v="1647"/>
    <x v="4"/>
    <s v="food trucks"/>
    <x v="3421"/>
    <d v="2015-01-10T17:21:00"/>
    <x v="0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n v="1326934395"/>
    <b v="0"/>
    <x v="497"/>
    <b v="0"/>
    <s v="publishing/children's books"/>
    <n v="1"/>
    <x v="1647"/>
    <x v="1"/>
    <s v="children's books"/>
    <x v="3422"/>
    <d v="2015-03-31T18:04:04"/>
    <x v="0"/>
  </r>
  <r>
    <n v="2893"/>
    <x v="3417"/>
    <s v="Fundraising for REDISCOVERING KIA THE PLAY"/>
    <n v="5000"/>
    <n v="25"/>
    <x v="2"/>
    <s v="US"/>
    <s v="USD"/>
    <n v="1420768800"/>
    <n v="1415644395"/>
    <b v="0"/>
    <x v="499"/>
    <b v="0"/>
    <s v="theater/plays"/>
    <n v="1"/>
    <x v="2669"/>
    <x v="6"/>
    <s v="plays"/>
    <x v="3423"/>
    <d v="2014-05-31T23:30:00"/>
    <x v="0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n v="1437820396"/>
    <b v="0"/>
    <x v="497"/>
    <b v="0"/>
    <s v="theater/plays"/>
    <n v="0"/>
    <x v="1647"/>
    <x v="6"/>
    <s v="plays"/>
    <x v="3424"/>
    <d v="2015-03-25T07:01:00"/>
    <x v="0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499"/>
    <b v="0"/>
    <s v="theater/spaces"/>
    <n v="3"/>
    <x v="2669"/>
    <x v="6"/>
    <s v="spaces"/>
    <x v="3425"/>
    <d v="2012-03-18T23:53:15"/>
    <x v="0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n v="1437591956"/>
    <b v="0"/>
    <x v="497"/>
    <b v="0"/>
    <s v="theater/spaces"/>
    <n v="0"/>
    <x v="1647"/>
    <x v="6"/>
    <s v="spaces"/>
    <x v="3426"/>
    <d v="2015-01-09T02:00:00"/>
    <x v="0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499"/>
    <b v="0"/>
    <s v="theater/musical"/>
    <n v="1"/>
    <x v="2669"/>
    <x v="6"/>
    <s v="musical"/>
    <x v="3427"/>
    <d v="2015-08-24T10:33:16"/>
    <x v="3"/>
  </r>
  <r>
    <n v="3747"/>
    <x v="3422"/>
    <s v="The world premiere of an astonishing new play by acclaimed writer Atiha Sen Gupta."/>
    <n v="2500"/>
    <n v="25"/>
    <x v="2"/>
    <s v="GB"/>
    <s v="GBP"/>
    <n v="1436137140"/>
    <n v="1433833896"/>
    <b v="0"/>
    <x v="497"/>
    <b v="0"/>
    <s v="theater/plays"/>
    <n v="1"/>
    <x v="1647"/>
    <x v="6"/>
    <s v="plays"/>
    <x v="3428"/>
    <d v="2015-11-19T20:45:17"/>
    <x v="0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497"/>
    <b v="0"/>
    <s v="theater/plays"/>
    <n v="3"/>
    <x v="1647"/>
    <x v="6"/>
    <s v="plays"/>
    <x v="3429"/>
    <d v="2015-09-20T19:05:56"/>
    <x v="0"/>
  </r>
  <r>
    <n v="3881"/>
    <x v="3424"/>
    <s v="A musical journey coming to the Blue Venue at the 2017 Orlando Fringe Festival!"/>
    <n v="500"/>
    <n v="25"/>
    <x v="1"/>
    <s v="US"/>
    <s v="USD"/>
    <n v="1487550399"/>
    <n v="1484958399"/>
    <b v="0"/>
    <x v="497"/>
    <b v="0"/>
    <s v="theater/musical"/>
    <n v="5"/>
    <x v="1647"/>
    <x v="6"/>
    <s v="musical"/>
    <x v="3430"/>
    <d v="2014-08-31T18:24:37"/>
    <x v="0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497"/>
    <b v="0"/>
    <s v="theater/plays"/>
    <n v="1"/>
    <x v="1647"/>
    <x v="6"/>
    <s v="plays"/>
    <x v="3431"/>
    <d v="2015-07-05T22:59:00"/>
    <x v="0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499"/>
    <b v="0"/>
    <s v="theater/plays"/>
    <n v="1"/>
    <x v="2669"/>
    <x v="6"/>
    <s v="plays"/>
    <x v="3432"/>
    <d v="2015-03-26T22:17:51"/>
    <x v="0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497"/>
    <b v="0"/>
    <s v="theater/plays"/>
    <n v="1"/>
    <x v="1647"/>
    <x v="6"/>
    <s v="plays"/>
    <x v="3433"/>
    <d v="2017-02-20T00:26:39"/>
    <x v="0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497"/>
    <b v="0"/>
    <s v="theater/plays"/>
    <n v="0"/>
    <x v="1647"/>
    <x v="6"/>
    <s v="plays"/>
    <x v="3434"/>
    <d v="2015-12-19T19:49:59"/>
    <x v="0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497"/>
    <b v="0"/>
    <s v="theater/plays"/>
    <n v="0"/>
    <x v="1647"/>
    <x v="6"/>
    <s v="plays"/>
    <x v="3435"/>
    <d v="2014-08-09T06:25:04"/>
    <x v="0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496"/>
    <b v="0"/>
    <s v="film &amp; video/animation"/>
    <n v="2"/>
    <x v="2696"/>
    <x v="5"/>
    <s v="animation"/>
    <x v="3436"/>
    <d v="2016-04-08T18:35:00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428"/>
    <b v="0"/>
    <s v="theater/spaces"/>
    <n v="0"/>
    <x v="2697"/>
    <x v="6"/>
    <s v="spaces"/>
    <x v="3437"/>
    <d v="2015-10-26T18:58:10"/>
    <x v="0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489"/>
    <b v="0"/>
    <s v="theater/plays"/>
    <n v="5"/>
    <x v="2698"/>
    <x v="6"/>
    <s v="plays"/>
    <x v="3438"/>
    <d v="2016-05-19T00:56:28"/>
    <x v="0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489"/>
    <b v="0"/>
    <s v="theater/plays"/>
    <n v="2"/>
    <x v="2698"/>
    <x v="6"/>
    <s v="plays"/>
    <x v="3439"/>
    <d v="2013-09-11T02:34:27"/>
    <x v="0"/>
  </r>
  <r>
    <n v="1736"/>
    <x v="3434"/>
    <s v="A unique meditative album reflecting on the life of Christ, inviting Him into your presence"/>
    <n v="3000"/>
    <n v="22"/>
    <x v="2"/>
    <s v="US"/>
    <s v="USD"/>
    <n v="1447018833"/>
    <n v="1444423233"/>
    <b v="0"/>
    <x v="497"/>
    <b v="0"/>
    <s v="music/faith"/>
    <n v="1"/>
    <x v="2699"/>
    <x v="7"/>
    <s v="faith"/>
    <x v="3440"/>
    <d v="2015-06-02T15:34:53"/>
    <x v="0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498"/>
    <b v="0"/>
    <s v="theater/spaces"/>
    <n v="0"/>
    <x v="2700"/>
    <x v="6"/>
    <s v="spaces"/>
    <x v="3441"/>
    <d v="2014-06-22T21:00:00"/>
    <x v="0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498"/>
    <b v="0"/>
    <s v="publishing/fiction"/>
    <n v="1"/>
    <x v="2701"/>
    <x v="1"/>
    <s v="fiction"/>
    <x v="3442"/>
    <d v="2014-09-27T01:02:41"/>
    <x v="0"/>
  </r>
  <r>
    <n v="900"/>
    <x v="3437"/>
    <s v="With Project Revive, I aim to protect and nurture the creative impulse through music."/>
    <n v="5000"/>
    <n v="21"/>
    <x v="2"/>
    <s v="US"/>
    <s v="USD"/>
    <n v="1459365802"/>
    <n v="1456777402"/>
    <b v="0"/>
    <x v="499"/>
    <b v="0"/>
    <s v="music/jazz"/>
    <n v="0"/>
    <x v="2676"/>
    <x v="7"/>
    <s v="jazz"/>
    <x v="3443"/>
    <d v="2015-11-08T21:40:33"/>
    <x v="0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480"/>
    <b v="0"/>
    <s v="games/video games"/>
    <n v="1"/>
    <x v="2702"/>
    <x v="3"/>
    <s v="video games"/>
    <x v="3444"/>
    <d v="2016-03-10T13:42:39"/>
    <x v="0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499"/>
    <b v="0"/>
    <s v="games/mobile games"/>
    <n v="0"/>
    <x v="2676"/>
    <x v="3"/>
    <s v="mobile games"/>
    <x v="3445"/>
    <d v="2013-07-31T23:32:57"/>
    <x v="0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499"/>
    <b v="0"/>
    <s v="food/food trucks"/>
    <n v="1"/>
    <x v="2676"/>
    <x v="4"/>
    <s v="food trucks"/>
    <x v="3446"/>
    <d v="2016-03-30T19:23:22"/>
    <x v="0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498"/>
    <b v="0"/>
    <s v="theater/plays"/>
    <n v="1"/>
    <x v="2701"/>
    <x v="6"/>
    <s v="plays"/>
    <x v="3447"/>
    <d v="2013-01-06T00:37:18"/>
    <x v="0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499"/>
    <b v="0"/>
    <s v="theater/plays"/>
    <n v="0"/>
    <x v="2676"/>
    <x v="6"/>
    <s v="plays"/>
    <x v="3448"/>
    <d v="2016-06-05T06:21:33"/>
    <x v="0"/>
  </r>
  <r>
    <n v="4041"/>
    <x v="3443"/>
    <s v="A bold, colouful, vibrant play centred around the last remaining monarchy of Africa."/>
    <n v="5000"/>
    <n v="21"/>
    <x v="2"/>
    <s v="GB"/>
    <s v="GBP"/>
    <n v="1473160954"/>
    <n v="1467976954"/>
    <b v="0"/>
    <x v="499"/>
    <b v="0"/>
    <s v="theater/plays"/>
    <n v="0"/>
    <x v="2676"/>
    <x v="6"/>
    <s v="plays"/>
    <x v="3449"/>
    <d v="2016-02-12T03:08:24"/>
    <x v="0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498"/>
    <b v="0"/>
    <s v="theater/plays"/>
    <n v="0"/>
    <x v="2701"/>
    <x v="6"/>
    <s v="plays"/>
    <x v="3450"/>
    <d v="2014-08-09T03:00:00"/>
    <x v="0"/>
  </r>
  <r>
    <n v="213"/>
    <x v="3445"/>
    <s v="A family dramedy about a grandfather  and grandson who are both on their path to redemption."/>
    <n v="50000"/>
    <n v="20"/>
    <x v="2"/>
    <s v="US"/>
    <s v="USD"/>
    <n v="1439734001"/>
    <n v="1437142547"/>
    <b v="0"/>
    <x v="497"/>
    <b v="0"/>
    <s v="film &amp; video/drama"/>
    <n v="0"/>
    <x v="2478"/>
    <x v="5"/>
    <s v="drama"/>
    <x v="3451"/>
    <d v="2014-05-08T21:23:30"/>
    <x v="0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497"/>
    <b v="0"/>
    <s v="technology/web"/>
    <n v="1"/>
    <x v="2478"/>
    <x v="0"/>
    <s v="web"/>
    <x v="3452"/>
    <d v="2016-09-06T11:22:34"/>
    <x v="0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499"/>
    <b v="0"/>
    <s v="technology/web"/>
    <n v="0"/>
    <x v="2634"/>
    <x v="0"/>
    <s v="web"/>
    <x v="3453"/>
    <d v="2015-01-20T19:16:00"/>
    <x v="0"/>
  </r>
  <r>
    <n v="884"/>
    <x v="3448"/>
    <s v="We need to hire an animal trainer to have a chimpanzee actor perform in our music video with us!"/>
    <n v="2000"/>
    <n v="20"/>
    <x v="2"/>
    <s v="US"/>
    <s v="USD"/>
    <n v="1336789860"/>
    <n v="1331666146"/>
    <b v="0"/>
    <x v="499"/>
    <b v="0"/>
    <s v="music/indie rock"/>
    <n v="1"/>
    <x v="2634"/>
    <x v="7"/>
    <s v="indie rock"/>
    <x v="3454"/>
    <d v="2015-08-16T14:06:41"/>
    <x v="0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497"/>
    <b v="0"/>
    <s v="games/mobile games"/>
    <n v="1"/>
    <x v="2478"/>
    <x v="3"/>
    <s v="mobile games"/>
    <x v="3455"/>
    <d v="2016-01-01T20:20:12"/>
    <x v="0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497"/>
    <b v="0"/>
    <s v="photography/nature"/>
    <n v="4"/>
    <x v="2478"/>
    <x v="2"/>
    <s v="nature"/>
    <x v="3456"/>
    <d v="2016-07-31T16:00:00"/>
    <x v="0"/>
  </r>
  <r>
    <n v="1738"/>
    <x v="3451"/>
    <s v="Music that inspires and gives hope for overcoming and change. And it is good music."/>
    <n v="5000"/>
    <n v="20"/>
    <x v="2"/>
    <s v="US"/>
    <s v="USD"/>
    <n v="1412283542"/>
    <n v="1409691542"/>
    <b v="0"/>
    <x v="497"/>
    <b v="0"/>
    <s v="music/faith"/>
    <n v="0"/>
    <x v="2478"/>
    <x v="7"/>
    <s v="faith"/>
    <x v="3457"/>
    <d v="2012-05-12T02:31:00"/>
    <x v="0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497"/>
    <b v="0"/>
    <s v="theater/plays"/>
    <n v="0"/>
    <x v="2478"/>
    <x v="6"/>
    <s v="plays"/>
    <x v="3458"/>
    <d v="2014-07-31T09:46:21"/>
    <x v="0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497"/>
    <b v="0"/>
    <s v="theater/plays"/>
    <n v="0"/>
    <x v="2478"/>
    <x v="6"/>
    <s v="plays"/>
    <x v="3459"/>
    <d v="2015-06-30T23:55:00"/>
    <x v="0"/>
  </r>
  <r>
    <n v="3735"/>
    <x v="3454"/>
    <s v="Young Actor's taking on a Jacobean tragedy. Family, betrayal, love, lust, sex and death."/>
    <n v="150"/>
    <n v="20"/>
    <x v="2"/>
    <s v="GB"/>
    <s v="GBP"/>
    <n v="1432831089"/>
    <n v="1430239089"/>
    <b v="0"/>
    <x v="499"/>
    <b v="0"/>
    <s v="theater/plays"/>
    <n v="13"/>
    <x v="2634"/>
    <x v="6"/>
    <s v="plays"/>
    <x v="3460"/>
    <d v="2014-10-02T20:59:02"/>
    <x v="0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499"/>
    <b v="0"/>
    <s v="theater/plays"/>
    <n v="0"/>
    <x v="2634"/>
    <x v="6"/>
    <s v="plays"/>
    <x v="3461"/>
    <d v="2014-09-09T16:12:03"/>
    <x v="0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497"/>
    <b v="0"/>
    <s v="theater/plays"/>
    <n v="0"/>
    <x v="2478"/>
    <x v="6"/>
    <s v="plays"/>
    <x v="3462"/>
    <d v="2014-11-25T19:46:00"/>
    <x v="0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496"/>
    <b v="0"/>
    <s v="technology/space exploration"/>
    <n v="0"/>
    <x v="2703"/>
    <x v="0"/>
    <s v="space exploration"/>
    <x v="3463"/>
    <d v="2015-05-28T16:38:09"/>
    <x v="0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489"/>
    <b v="0"/>
    <s v="theater/plays"/>
    <n v="8"/>
    <x v="2704"/>
    <x v="6"/>
    <s v="plays"/>
    <x v="3464"/>
    <d v="2015-03-27T03:34:36"/>
    <x v="0"/>
  </r>
  <r>
    <n v="638"/>
    <x v="3459"/>
    <s v="O0"/>
    <n v="200000"/>
    <n v="18"/>
    <x v="1"/>
    <s v="DE"/>
    <s v="EUR"/>
    <n v="1490447662"/>
    <n v="1485267262"/>
    <b v="0"/>
    <x v="345"/>
    <b v="0"/>
    <s v="technology/web"/>
    <n v="0"/>
    <x v="2702"/>
    <x v="0"/>
    <s v="web"/>
    <x v="3465"/>
    <d v="2015-04-05T03:40:47"/>
    <x v="0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497"/>
    <b v="0"/>
    <s v="music/faith"/>
    <n v="0"/>
    <x v="2367"/>
    <x v="7"/>
    <s v="faith"/>
    <x v="3466"/>
    <d v="2015-11-24T18:06:58"/>
    <x v="0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498"/>
    <b v="0"/>
    <s v="film &amp; video/drama"/>
    <n v="0"/>
    <x v="2705"/>
    <x v="5"/>
    <s v="drama"/>
    <x v="3467"/>
    <d v="2015-01-28T13:04:38"/>
    <x v="0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498"/>
    <b v="0"/>
    <s v="food/food trucks"/>
    <n v="0"/>
    <x v="2705"/>
    <x v="4"/>
    <s v="food trucks"/>
    <x v="3468"/>
    <d v="2017-03-25T13:14:22"/>
    <x v="0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498"/>
    <b v="0"/>
    <s v="games/video games"/>
    <n v="2"/>
    <x v="2706"/>
    <x v="3"/>
    <s v="video games"/>
    <x v="3469"/>
    <d v="2017-04-27T19:15:19"/>
    <x v="0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497"/>
    <b v="0"/>
    <s v="theater/plays"/>
    <n v="0"/>
    <x v="2670"/>
    <x v="6"/>
    <s v="plays"/>
    <x v="3470"/>
    <d v="2014-10-17T19:00:32"/>
    <x v="0"/>
  </r>
  <r>
    <n v="674"/>
    <x v="3465"/>
    <s v="Listen to sounds by feeling an array of vibrational patterns against your body."/>
    <n v="50000"/>
    <n v="15"/>
    <x v="2"/>
    <s v="US"/>
    <s v="USD"/>
    <n v="1407811627"/>
    <n v="1402627627"/>
    <b v="0"/>
    <x v="499"/>
    <b v="0"/>
    <s v="technology/wearables"/>
    <n v="0"/>
    <x v="2689"/>
    <x v="0"/>
    <s v="wearables"/>
    <x v="3471"/>
    <d v="2015-02-22T08:29:23"/>
    <x v="0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497"/>
    <b v="0"/>
    <s v="journalism/audio"/>
    <n v="1"/>
    <x v="2383"/>
    <x v="8"/>
    <s v="audio"/>
    <x v="3472"/>
    <d v="2011-04-24T06:59:00"/>
    <x v="0"/>
  </r>
  <r>
    <n v="1086"/>
    <x v="3467"/>
    <s v="Humanity's future in the Galaxy"/>
    <n v="18000"/>
    <n v="15"/>
    <x v="2"/>
    <s v="US"/>
    <s v="USD"/>
    <n v="1408913291"/>
    <n v="1406321291"/>
    <b v="0"/>
    <x v="499"/>
    <b v="0"/>
    <s v="games/video games"/>
    <n v="0"/>
    <x v="2689"/>
    <x v="3"/>
    <s v="video games"/>
    <x v="3473"/>
    <d v="2015-07-14T23:00:15"/>
    <x v="0"/>
  </r>
  <r>
    <n v="1406"/>
    <x v="3468"/>
    <s v="The White coat and the battle dress uniform"/>
    <n v="12000"/>
    <n v="15"/>
    <x v="2"/>
    <s v="IT"/>
    <s v="EUR"/>
    <n v="1449914400"/>
    <n v="1445336607"/>
    <b v="0"/>
    <x v="498"/>
    <b v="0"/>
    <s v="publishing/translations"/>
    <n v="0"/>
    <x v="2707"/>
    <x v="1"/>
    <s v="translations"/>
    <x v="3474"/>
    <d v="2014-08-12T02:47:07"/>
    <x v="0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499"/>
    <b v="0"/>
    <s v="publishing/translations"/>
    <n v="1"/>
    <x v="2689"/>
    <x v="1"/>
    <s v="translations"/>
    <x v="3475"/>
    <d v="2017-03-06T04:08:52"/>
    <x v="0"/>
  </r>
  <r>
    <n v="1435"/>
    <x v="3470"/>
    <s v="English translation of the first book from a sword and sorcery Fantasy trilogy, by Paolo Parente"/>
    <n v="15000"/>
    <n v="15"/>
    <x v="2"/>
    <s v="IT"/>
    <s v="EUR"/>
    <n v="1444589020"/>
    <n v="1441997020"/>
    <b v="0"/>
    <x v="499"/>
    <b v="0"/>
    <s v="publishing/translations"/>
    <n v="0"/>
    <x v="2689"/>
    <x v="1"/>
    <s v="translations"/>
    <x v="3476"/>
    <d v="2014-08-24T20:48:11"/>
    <x v="0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497"/>
    <b v="0"/>
    <s v="publishing/translations"/>
    <n v="1"/>
    <x v="2383"/>
    <x v="1"/>
    <s v="translations"/>
    <x v="3477"/>
    <d v="2015-12-12T10:00:00"/>
    <x v="0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497"/>
    <b v="0"/>
    <s v="photography/places"/>
    <n v="0"/>
    <x v="2383"/>
    <x v="2"/>
    <s v="places"/>
    <x v="3478"/>
    <d v="2014-08-12T12:52:58"/>
    <x v="0"/>
  </r>
  <r>
    <n v="1810"/>
    <x v="3473"/>
    <s v="Film Speed is a series of Zines focusing on architecture shot completely on 35 and 120mm film."/>
    <n v="450"/>
    <n v="15"/>
    <x v="2"/>
    <s v="US"/>
    <s v="USD"/>
    <n v="1408657826"/>
    <n v="1407621026"/>
    <b v="0"/>
    <x v="499"/>
    <b v="0"/>
    <s v="photography/photobooks"/>
    <n v="3"/>
    <x v="2689"/>
    <x v="2"/>
    <s v="photobooks"/>
    <x v="3479"/>
    <d v="2015-10-11T18:43:40"/>
    <x v="0"/>
  </r>
  <r>
    <n v="2347"/>
    <x v="3474"/>
    <s v="Back this project and get access to a course about building COMPLETE web applications without coding."/>
    <n v="1000"/>
    <n v="15"/>
    <x v="1"/>
    <s v="US"/>
    <s v="USD"/>
    <n v="1472135676"/>
    <n v="1469543676"/>
    <b v="0"/>
    <x v="497"/>
    <b v="0"/>
    <s v="technology/web"/>
    <n v="2"/>
    <x v="2383"/>
    <x v="0"/>
    <s v="web"/>
    <x v="3480"/>
    <d v="2016-04-24T21:59:00"/>
    <x v="0"/>
  </r>
  <r>
    <n v="2641"/>
    <x v="3475"/>
    <s v="Building a Flying saucer that has Artificial Intelligent made from sea shell."/>
    <n v="1500"/>
    <n v="15"/>
    <x v="2"/>
    <s v="US"/>
    <s v="USD"/>
    <n v="1410811740"/>
    <n v="1409341863"/>
    <b v="0"/>
    <x v="497"/>
    <b v="0"/>
    <s v="technology/space exploration"/>
    <n v="1"/>
    <x v="2383"/>
    <x v="0"/>
    <s v="space exploration"/>
    <x v="3481"/>
    <d v="2014-09-25T21:43:11"/>
    <x v="0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499"/>
    <b v="0"/>
    <s v="theater/musical"/>
    <n v="2"/>
    <x v="2689"/>
    <x v="6"/>
    <s v="musical"/>
    <x v="3482"/>
    <d v="2014-08-21T21:50:26"/>
    <x v="0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498"/>
    <b v="0"/>
    <s v="theater/plays"/>
    <n v="10"/>
    <x v="2707"/>
    <x v="6"/>
    <s v="plays"/>
    <x v="3483"/>
    <d v="2016-08-25T14:34:36"/>
    <x v="0"/>
  </r>
  <r>
    <n v="3926"/>
    <x v="3478"/>
    <s v="Producing syllabus-relevant theatre targeted to HSC students on the NSW Central Coast"/>
    <n v="5000"/>
    <n v="15"/>
    <x v="2"/>
    <s v="AU"/>
    <s v="AUD"/>
    <n v="1419645748"/>
    <n v="1417053748"/>
    <b v="0"/>
    <x v="497"/>
    <b v="0"/>
    <s v="theater/plays"/>
    <n v="0"/>
    <x v="2383"/>
    <x v="6"/>
    <s v="plays"/>
    <x v="3484"/>
    <d v="2014-09-15T20:09:00"/>
    <x v="0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498"/>
    <b v="0"/>
    <s v="film &amp; video/animation"/>
    <n v="0"/>
    <x v="2708"/>
    <x v="5"/>
    <s v="animation"/>
    <x v="3485"/>
    <d v="2015-11-30T17:00:00"/>
    <x v="0"/>
  </r>
  <r>
    <n v="578"/>
    <x v="3480"/>
    <s v="weBuy trade built on technology and Crowd Sourced Power"/>
    <n v="125000"/>
    <n v="14"/>
    <x v="2"/>
    <s v="GB"/>
    <s v="GBP"/>
    <n v="1441633993"/>
    <n v="1439560393"/>
    <b v="0"/>
    <x v="480"/>
    <b v="0"/>
    <s v="technology/web"/>
    <n v="0"/>
    <x v="2709"/>
    <x v="0"/>
    <s v="web"/>
    <x v="3486"/>
    <d v="2014-07-30T20:53:59"/>
    <x v="0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497"/>
    <b v="1"/>
    <s v="film &amp; video/television"/>
    <n v="100"/>
    <x v="2447"/>
    <x v="5"/>
    <s v="television"/>
    <x v="3487"/>
    <d v="2014-12-27T02:02:28"/>
    <x v="0"/>
  </r>
  <r>
    <n v="3600"/>
    <x v="3482"/>
    <s v="The First Play From The Man Who Brought You The Black James Bond!"/>
    <n v="10"/>
    <n v="13"/>
    <x v="0"/>
    <s v="US"/>
    <s v="USD"/>
    <n v="1476390164"/>
    <n v="1473970964"/>
    <b v="0"/>
    <x v="489"/>
    <b v="1"/>
    <s v="theater/plays"/>
    <n v="130"/>
    <x v="2710"/>
    <x v="6"/>
    <s v="plays"/>
    <x v="3488"/>
    <d v="2014-03-14T04:40:31"/>
    <x v="0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498"/>
    <b v="0"/>
    <s v="technology/web"/>
    <n v="0"/>
    <x v="2711"/>
    <x v="0"/>
    <s v="web"/>
    <x v="3489"/>
    <d v="2015-09-07T13:53:13"/>
    <x v="0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489"/>
    <b v="0"/>
    <s v="games/video games"/>
    <n v="0"/>
    <x v="2702"/>
    <x v="3"/>
    <s v="video games"/>
    <x v="3490"/>
    <d v="2016-01-25T19:00:34"/>
    <x v="0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498"/>
    <b v="0"/>
    <s v="technology/gadgets"/>
    <n v="1"/>
    <x v="2711"/>
    <x v="0"/>
    <s v="gadgets"/>
    <x v="3491"/>
    <d v="2016-10-13T20:22:44"/>
    <x v="0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499"/>
    <b v="0"/>
    <s v="film &amp; video/drama"/>
    <n v="0"/>
    <x v="2712"/>
    <x v="5"/>
    <s v="drama"/>
    <x v="3492"/>
    <d v="2014-12-17T18:30:45"/>
    <x v="0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499"/>
    <b v="0"/>
    <s v="film &amp; video/animation"/>
    <n v="0"/>
    <x v="2712"/>
    <x v="5"/>
    <s v="animation"/>
    <x v="3493"/>
    <d v="2015-01-28T22:14:52"/>
    <x v="0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489"/>
    <b v="0"/>
    <s v="technology/wearables"/>
    <n v="0"/>
    <x v="2713"/>
    <x v="0"/>
    <s v="wearables"/>
    <x v="3494"/>
    <d v="2015-03-04T18:57:27"/>
    <x v="0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498"/>
    <b v="0"/>
    <s v="games/video games"/>
    <n v="0"/>
    <x v="2714"/>
    <x v="3"/>
    <s v="video games"/>
    <x v="3495"/>
    <d v="2015-08-04T22:15:35"/>
    <x v="0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498"/>
    <b v="0"/>
    <s v="games/mobile games"/>
    <n v="0"/>
    <x v="2714"/>
    <x v="3"/>
    <s v="mobile games"/>
    <x v="3496"/>
    <d v="2016-11-20T18:48:47"/>
    <x v="0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499"/>
    <b v="0"/>
    <s v="music/faith"/>
    <n v="0"/>
    <x v="2712"/>
    <x v="7"/>
    <s v="faith"/>
    <x v="3497"/>
    <d v="2014-08-09T22:43:42"/>
    <x v="0"/>
  </r>
  <r>
    <n v="3103"/>
    <x v="3492"/>
    <s v="Creating a place for local artists to perform, at substantially less cost for them"/>
    <n v="4100"/>
    <n v="11"/>
    <x v="2"/>
    <s v="US"/>
    <s v="USD"/>
    <n v="1434080706"/>
    <n v="1428896706"/>
    <b v="0"/>
    <x v="499"/>
    <b v="0"/>
    <s v="theater/spaces"/>
    <n v="0"/>
    <x v="2712"/>
    <x v="6"/>
    <s v="spaces"/>
    <x v="3498"/>
    <d v="2014-04-19T12:34:08"/>
    <x v="0"/>
  </r>
  <r>
    <n v="3866"/>
    <x v="3493"/>
    <s v="A funny, moving, witty piece about a girl, her oboe, and her dreams."/>
    <n v="2000"/>
    <n v="11"/>
    <x v="2"/>
    <s v="US"/>
    <s v="USD"/>
    <n v="1458703740"/>
    <n v="1454453021"/>
    <b v="0"/>
    <x v="499"/>
    <b v="0"/>
    <s v="theater/plays"/>
    <n v="1"/>
    <x v="2712"/>
    <x v="6"/>
    <s v="plays"/>
    <x v="3499"/>
    <d v="2014-11-26T00:55:00"/>
    <x v="0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499"/>
    <b v="0"/>
    <s v="theater/plays"/>
    <n v="0"/>
    <x v="2712"/>
    <x v="6"/>
    <s v="plays"/>
    <x v="3500"/>
    <d v="2015-03-31T03:22:00"/>
    <x v="0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499"/>
    <b v="0"/>
    <s v="theater/plays"/>
    <n v="0"/>
    <x v="2712"/>
    <x v="6"/>
    <s v="plays"/>
    <x v="3501"/>
    <d v="2015-06-12T03:45:06"/>
    <x v="0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497"/>
    <b v="0"/>
    <s v="film &amp; video/science fiction"/>
    <n v="0"/>
    <x v="2634"/>
    <x v="5"/>
    <s v="science fiction"/>
    <x v="3502"/>
    <d v="2016-03-23T03:29:00"/>
    <x v="0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497"/>
    <b v="0"/>
    <s v="film &amp; video/science fiction"/>
    <n v="0"/>
    <x v="2634"/>
    <x v="5"/>
    <s v="science fiction"/>
    <x v="3503"/>
    <d v="2015-01-02T11:49:11"/>
    <x v="0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497"/>
    <b v="0"/>
    <s v="film &amp; video/science fiction"/>
    <n v="0"/>
    <x v="2634"/>
    <x v="5"/>
    <s v="science fiction"/>
    <x v="3504"/>
    <d v="2016-04-17T20:43:31"/>
    <x v="0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497"/>
    <b v="0"/>
    <s v="film &amp; video/drama"/>
    <n v="0"/>
    <x v="2634"/>
    <x v="5"/>
    <s v="drama"/>
    <x v="3505"/>
    <d v="2016-10-03T01:11:47"/>
    <x v="0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499"/>
    <b v="0"/>
    <s v="film &amp; video/animation"/>
    <n v="0"/>
    <x v="2707"/>
    <x v="5"/>
    <s v="animation"/>
    <x v="3506"/>
    <d v="2014-11-16T22:26:18"/>
    <x v="0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n v="1458336690"/>
    <b v="0"/>
    <x v="497"/>
    <b v="0"/>
    <s v="film &amp; video/animation"/>
    <n v="0"/>
    <x v="2634"/>
    <x v="5"/>
    <s v="animation"/>
    <x v="3507"/>
    <d v="2016-07-03T10:25:45"/>
    <x v="0"/>
  </r>
  <r>
    <n v="509"/>
    <x v="3502"/>
    <s v="A hilarious comedy podcast being turned into an animated series  about an indian servant and his boss."/>
    <n v="5000"/>
    <n v="10"/>
    <x v="2"/>
    <s v="GB"/>
    <s v="GBP"/>
    <n v="1435504170"/>
    <n v="1432912170"/>
    <b v="0"/>
    <x v="497"/>
    <b v="0"/>
    <s v="film &amp; video/animation"/>
    <n v="0"/>
    <x v="2634"/>
    <x v="5"/>
    <s v="animation"/>
    <x v="3508"/>
    <d v="2016-02-17T23:59:00"/>
    <x v="0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497"/>
    <b v="0"/>
    <s v="technology/web"/>
    <n v="0"/>
    <x v="2634"/>
    <x v="0"/>
    <s v="web"/>
    <x v="3509"/>
    <d v="2014-02-10T00:21:41"/>
    <x v="0"/>
  </r>
  <r>
    <n v="584"/>
    <x v="3504"/>
    <s v="Script Call takes your presentation from the wall to your audience; from your device to theirs."/>
    <n v="1000"/>
    <n v="10"/>
    <x v="2"/>
    <s v="US"/>
    <s v="USD"/>
    <n v="1426522316"/>
    <n v="1423933916"/>
    <b v="0"/>
    <x v="499"/>
    <b v="0"/>
    <s v="technology/web"/>
    <n v="1"/>
    <x v="2707"/>
    <x v="0"/>
    <s v="web"/>
    <x v="3510"/>
    <d v="2016-04-14T14:34:00"/>
    <x v="0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497"/>
    <b v="0"/>
    <s v="technology/web"/>
    <n v="0"/>
    <x v="2634"/>
    <x v="0"/>
    <s v="web"/>
    <x v="3511"/>
    <d v="2015-06-28T15:09:30"/>
    <x v="0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497"/>
    <b v="0"/>
    <s v="technology/web"/>
    <n v="0"/>
    <x v="2634"/>
    <x v="0"/>
    <s v="web"/>
    <x v="3512"/>
    <d v="2016-05-20T14:08:22"/>
    <x v="0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497"/>
    <b v="0"/>
    <s v="publishing/fiction"/>
    <n v="0"/>
    <x v="2634"/>
    <x v="1"/>
    <s v="fiction"/>
    <x v="3513"/>
    <d v="2015-03-16T16:11:56"/>
    <x v="0"/>
  </r>
  <r>
    <n v="847"/>
    <x v="3508"/>
    <s v="MUSIC WITH MEANING!  MUSIC THAT MATTERS!!!"/>
    <n v="10"/>
    <n v="10"/>
    <x v="0"/>
    <s v="US"/>
    <s v="USD"/>
    <n v="1436555376"/>
    <n v="1433963376"/>
    <b v="0"/>
    <x v="497"/>
    <b v="1"/>
    <s v="music/metal"/>
    <n v="100"/>
    <x v="2634"/>
    <x v="7"/>
    <s v="metal"/>
    <x v="3514"/>
    <d v="2015-05-24T15:00:00"/>
    <x v="0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497"/>
    <b v="0"/>
    <s v="journalism/audio"/>
    <n v="2"/>
    <x v="2634"/>
    <x v="8"/>
    <s v="audio"/>
    <x v="3515"/>
    <d v="2015-09-06T05:10:00"/>
    <x v="0"/>
  </r>
  <r>
    <n v="1073"/>
    <x v="3510"/>
    <s v="We want to bring our Game Rainbow Ball to the iphone and to do that we need a little help"/>
    <n v="750"/>
    <n v="10"/>
    <x v="2"/>
    <s v="US"/>
    <s v="USD"/>
    <n v="1318806541"/>
    <n v="1316214541"/>
    <b v="0"/>
    <x v="497"/>
    <b v="0"/>
    <s v="games/video games"/>
    <n v="1"/>
    <x v="2634"/>
    <x v="3"/>
    <s v="video games"/>
    <x v="3516"/>
    <d v="2016-01-30T19:46:42"/>
    <x v="0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498"/>
    <b v="0"/>
    <s v="games/video games"/>
    <n v="0"/>
    <x v="2715"/>
    <x v="3"/>
    <s v="video games"/>
    <x v="3517"/>
    <d v="2015-07-10T19:09:36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499"/>
    <b v="0"/>
    <s v="games/mobile games"/>
    <n v="1"/>
    <x v="2707"/>
    <x v="3"/>
    <s v="mobile games"/>
    <x v="3518"/>
    <d v="2014-09-12T10:00:00"/>
    <x v="0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497"/>
    <b v="0"/>
    <s v="food/food trucks"/>
    <n v="0"/>
    <x v="2634"/>
    <x v="4"/>
    <s v="food trucks"/>
    <x v="3519"/>
    <d v="2011-10-16T23:09:01"/>
    <x v="0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497"/>
    <b v="0"/>
    <s v="photography/nature"/>
    <n v="0"/>
    <x v="2634"/>
    <x v="2"/>
    <s v="nature"/>
    <x v="3520"/>
    <d v="2013-10-09T08:18:07"/>
    <x v="0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497"/>
    <b v="0"/>
    <s v="publishing/art books"/>
    <n v="0"/>
    <x v="2634"/>
    <x v="1"/>
    <s v="art books"/>
    <x v="3521"/>
    <d v="2016-07-14T07:51:34"/>
    <x v="0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499"/>
    <b v="0"/>
    <s v="music/faith"/>
    <n v="0"/>
    <x v="2707"/>
    <x v="7"/>
    <s v="faith"/>
    <x v="3522"/>
    <d v="2017-03-06T13:00:00"/>
    <x v="0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n v="1400008085"/>
    <b v="0"/>
    <x v="499"/>
    <b v="0"/>
    <s v="games/mobile games"/>
    <n v="0"/>
    <x v="2707"/>
    <x v="3"/>
    <s v="mobile games"/>
    <x v="3523"/>
    <d v="2014-11-22T13:13:54"/>
    <x v="0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497"/>
    <b v="0"/>
    <s v="games/mobile games"/>
    <n v="0"/>
    <x v="2634"/>
    <x v="3"/>
    <s v="mobile games"/>
    <x v="3524"/>
    <d v="2015-05-28T20:05:00"/>
    <x v="0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497"/>
    <b v="0"/>
    <s v="technology/gadgets"/>
    <n v="0"/>
    <x v="2634"/>
    <x v="0"/>
    <s v="gadgets"/>
    <x v="3525"/>
    <d v="2015-01-15T15:56:45"/>
    <x v="0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499"/>
    <b v="0"/>
    <s v="games/video games"/>
    <n v="0"/>
    <x v="2707"/>
    <x v="3"/>
    <s v="video games"/>
    <x v="3526"/>
    <d v="2014-06-12T19:08:05"/>
    <x v="0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497"/>
    <b v="1"/>
    <s v="music/electronic music"/>
    <n v="200"/>
    <x v="2634"/>
    <x v="7"/>
    <s v="electronic music"/>
    <x v="3527"/>
    <d v="2016-11-05T22:11:52"/>
    <x v="0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497"/>
    <b v="0"/>
    <s v="technology/web"/>
    <n v="0"/>
    <x v="2634"/>
    <x v="0"/>
    <s v="web"/>
    <x v="3528"/>
    <d v="2014-08-09T00:48:54"/>
    <x v="0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497"/>
    <b v="0"/>
    <s v="technology/web"/>
    <n v="0"/>
    <x v="2634"/>
    <x v="0"/>
    <s v="web"/>
    <x v="3529"/>
    <d v="2014-12-08T23:21:27"/>
    <x v="0"/>
  </r>
  <r>
    <n v="2440"/>
    <x v="3524"/>
    <s v="Starting a entire clean energy food truck and set a new standard for Cambodia"/>
    <n v="5000"/>
    <n v="10"/>
    <x v="2"/>
    <s v="BE"/>
    <s v="EUR"/>
    <n v="1455399313"/>
    <n v="1452807313"/>
    <b v="0"/>
    <x v="499"/>
    <b v="0"/>
    <s v="food/food trucks"/>
    <n v="0"/>
    <x v="2707"/>
    <x v="4"/>
    <s v="food trucks"/>
    <x v="3530"/>
    <d v="2015-05-15T19:49:39"/>
    <x v="0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497"/>
    <b v="0"/>
    <s v="food/food trucks"/>
    <n v="0"/>
    <x v="2634"/>
    <x v="4"/>
    <s v="food trucks"/>
    <x v="3531"/>
    <d v="2015-02-12T20:14:20"/>
    <x v="0"/>
  </r>
  <r>
    <n v="2757"/>
    <x v="3526"/>
    <s v="A children's letter book that Lampoons Hillary Clinton"/>
    <n v="1500"/>
    <n v="10"/>
    <x v="2"/>
    <s v="US"/>
    <s v="USD"/>
    <n v="1470498332"/>
    <n v="1469202332"/>
    <b v="0"/>
    <x v="499"/>
    <b v="0"/>
    <s v="publishing/children's books"/>
    <n v="1"/>
    <x v="2707"/>
    <x v="1"/>
    <s v="children's books"/>
    <x v="3532"/>
    <d v="2015-10-15T20:22:38"/>
    <x v="0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497"/>
    <b v="0"/>
    <s v="publishing/children's books"/>
    <n v="0"/>
    <x v="2634"/>
    <x v="1"/>
    <s v="children's books"/>
    <x v="3533"/>
    <d v="2016-02-13T21:35:13"/>
    <x v="0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497"/>
    <b v="0"/>
    <s v="theater/plays"/>
    <n v="1"/>
    <x v="2634"/>
    <x v="6"/>
    <s v="plays"/>
    <x v="3534"/>
    <d v="2015-04-27T15:42:10"/>
    <x v="0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497"/>
    <b v="0"/>
    <s v="theater/plays"/>
    <n v="5"/>
    <x v="2634"/>
    <x v="6"/>
    <s v="plays"/>
    <x v="3535"/>
    <d v="2016-08-06T15:45:32"/>
    <x v="0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499"/>
    <b v="0"/>
    <s v="theater/spaces"/>
    <n v="0"/>
    <x v="2707"/>
    <x v="6"/>
    <s v="spaces"/>
    <x v="3536"/>
    <d v="2015-07-17T16:03:24"/>
    <x v="0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n v="1484009119"/>
    <b v="0"/>
    <x v="497"/>
    <b v="0"/>
    <s v="theater/spaces"/>
    <n v="0"/>
    <x v="2634"/>
    <x v="6"/>
    <s v="spaces"/>
    <x v="3537"/>
    <d v="2015-12-13T18:44:57"/>
    <x v="0"/>
  </r>
  <r>
    <n v="3121"/>
    <x v="3532"/>
    <s v="I going to build a theatre for a local ant farm so that Ants can put on their theatre productions."/>
    <n v="1500"/>
    <n v="10"/>
    <x v="1"/>
    <s v="CA"/>
    <s v="CAD"/>
    <n v="1411748335"/>
    <n v="1406564335"/>
    <b v="0"/>
    <x v="497"/>
    <b v="0"/>
    <s v="theater/spaces"/>
    <n v="1"/>
    <x v="2634"/>
    <x v="6"/>
    <s v="spaces"/>
    <x v="3538"/>
    <d v="2015-09-19T03:59:00"/>
    <x v="0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497"/>
    <b v="0"/>
    <s v="theater/plays"/>
    <n v="1"/>
    <x v="2634"/>
    <x v="6"/>
    <s v="plays"/>
    <x v="3539"/>
    <d v="2014-07-30T01:19:32"/>
    <x v="0"/>
  </r>
  <r>
    <n v="3132"/>
    <x v="3534"/>
    <s v="Smells Like Money, Drips Like Honey, Taste Like Mocha, Better Run AWAY"/>
    <n v="30000"/>
    <n v="10"/>
    <x v="3"/>
    <s v="US"/>
    <s v="USD"/>
    <n v="1492759460"/>
    <n v="1487579060"/>
    <b v="0"/>
    <x v="497"/>
    <b v="0"/>
    <s v="theater/plays"/>
    <n v="0"/>
    <x v="2634"/>
    <x v="6"/>
    <s v="plays"/>
    <x v="3540"/>
    <d v="2017-02-19T00:45:19"/>
    <x v="0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497"/>
    <b v="0"/>
    <s v="theater/plays"/>
    <n v="1"/>
    <x v="2634"/>
    <x v="6"/>
    <s v="plays"/>
    <x v="3541"/>
    <d v="2014-09-26T16:18:55"/>
    <x v="0"/>
  </r>
  <r>
    <n v="3745"/>
    <x v="3536"/>
    <s v="Tyke wants to expand her puppet theater show to weekly online web shows and is looking for backers."/>
    <n v="100"/>
    <n v="10"/>
    <x v="2"/>
    <s v="US"/>
    <s v="USD"/>
    <n v="1407689102"/>
    <n v="1405097102"/>
    <b v="0"/>
    <x v="497"/>
    <b v="0"/>
    <s v="theater/plays"/>
    <n v="10"/>
    <x v="2634"/>
    <x v="6"/>
    <s v="plays"/>
    <x v="3542"/>
    <d v="2017-04-18T19:13:39"/>
    <x v="0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499"/>
    <b v="0"/>
    <s v="theater/musical"/>
    <n v="2"/>
    <x v="2707"/>
    <x v="6"/>
    <s v="musical"/>
    <x v="3543"/>
    <d v="2017-04-21T07:24:20"/>
    <x v="1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497"/>
    <b v="0"/>
    <s v="theater/plays"/>
    <n v="2"/>
    <x v="2634"/>
    <x v="6"/>
    <s v="plays"/>
    <x v="3544"/>
    <d v="2015-03-23T18:00:00"/>
    <x v="0"/>
  </r>
  <r>
    <n v="3868"/>
    <x v="3539"/>
    <s v="New collection of music by Scott Evan Davis!"/>
    <n v="5000"/>
    <n v="10"/>
    <x v="1"/>
    <s v="GB"/>
    <s v="GBP"/>
    <n v="1410191405"/>
    <n v="1408031405"/>
    <b v="0"/>
    <x v="497"/>
    <b v="0"/>
    <s v="theater/musical"/>
    <n v="0"/>
    <x v="2634"/>
    <x v="6"/>
    <s v="musical"/>
    <x v="3545"/>
    <d v="2014-08-10T16:45:02"/>
    <x v="3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497"/>
    <b v="0"/>
    <s v="theater/musical"/>
    <n v="0"/>
    <x v="2634"/>
    <x v="6"/>
    <s v="musical"/>
    <x v="3546"/>
    <d v="2015-08-28T22:30:00"/>
    <x v="0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497"/>
    <b v="0"/>
    <s v="theater/plays"/>
    <n v="0"/>
    <x v="2634"/>
    <x v="6"/>
    <s v="plays"/>
    <x v="3547"/>
    <d v="2015-05-22T21:00:00"/>
    <x v="0"/>
  </r>
  <r>
    <n v="4000"/>
    <x v="3542"/>
    <s v="An Enticing Trip into the World of Assisted Dying"/>
    <n v="8000"/>
    <n v="10"/>
    <x v="2"/>
    <s v="US"/>
    <s v="USD"/>
    <n v="1462631358"/>
    <n v="1457450958"/>
    <b v="0"/>
    <x v="497"/>
    <b v="0"/>
    <s v="theater/plays"/>
    <n v="0"/>
    <x v="2634"/>
    <x v="6"/>
    <s v="plays"/>
    <x v="3548"/>
    <d v="2014-09-08T15:50:05"/>
    <x v="0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497"/>
    <b v="0"/>
    <s v="theater/plays"/>
    <n v="1"/>
    <x v="2634"/>
    <x v="6"/>
    <s v="plays"/>
    <x v="3549"/>
    <d v="2015-06-30T03:59:00"/>
    <x v="0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497"/>
    <b v="0"/>
    <s v="theater/plays"/>
    <n v="0"/>
    <x v="2634"/>
    <x v="6"/>
    <s v="plays"/>
    <x v="3550"/>
    <d v="2014-09-11T12:39:21"/>
    <x v="0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497"/>
    <b v="0"/>
    <s v="theater/plays"/>
    <n v="0"/>
    <x v="2634"/>
    <x v="6"/>
    <s v="plays"/>
    <x v="3551"/>
    <d v="2016-05-07T14:29:18"/>
    <x v="0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497"/>
    <b v="0"/>
    <s v="technology/web"/>
    <n v="0"/>
    <x v="2674"/>
    <x v="0"/>
    <s v="web"/>
    <x v="3552"/>
    <d v="2015-08-31T16:04:57"/>
    <x v="0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499"/>
    <b v="0"/>
    <s v="film &amp; video/science fiction"/>
    <n v="0"/>
    <x v="2711"/>
    <x v="5"/>
    <s v="science fiction"/>
    <x v="3553"/>
    <d v="2016-10-09T10:28:26"/>
    <x v="0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489"/>
    <b v="0"/>
    <s v="technology/wearables"/>
    <n v="0"/>
    <x v="2709"/>
    <x v="0"/>
    <s v="wearables"/>
    <x v="3554"/>
    <d v="2015-03-24T03:59:00"/>
    <x v="0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489"/>
    <b v="0"/>
    <s v="technology/gadgets"/>
    <n v="2"/>
    <x v="2709"/>
    <x v="0"/>
    <s v="gadgets"/>
    <x v="3555"/>
    <d v="2015-10-29T21:40:48"/>
    <x v="0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495"/>
    <b v="0"/>
    <s v="technology/web"/>
    <n v="1"/>
    <x v="2716"/>
    <x v="0"/>
    <s v="web"/>
    <x v="3556"/>
    <d v="2016-02-26T21:52:52"/>
    <x v="0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497"/>
    <b v="0"/>
    <s v="food/food trucks"/>
    <n v="0"/>
    <x v="2686"/>
    <x v="4"/>
    <s v="food trucks"/>
    <x v="3557"/>
    <d v="2014-08-17T19:58:18"/>
    <x v="0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498"/>
    <b v="0"/>
    <s v="publishing/translations"/>
    <n v="0"/>
    <x v="2717"/>
    <x v="1"/>
    <s v="translations"/>
    <x v="3558"/>
    <d v="2014-09-02T01:10:22"/>
    <x v="0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498"/>
    <b v="0"/>
    <s v="theater/plays"/>
    <n v="0"/>
    <x v="2717"/>
    <x v="6"/>
    <s v="plays"/>
    <x v="3559"/>
    <d v="2014-11-14T02:37:23"/>
    <x v="0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n v="1464045954"/>
    <b v="0"/>
    <x v="497"/>
    <b v="0"/>
    <s v="theater/plays"/>
    <n v="0"/>
    <x v="2701"/>
    <x v="6"/>
    <s v="plays"/>
    <x v="3560"/>
    <d v="2014-12-31T16:54:50"/>
    <x v="0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499"/>
    <b v="0"/>
    <s v="film &amp; video/animation"/>
    <n v="0"/>
    <x v="2702"/>
    <x v="5"/>
    <s v="animation"/>
    <x v="3561"/>
    <d v="2015-02-06T01:25:00"/>
    <x v="0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499"/>
    <b v="0"/>
    <s v="technology/web"/>
    <n v="1"/>
    <x v="2702"/>
    <x v="0"/>
    <s v="web"/>
    <x v="3562"/>
    <d v="2016-05-05T03:04:53"/>
    <x v="0"/>
  </r>
  <r>
    <n v="596"/>
    <x v="3557"/>
    <s v="We present digitaibook,com site which can become a free electronic library with your help,"/>
    <n v="20000"/>
    <n v="6"/>
    <x v="2"/>
    <s v="US"/>
    <s v="USD"/>
    <n v="1478122292"/>
    <n v="1475530292"/>
    <b v="0"/>
    <x v="499"/>
    <b v="0"/>
    <s v="technology/web"/>
    <n v="0"/>
    <x v="2702"/>
    <x v="0"/>
    <s v="web"/>
    <x v="3563"/>
    <d v="2016-07-08T23:25:54"/>
    <x v="0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499"/>
    <b v="0"/>
    <s v="journalism/audio"/>
    <n v="0"/>
    <x v="2702"/>
    <x v="8"/>
    <s v="audio"/>
    <x v="3564"/>
    <d v="2015-11-27T21:40:04"/>
    <x v="0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497"/>
    <b v="0"/>
    <s v="publishing/translations"/>
    <n v="0"/>
    <x v="2718"/>
    <x v="1"/>
    <s v="translations"/>
    <x v="3565"/>
    <d v="2016-07-04T15:46:00"/>
    <x v="0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n v="1417453538"/>
    <b v="0"/>
    <x v="499"/>
    <b v="0"/>
    <s v="photography/nature"/>
    <n v="0"/>
    <x v="2702"/>
    <x v="2"/>
    <s v="nature"/>
    <x v="3566"/>
    <d v="2016-11-02T21:31:32"/>
    <x v="0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499"/>
    <b v="0"/>
    <s v="games/mobile games"/>
    <n v="0"/>
    <x v="2702"/>
    <x v="3"/>
    <s v="mobile games"/>
    <x v="3567"/>
    <d v="2015-03-05T20:27:00"/>
    <x v="0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499"/>
    <b v="0"/>
    <s v="theater/plays"/>
    <n v="1"/>
    <x v="2702"/>
    <x v="6"/>
    <s v="plays"/>
    <x v="3568"/>
    <d v="2016-02-25T10:57:14"/>
    <x v="0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497"/>
    <b v="0"/>
    <s v="film &amp; video/drama"/>
    <n v="0"/>
    <x v="2707"/>
    <x v="5"/>
    <s v="drama"/>
    <x v="3569"/>
    <d v="2014-12-31T17:05:38"/>
    <x v="0"/>
  </r>
  <r>
    <n v="440"/>
    <x v="3564"/>
    <s v="A stop-motion animation made by a one girl team, with a camera, creativity, and a lot of determination."/>
    <n v="5000"/>
    <n v="5"/>
    <x v="2"/>
    <s v="US"/>
    <s v="USD"/>
    <n v="1458859153"/>
    <n v="1456270753"/>
    <b v="0"/>
    <x v="497"/>
    <b v="0"/>
    <s v="film &amp; video/animation"/>
    <n v="0"/>
    <x v="2707"/>
    <x v="5"/>
    <s v="animation"/>
    <x v="3570"/>
    <d v="2016-03-14T14:35:29"/>
    <x v="0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497"/>
    <b v="0"/>
    <s v="film &amp; video/animation"/>
    <n v="0"/>
    <x v="2707"/>
    <x v="5"/>
    <s v="animation"/>
    <x v="3571"/>
    <d v="2015-02-07T21:42:19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497"/>
    <b v="0"/>
    <s v="technology/web"/>
    <n v="1"/>
    <x v="2707"/>
    <x v="0"/>
    <s v="web"/>
    <x v="3572"/>
    <d v="2014-07-02T16:29:55"/>
    <x v="0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497"/>
    <b v="0"/>
    <s v="publishing/fiction"/>
    <n v="0"/>
    <x v="2707"/>
    <x v="1"/>
    <s v="fiction"/>
    <x v="3573"/>
    <d v="2016-03-24T22:39:13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497"/>
    <b v="0"/>
    <s v="games/video games"/>
    <n v="0"/>
    <x v="2707"/>
    <x v="3"/>
    <s v="video games"/>
    <x v="3574"/>
    <d v="2013-03-23T12:19:23"/>
    <x v="0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497"/>
    <b v="0"/>
    <s v="games/video games"/>
    <n v="1"/>
    <x v="2707"/>
    <x v="3"/>
    <s v="video games"/>
    <x v="3575"/>
    <d v="2015-11-29T01:49:04"/>
    <x v="0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497"/>
    <b v="0"/>
    <s v="games/video games"/>
    <n v="0"/>
    <x v="2707"/>
    <x v="3"/>
    <s v="video games"/>
    <x v="3576"/>
    <d v="2013-08-15T10:43:28"/>
    <x v="0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497"/>
    <b v="0"/>
    <s v="games/mobile games"/>
    <n v="0"/>
    <x v="2707"/>
    <x v="3"/>
    <s v="mobile games"/>
    <x v="3577"/>
    <d v="2015-05-29T04:27:33"/>
    <x v="0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497"/>
    <b v="0"/>
    <s v="food/food trucks"/>
    <n v="0"/>
    <x v="2707"/>
    <x v="4"/>
    <s v="food trucks"/>
    <x v="3578"/>
    <d v="2014-08-14T23:27:00"/>
    <x v="0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497"/>
    <b v="0"/>
    <s v="music/world music"/>
    <n v="1"/>
    <x v="2707"/>
    <x v="7"/>
    <s v="world music"/>
    <x v="3579"/>
    <d v="2014-04-06T19:01:04"/>
    <x v="0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497"/>
    <b v="0"/>
    <s v="publishing/fiction"/>
    <n v="0"/>
    <x v="2707"/>
    <x v="1"/>
    <s v="fiction"/>
    <x v="3580"/>
    <d v="2015-01-01T08:20:26"/>
    <x v="0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497"/>
    <b v="0"/>
    <s v="publishing/fiction"/>
    <n v="0"/>
    <x v="2707"/>
    <x v="1"/>
    <s v="fiction"/>
    <x v="3581"/>
    <d v="2014-08-16T21:44:12"/>
    <x v="0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497"/>
    <b v="0"/>
    <s v="photography/places"/>
    <n v="1"/>
    <x v="2707"/>
    <x v="2"/>
    <s v="places"/>
    <x v="3582"/>
    <d v="2011-09-11T13:18:00"/>
    <x v="0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497"/>
    <b v="0"/>
    <s v="music/faith"/>
    <n v="0"/>
    <x v="2707"/>
    <x v="7"/>
    <s v="faith"/>
    <x v="3583"/>
    <d v="2012-09-07T07:51:00"/>
    <x v="0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497"/>
    <b v="0"/>
    <s v="food/food trucks"/>
    <n v="0"/>
    <x v="2707"/>
    <x v="4"/>
    <s v="food trucks"/>
    <x v="3584"/>
    <d v="2016-08-05T00:10:33"/>
    <x v="0"/>
  </r>
  <r>
    <n v="2418"/>
    <x v="3579"/>
    <s v="I want to start my food truck business."/>
    <n v="25000"/>
    <n v="5"/>
    <x v="2"/>
    <s v="US"/>
    <s v="USD"/>
    <n v="1427225644"/>
    <n v="1422045244"/>
    <b v="0"/>
    <x v="496"/>
    <b v="0"/>
    <s v="food/food trucks"/>
    <n v="0"/>
    <x v="2716"/>
    <x v="4"/>
    <s v="food trucks"/>
    <x v="3585"/>
    <d v="2015-12-19T10:46:30"/>
    <x v="0"/>
  </r>
  <r>
    <n v="2583"/>
    <x v="3580"/>
    <s v="Crazy Daisy will become the newest member of the food truck distributors in Kansas City, Missouri."/>
    <n v="1000"/>
    <n v="5"/>
    <x v="2"/>
    <s v="US"/>
    <s v="USD"/>
    <n v="1426526880"/>
    <n v="1421346480"/>
    <b v="0"/>
    <x v="496"/>
    <b v="0"/>
    <s v="food/food trucks"/>
    <n v="1"/>
    <x v="2716"/>
    <x v="4"/>
    <s v="food trucks"/>
    <x v="3586"/>
    <d v="2017-03-27T04:36:00"/>
    <x v="0"/>
  </r>
  <r>
    <n v="2586"/>
    <x v="3581"/>
    <s v="I would like to bring fresh salad and food to the streets of London at a reasonable price."/>
    <n v="3000"/>
    <n v="5"/>
    <x v="2"/>
    <s v="GB"/>
    <s v="GBP"/>
    <n v="1451030136"/>
    <n v="1448438136"/>
    <b v="0"/>
    <x v="497"/>
    <b v="0"/>
    <s v="food/food trucks"/>
    <n v="0"/>
    <x v="2707"/>
    <x v="4"/>
    <s v="food trucks"/>
    <x v="3587"/>
    <d v="2015-03-14T15:00:00"/>
    <x v="0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497"/>
    <b v="0"/>
    <s v="food/food trucks"/>
    <n v="0"/>
    <x v="2707"/>
    <x v="4"/>
    <s v="food trucks"/>
    <x v="3588"/>
    <d v="2015-03-24T19:34:04"/>
    <x v="0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497"/>
    <b v="0"/>
    <s v="theater/plays"/>
    <n v="1"/>
    <x v="2707"/>
    <x v="6"/>
    <s v="plays"/>
    <x v="3589"/>
    <d v="2015-03-16T17:28:00"/>
    <x v="0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497"/>
    <b v="0"/>
    <s v="theater/plays"/>
    <n v="0"/>
    <x v="2707"/>
    <x v="6"/>
    <s v="plays"/>
    <x v="3590"/>
    <d v="2015-12-25T07:55:36"/>
    <x v="0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497"/>
    <b v="0"/>
    <s v="theater/spaces"/>
    <n v="0"/>
    <x v="2707"/>
    <x v="6"/>
    <s v="spaces"/>
    <x v="3591"/>
    <d v="2016-03-23T11:52:07"/>
    <x v="0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497"/>
    <b v="0"/>
    <s v="theater/musical"/>
    <n v="0"/>
    <x v="2707"/>
    <x v="6"/>
    <s v="musical"/>
    <x v="3592"/>
    <d v="2016-04-23T10:16:40"/>
    <x v="0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497"/>
    <b v="0"/>
    <s v="theater/plays"/>
    <n v="0"/>
    <x v="2707"/>
    <x v="6"/>
    <s v="plays"/>
    <x v="3593"/>
    <d v="2015-01-11T10:15:24"/>
    <x v="0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497"/>
    <b v="0"/>
    <s v="theater/plays"/>
    <n v="0"/>
    <x v="2707"/>
    <x v="6"/>
    <s v="plays"/>
    <x v="3594"/>
    <d v="2015-03-27T00:05:32"/>
    <x v="0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497"/>
    <b v="0"/>
    <s v="theater/plays"/>
    <n v="0"/>
    <x v="2707"/>
    <x v="6"/>
    <s v="plays"/>
    <x v="3595"/>
    <d v="2014-06-29T06:13:01"/>
    <x v="0"/>
  </r>
  <r>
    <n v="3994"/>
    <x v="3590"/>
    <s v="Is Henson willing to dare risk a theatrical speaking tour of his North Pole adventures...and more?"/>
    <n v="2000"/>
    <n v="5"/>
    <x v="2"/>
    <s v="US"/>
    <s v="USD"/>
    <n v="1405761690"/>
    <n v="1403169690"/>
    <b v="0"/>
    <x v="497"/>
    <b v="0"/>
    <s v="theater/plays"/>
    <n v="0"/>
    <x v="2707"/>
    <x v="6"/>
    <s v="plays"/>
    <x v="3596"/>
    <d v="2016-06-01T23:38:29"/>
    <x v="0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497"/>
    <b v="0"/>
    <s v="theater/plays"/>
    <n v="0"/>
    <x v="2707"/>
    <x v="6"/>
    <s v="plays"/>
    <x v="3597"/>
    <d v="2014-10-07T04:30:00"/>
    <x v="0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497"/>
    <b v="0"/>
    <s v="theater/plays"/>
    <n v="0"/>
    <x v="2707"/>
    <x v="6"/>
    <s v="plays"/>
    <x v="3598"/>
    <d v="2015-05-15T19:14:28"/>
    <x v="0"/>
  </r>
  <r>
    <n v="636"/>
    <x v="3592"/>
    <s v="With no central location for keto knowledge, keto advice will be a community run knowledge base."/>
    <n v="2000"/>
    <n v="4"/>
    <x v="1"/>
    <s v="GB"/>
    <s v="GBP"/>
    <n v="1433587620"/>
    <n v="1430996150"/>
    <b v="0"/>
    <x v="497"/>
    <b v="0"/>
    <s v="technology/web"/>
    <n v="0"/>
    <x v="2711"/>
    <x v="0"/>
    <s v="web"/>
    <x v="3599"/>
    <d v="2014-07-19T09:21:30"/>
    <x v="0"/>
  </r>
  <r>
    <n v="1181"/>
    <x v="3593"/>
    <s v="Bringing the best tacos to the streets of Chicago!"/>
    <n v="50000"/>
    <n v="4"/>
    <x v="2"/>
    <s v="US"/>
    <s v="USD"/>
    <n v="1425197321"/>
    <n v="1422605321"/>
    <b v="0"/>
    <x v="498"/>
    <b v="0"/>
    <s v="food/food trucks"/>
    <n v="0"/>
    <x v="2719"/>
    <x v="4"/>
    <s v="food trucks"/>
    <x v="3600"/>
    <d v="2014-08-26T16:28:00"/>
    <x v="0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499"/>
    <b v="0"/>
    <s v="games/mobile games"/>
    <n v="0"/>
    <x v="2709"/>
    <x v="3"/>
    <s v="mobile games"/>
    <x v="3601"/>
    <d v="2016-06-19T22:32:01"/>
    <x v="0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499"/>
    <b v="0"/>
    <s v="theater/plays"/>
    <n v="0"/>
    <x v="2709"/>
    <x v="6"/>
    <s v="plays"/>
    <x v="3602"/>
    <d v="2015-06-06T10:47:00"/>
    <x v="0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498"/>
    <b v="0"/>
    <s v="film &amp; video/drama"/>
    <n v="0"/>
    <x v="2716"/>
    <x v="5"/>
    <s v="drama"/>
    <x v="3603"/>
    <d v="2015-03-01T08:08:41"/>
    <x v="0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498"/>
    <b v="0"/>
    <s v="film &amp; video/animation"/>
    <n v="0"/>
    <x v="2716"/>
    <x v="5"/>
    <s v="animation"/>
    <x v="3604"/>
    <d v="2016-11-06T09:49:07"/>
    <x v="0"/>
  </r>
  <r>
    <n v="982"/>
    <x v="3598"/>
    <s v="revolutonary ultra-slim 2-in-1 Smart  2-in-1 I-PHONE handle/WALLETtm with 360 rotatiion"/>
    <n v="17500"/>
    <n v="3"/>
    <x v="2"/>
    <s v="US"/>
    <s v="USD"/>
    <n v="1475431486"/>
    <n v="1472839486"/>
    <b v="0"/>
    <x v="498"/>
    <b v="0"/>
    <s v="technology/wearables"/>
    <n v="0"/>
    <x v="2716"/>
    <x v="0"/>
    <s v="wearables"/>
    <x v="3605"/>
    <d v="2014-08-21T18:35:11"/>
    <x v="0"/>
  </r>
  <r>
    <n v="1420"/>
    <x v="3599"/>
    <s v="Help me butcher Shakespeare in a satirical fashion."/>
    <n v="110"/>
    <n v="3"/>
    <x v="2"/>
    <s v="US"/>
    <s v="USD"/>
    <n v="1467129686"/>
    <n v="1464969686"/>
    <b v="0"/>
    <x v="498"/>
    <b v="0"/>
    <s v="publishing/translations"/>
    <n v="3"/>
    <x v="2716"/>
    <x v="1"/>
    <s v="translations"/>
    <x v="3606"/>
    <d v="2016-03-06T23:55:31"/>
    <x v="0"/>
  </r>
  <r>
    <n v="1593"/>
    <x v="3600"/>
    <s v="A trip to fulfill a dream of capturing the wonders and history of ancient Italy in person."/>
    <n v="22000"/>
    <n v="3"/>
    <x v="2"/>
    <s v="US"/>
    <s v="USD"/>
    <n v="1425154655"/>
    <n v="1422562655"/>
    <b v="0"/>
    <x v="498"/>
    <b v="0"/>
    <s v="photography/places"/>
    <n v="0"/>
    <x v="2716"/>
    <x v="2"/>
    <s v="places"/>
    <x v="3607"/>
    <d v="2013-09-13T17:56:20"/>
    <x v="0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499"/>
    <b v="0"/>
    <s v="technology/web"/>
    <n v="0"/>
    <x v="2720"/>
    <x v="0"/>
    <s v="web"/>
    <x v="3608"/>
    <d v="2016-10-02T18:04:46"/>
    <x v="0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498"/>
    <b v="0"/>
    <s v="theater/spaces"/>
    <n v="0"/>
    <x v="2716"/>
    <x v="6"/>
    <s v="spaces"/>
    <x v="3609"/>
    <d v="2016-06-28T16:01:26"/>
    <x v="0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499"/>
    <b v="0"/>
    <s v="theater/musical"/>
    <n v="0"/>
    <x v="2720"/>
    <x v="6"/>
    <s v="musical"/>
    <x v="3610"/>
    <d v="2015-02-28T20:17:35"/>
    <x v="0"/>
  </r>
  <r>
    <n v="3904"/>
    <x v="3604"/>
    <s v="A play that will cover 4000 years of black history."/>
    <n v="10000"/>
    <n v="3"/>
    <x v="2"/>
    <s v="US"/>
    <s v="USD"/>
    <n v="1429074240"/>
    <n v="1427866200"/>
    <b v="0"/>
    <x v="499"/>
    <b v="0"/>
    <s v="theater/plays"/>
    <n v="0"/>
    <x v="2720"/>
    <x v="6"/>
    <s v="plays"/>
    <x v="3611"/>
    <d v="2015-02-26T08:41:33"/>
    <x v="0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497"/>
    <b v="0"/>
    <s v="theater/plays"/>
    <n v="0"/>
    <x v="2702"/>
    <x v="6"/>
    <s v="plays"/>
    <x v="3612"/>
    <d v="2016-05-20T08:59:00"/>
    <x v="0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499"/>
    <b v="0"/>
    <s v="theater/plays"/>
    <n v="2"/>
    <x v="2720"/>
    <x v="6"/>
    <s v="plays"/>
    <x v="3613"/>
    <d v="2014-09-27T21:17:20"/>
    <x v="0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498"/>
    <b v="0"/>
    <s v="theater/plays"/>
    <n v="0"/>
    <x v="2716"/>
    <x v="6"/>
    <s v="plays"/>
    <x v="3614"/>
    <d v="2015-04-15T05:04:00"/>
    <x v="0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499"/>
    <b v="0"/>
    <s v="film &amp; video/animation"/>
    <n v="0"/>
    <x v="2716"/>
    <x v="5"/>
    <s v="animation"/>
    <x v="3615"/>
    <d v="2015-05-13T20:45:12"/>
    <x v="0"/>
  </r>
  <r>
    <n v="635"/>
    <x v="3609"/>
    <s v="Network used for building technology development teams."/>
    <n v="25000"/>
    <n v="2"/>
    <x v="1"/>
    <s v="US"/>
    <s v="USD"/>
    <n v="1428804762"/>
    <n v="1426212762"/>
    <b v="0"/>
    <x v="497"/>
    <b v="0"/>
    <s v="technology/web"/>
    <n v="0"/>
    <x v="2709"/>
    <x v="0"/>
    <s v="web"/>
    <x v="3616"/>
    <d v="2015-11-14T23:00:00"/>
    <x v="0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n v="1396284680"/>
    <b v="0"/>
    <x v="497"/>
    <b v="0"/>
    <s v="publishing/fiction"/>
    <n v="0"/>
    <x v="2709"/>
    <x v="1"/>
    <s v="fiction"/>
    <x v="3617"/>
    <d v="2016-01-08T06:34:00"/>
    <x v="0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n v="1413759659"/>
    <b v="0"/>
    <x v="499"/>
    <b v="0"/>
    <s v="publishing/translations"/>
    <n v="0"/>
    <x v="2716"/>
    <x v="1"/>
    <s v="translations"/>
    <x v="3618"/>
    <d v="2015-05-21T08:02:55"/>
    <x v="0"/>
  </r>
  <r>
    <n v="1992"/>
    <x v="3612"/>
    <s v="A complete revamp of all the Disney Princes &amp; Princesses!"/>
    <n v="1500"/>
    <n v="2"/>
    <x v="2"/>
    <s v="US"/>
    <s v="USD"/>
    <n v="1424229991"/>
    <n v="1421637991"/>
    <b v="0"/>
    <x v="499"/>
    <b v="0"/>
    <s v="photography/people"/>
    <n v="0"/>
    <x v="2716"/>
    <x v="2"/>
    <s v="people"/>
    <x v="3619"/>
    <d v="2015-04-12T02:12:42"/>
    <x v="0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499"/>
    <b v="0"/>
    <s v="games/video games"/>
    <n v="2"/>
    <x v="2716"/>
    <x v="3"/>
    <s v="video games"/>
    <x v="3620"/>
    <d v="2014-04-30T16:51:20"/>
    <x v="0"/>
  </r>
  <r>
    <n v="2154"/>
    <x v="3614"/>
    <s v="A Real Time Strategy game based on Greek mythology in a fictional world."/>
    <n v="250"/>
    <n v="2"/>
    <x v="2"/>
    <s v="US"/>
    <s v="USD"/>
    <n v="1390921827"/>
    <n v="1389193827"/>
    <b v="0"/>
    <x v="499"/>
    <b v="0"/>
    <s v="games/video games"/>
    <n v="1"/>
    <x v="2716"/>
    <x v="3"/>
    <s v="video games"/>
    <x v="3621"/>
    <d v="2014-11-19T00:00:59"/>
    <x v="0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497"/>
    <b v="0"/>
    <s v="technology/web"/>
    <n v="0"/>
    <x v="2709"/>
    <x v="0"/>
    <s v="web"/>
    <x v="3622"/>
    <d v="2015-02-18T03:26:31"/>
    <x v="0"/>
  </r>
  <r>
    <n v="2431"/>
    <x v="3616"/>
    <s v="Go to Colorado and run a food truck with homemade food of all kinds."/>
    <n v="100000"/>
    <n v="2"/>
    <x v="2"/>
    <s v="US"/>
    <s v="USD"/>
    <n v="1467080613"/>
    <n v="1461896613"/>
    <b v="0"/>
    <x v="499"/>
    <b v="0"/>
    <s v="food/food trucks"/>
    <n v="0"/>
    <x v="2716"/>
    <x v="4"/>
    <s v="food trucks"/>
    <x v="3623"/>
    <d v="2015-04-02T16:36:22"/>
    <x v="0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499"/>
    <b v="0"/>
    <s v="food/food trucks"/>
    <n v="0"/>
    <x v="2716"/>
    <x v="4"/>
    <s v="food trucks"/>
    <x v="3624"/>
    <d v="2014-01-28T15:10:27"/>
    <x v="0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499"/>
    <b v="0"/>
    <s v="publishing/children's books"/>
    <n v="0"/>
    <x v="2716"/>
    <x v="1"/>
    <s v="children's books"/>
    <x v="3625"/>
    <d v="2016-02-07T16:58:00"/>
    <x v="0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499"/>
    <b v="0"/>
    <s v="theater/plays"/>
    <n v="0"/>
    <x v="2716"/>
    <x v="6"/>
    <s v="plays"/>
    <x v="3626"/>
    <d v="2016-06-28T02:23:33"/>
    <x v="0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499"/>
    <b v="0"/>
    <s v="theater/plays"/>
    <n v="0"/>
    <x v="2716"/>
    <x v="6"/>
    <s v="plays"/>
    <x v="3627"/>
    <d v="2015-03-08T05:14:57"/>
    <x v="0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499"/>
    <b v="0"/>
    <s v="theater/spaces"/>
    <n v="0"/>
    <x v="2716"/>
    <x v="6"/>
    <s v="spaces"/>
    <x v="3628"/>
    <d v="2014-06-05T19:49:50"/>
    <x v="0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499"/>
    <b v="0"/>
    <s v="theater/spaces"/>
    <n v="0"/>
    <x v="2716"/>
    <x v="6"/>
    <s v="spaces"/>
    <x v="3629"/>
    <d v="2016-05-14T21:03:57"/>
    <x v="0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499"/>
    <b v="0"/>
    <s v="theater/musical"/>
    <n v="0"/>
    <x v="2716"/>
    <x v="6"/>
    <s v="musical"/>
    <x v="3630"/>
    <d v="2014-09-06T22:08:59"/>
    <x v="0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497"/>
    <b v="0"/>
    <s v="theater/plays"/>
    <n v="0"/>
    <x v="2709"/>
    <x v="6"/>
    <s v="plays"/>
    <x v="3631"/>
    <d v="2016-08-15T12:44:52"/>
    <x v="0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497"/>
    <b v="0"/>
    <s v="film &amp; video/science fiction"/>
    <n v="0"/>
    <x v="2716"/>
    <x v="5"/>
    <s v="science fiction"/>
    <x v="3632"/>
    <d v="2016-10-30T01:46:00"/>
    <x v="0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497"/>
    <b v="0"/>
    <s v="film &amp; video/drama"/>
    <n v="0"/>
    <x v="2716"/>
    <x v="5"/>
    <s v="drama"/>
    <x v="3633"/>
    <d v="2016-05-05T17:00:00"/>
    <x v="0"/>
  </r>
  <r>
    <n v="212"/>
    <x v="3627"/>
    <s v="This film is a fictional crime drama following the events of a heist that ended in bloodshed."/>
    <n v="6300"/>
    <n v="1"/>
    <x v="2"/>
    <s v="US"/>
    <s v="USD"/>
    <n v="1460837320"/>
    <n v="1455656920"/>
    <b v="0"/>
    <x v="497"/>
    <b v="0"/>
    <s v="film &amp; video/drama"/>
    <n v="0"/>
    <x v="2716"/>
    <x v="5"/>
    <s v="drama"/>
    <x v="3634"/>
    <d v="2016-02-16T18:33:07"/>
    <x v="0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497"/>
    <b v="0"/>
    <s v="film &amp; video/drama"/>
    <n v="0"/>
    <x v="2716"/>
    <x v="5"/>
    <s v="drama"/>
    <x v="3635"/>
    <d v="2015-04-18T10:16:00"/>
    <x v="0"/>
  </r>
  <r>
    <n v="464"/>
    <x v="3629"/>
    <s v="We are three students that want to make a short PokÃ©mon movie as a school project!"/>
    <n v="1010"/>
    <n v="1"/>
    <x v="2"/>
    <s v="DE"/>
    <s v="EUR"/>
    <n v="1463602935"/>
    <n v="1461874935"/>
    <b v="0"/>
    <x v="497"/>
    <b v="0"/>
    <s v="film &amp; video/animation"/>
    <n v="0"/>
    <x v="2716"/>
    <x v="5"/>
    <s v="animation"/>
    <x v="3636"/>
    <d v="2016-08-12T04:20:14"/>
    <x v="0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497"/>
    <b v="0"/>
    <s v="film &amp; video/animation"/>
    <n v="0"/>
    <x v="2716"/>
    <x v="5"/>
    <s v="animation"/>
    <x v="3637"/>
    <d v="2016-04-16T20:08:40"/>
    <x v="0"/>
  </r>
  <r>
    <n v="496"/>
    <x v="3631"/>
    <s v="The movie is about the adventures of Ethan, Danna, The mysterious inventor and more."/>
    <n v="60000"/>
    <n v="1"/>
    <x v="2"/>
    <s v="US"/>
    <s v="USD"/>
    <n v="1392070874"/>
    <n v="1386886874"/>
    <b v="0"/>
    <x v="497"/>
    <b v="0"/>
    <s v="film &amp; video/animation"/>
    <n v="0"/>
    <x v="2716"/>
    <x v="5"/>
    <s v="animation"/>
    <x v="3638"/>
    <d v="2015-03-06T15:22:29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497"/>
    <b v="0"/>
    <s v="technology/web"/>
    <n v="0"/>
    <x v="2716"/>
    <x v="0"/>
    <s v="web"/>
    <x v="3639"/>
    <d v="2016-05-18T20:22:15"/>
    <x v="0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497"/>
    <b v="0"/>
    <s v="technology/web"/>
    <n v="0"/>
    <x v="2716"/>
    <x v="0"/>
    <s v="web"/>
    <x v="3640"/>
    <d v="2017-02-17T07:53:49"/>
    <x v="0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497"/>
    <b v="0"/>
    <s v="technology/web"/>
    <n v="0"/>
    <x v="2716"/>
    <x v="0"/>
    <s v="web"/>
    <x v="3641"/>
    <d v="2014-02-10T22:21:14"/>
    <x v="0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497"/>
    <b v="0"/>
    <s v="technology/web"/>
    <n v="0"/>
    <x v="2716"/>
    <x v="0"/>
    <s v="web"/>
    <x v="3642"/>
    <d v="2015-02-04T19:36:46"/>
    <x v="0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497"/>
    <b v="0"/>
    <s v="technology/web"/>
    <n v="0"/>
    <x v="2716"/>
    <x v="0"/>
    <s v="web"/>
    <x v="3643"/>
    <d v="2016-05-03T16:41:56"/>
    <x v="0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497"/>
    <b v="0"/>
    <s v="technology/web"/>
    <n v="0"/>
    <x v="2716"/>
    <x v="0"/>
    <s v="web"/>
    <x v="3644"/>
    <d v="2016-03-12T22:37:55"/>
    <x v="0"/>
  </r>
  <r>
    <n v="583"/>
    <x v="3638"/>
    <s v="HackersArchive.com will help rid the web of viruses and scams found everywhere else you look!"/>
    <n v="9000"/>
    <n v="1"/>
    <x v="2"/>
    <s v="US"/>
    <s v="USD"/>
    <n v="1426800687"/>
    <n v="1424212287"/>
    <b v="0"/>
    <x v="497"/>
    <b v="0"/>
    <s v="technology/web"/>
    <n v="0"/>
    <x v="2716"/>
    <x v="0"/>
    <s v="web"/>
    <x v="3645"/>
    <d v="2016-07-14T16:25:33"/>
    <x v="0"/>
  </r>
  <r>
    <n v="589"/>
    <x v="3639"/>
    <s v="Services closer than you think..."/>
    <n v="7500"/>
    <n v="1"/>
    <x v="2"/>
    <s v="US"/>
    <s v="USD"/>
    <n v="1436366699"/>
    <n v="1435070699"/>
    <b v="0"/>
    <x v="497"/>
    <b v="0"/>
    <s v="technology/web"/>
    <n v="0"/>
    <x v="2716"/>
    <x v="0"/>
    <s v="web"/>
    <x v="3646"/>
    <d v="2015-03-28T10:19:12"/>
    <x v="0"/>
  </r>
  <r>
    <n v="619"/>
    <x v="3640"/>
    <s v="Big Data Sets for researchers interested in improving the quality of life."/>
    <n v="2500000"/>
    <n v="1"/>
    <x v="1"/>
    <s v="US"/>
    <s v="USD"/>
    <n v="1416933390"/>
    <n v="1411745790"/>
    <b v="0"/>
    <x v="497"/>
    <b v="0"/>
    <s v="technology/web"/>
    <n v="0"/>
    <x v="2716"/>
    <x v="0"/>
    <s v="web"/>
    <x v="3647"/>
    <d v="2016-09-22T21:47:47"/>
    <x v="0"/>
  </r>
  <r>
    <n v="634"/>
    <x v="3641"/>
    <s v="We help companies to explain what they do in simple, grandma-would-understand terms."/>
    <n v="5000"/>
    <n v="1"/>
    <x v="1"/>
    <s v="US"/>
    <s v="USD"/>
    <n v="1424989029"/>
    <n v="1422397029"/>
    <b v="0"/>
    <x v="497"/>
    <b v="0"/>
    <s v="technology/web"/>
    <n v="0"/>
    <x v="2716"/>
    <x v="0"/>
    <s v="web"/>
    <x v="3648"/>
    <d v="2015-03-19T21:31:27"/>
    <x v="0"/>
  </r>
  <r>
    <n v="639"/>
    <x v="3642"/>
    <s v="Development of a Safe and Educational Social Media site for kids."/>
    <n v="1000000"/>
    <n v="1"/>
    <x v="1"/>
    <s v="US"/>
    <s v="USD"/>
    <n v="1413208795"/>
    <n v="1408024795"/>
    <b v="0"/>
    <x v="497"/>
    <b v="0"/>
    <s v="technology/web"/>
    <n v="0"/>
    <x v="2716"/>
    <x v="0"/>
    <s v="web"/>
    <x v="3649"/>
    <d v="2015-07-08T14:44:59"/>
    <x v="0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497"/>
    <b v="0"/>
    <s v="technology/wearables"/>
    <n v="0"/>
    <x v="2716"/>
    <x v="0"/>
    <s v="wearables"/>
    <x v="3650"/>
    <d v="2014-11-25T16:36:30"/>
    <x v="0"/>
  </r>
  <r>
    <n v="696"/>
    <x v="3644"/>
    <s v="Show your fidelity by wearing the Trustee rings! Show where you are (at)!"/>
    <n v="175000"/>
    <n v="1"/>
    <x v="2"/>
    <s v="NL"/>
    <s v="EUR"/>
    <n v="1406326502"/>
    <n v="1403734502"/>
    <b v="0"/>
    <x v="497"/>
    <b v="0"/>
    <s v="technology/wearables"/>
    <n v="0"/>
    <x v="2716"/>
    <x v="0"/>
    <s v="wearables"/>
    <x v="3651"/>
    <d v="2015-02-26T22:17:09"/>
    <x v="0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497"/>
    <b v="0"/>
    <s v="journalism/audio"/>
    <n v="0"/>
    <x v="2716"/>
    <x v="8"/>
    <s v="audio"/>
    <x v="3652"/>
    <d v="2014-10-13T13:59:55"/>
    <x v="0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497"/>
    <b v="0"/>
    <s v="games/video games"/>
    <n v="0"/>
    <x v="2716"/>
    <x v="3"/>
    <s v="video games"/>
    <x v="3653"/>
    <d v="2016-10-26T19:20:04"/>
    <x v="0"/>
  </r>
  <r>
    <n v="1128"/>
    <x v="3647"/>
    <s v="#havingfunFTW"/>
    <n v="1000"/>
    <n v="1"/>
    <x v="2"/>
    <s v="GB"/>
    <s v="GBP"/>
    <n v="1407425717"/>
    <n v="1404833717"/>
    <b v="0"/>
    <x v="497"/>
    <b v="0"/>
    <s v="games/mobile games"/>
    <n v="0"/>
    <x v="2716"/>
    <x v="3"/>
    <s v="mobile games"/>
    <x v="3654"/>
    <d v="2014-07-25T22:15:02"/>
    <x v="0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497"/>
    <b v="0"/>
    <s v="games/mobile games"/>
    <n v="0"/>
    <x v="2716"/>
    <x v="3"/>
    <s v="mobile games"/>
    <x v="3655"/>
    <d v="2014-11-05T20:38:35"/>
    <x v="0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497"/>
    <b v="0"/>
    <s v="technology/wearables"/>
    <n v="0"/>
    <x v="2716"/>
    <x v="0"/>
    <s v="wearables"/>
    <x v="3656"/>
    <d v="2016-01-08T04:53:10"/>
    <x v="0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497"/>
    <b v="0"/>
    <s v="publishing/translations"/>
    <n v="0"/>
    <x v="2716"/>
    <x v="1"/>
    <s v="translations"/>
    <x v="3657"/>
    <d v="2014-08-07T15:35:17"/>
    <x v="0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497"/>
    <b v="0"/>
    <s v="publishing/translations"/>
    <n v="0"/>
    <x v="2716"/>
    <x v="1"/>
    <s v="translations"/>
    <x v="3658"/>
    <d v="2014-11-29T04:33:00"/>
    <x v="0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497"/>
    <b v="0"/>
    <s v="publishing/translations"/>
    <n v="0"/>
    <x v="2716"/>
    <x v="1"/>
    <s v="translations"/>
    <x v="3659"/>
    <d v="2016-02-28T23:05:09"/>
    <x v="0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497"/>
    <b v="0"/>
    <s v="publishing/translations"/>
    <n v="0"/>
    <x v="2716"/>
    <x v="1"/>
    <s v="translations"/>
    <x v="3660"/>
    <d v="2016-06-03T07:38:40"/>
    <x v="0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497"/>
    <b v="0"/>
    <s v="publishing/fiction"/>
    <n v="0"/>
    <x v="2716"/>
    <x v="1"/>
    <s v="fiction"/>
    <x v="3661"/>
    <d v="2017-01-03T06:04:27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n v="1422393234"/>
    <b v="0"/>
    <x v="497"/>
    <b v="0"/>
    <s v="photography/nature"/>
    <n v="0"/>
    <x v="2716"/>
    <x v="2"/>
    <s v="nature"/>
    <x v="3662"/>
    <d v="2016-05-26T17:57:43"/>
    <x v="0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497"/>
    <b v="0"/>
    <s v="photography/places"/>
    <n v="0"/>
    <x v="2716"/>
    <x v="2"/>
    <s v="places"/>
    <x v="3663"/>
    <d v="2016-02-20T04:06:37"/>
    <x v="0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497"/>
    <b v="0"/>
    <s v="photography/places"/>
    <n v="0"/>
    <x v="2716"/>
    <x v="2"/>
    <s v="places"/>
    <x v="3664"/>
    <d v="2013-07-31T19:43:00"/>
    <x v="0"/>
  </r>
  <r>
    <n v="1702"/>
    <x v="3658"/>
    <s v="I can do all things through christ jesus"/>
    <n v="16500"/>
    <n v="1"/>
    <x v="2"/>
    <s v="US"/>
    <s v="USD"/>
    <n v="1427745150"/>
    <n v="1425156750"/>
    <b v="0"/>
    <x v="497"/>
    <b v="0"/>
    <s v="music/faith"/>
    <n v="0"/>
    <x v="2716"/>
    <x v="7"/>
    <s v="faith"/>
    <x v="3665"/>
    <d v="2015-03-02T21:16:00"/>
    <x v="0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497"/>
    <b v="0"/>
    <s v="music/faith"/>
    <n v="0"/>
    <x v="2716"/>
    <x v="7"/>
    <s v="faith"/>
    <x v="3666"/>
    <d v="2014-12-13T22:49:25"/>
    <x v="0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497"/>
    <b v="0"/>
    <s v="music/faith"/>
    <n v="0"/>
    <x v="2716"/>
    <x v="7"/>
    <s v="faith"/>
    <x v="3667"/>
    <d v="2015-07-26T16:00:58"/>
    <x v="0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497"/>
    <b v="0"/>
    <s v="music/faith"/>
    <n v="0"/>
    <x v="2716"/>
    <x v="7"/>
    <s v="faith"/>
    <x v="3668"/>
    <d v="2015-03-30T19:52:30"/>
    <x v="0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497"/>
    <b v="0"/>
    <s v="music/faith"/>
    <n v="0"/>
    <x v="2716"/>
    <x v="7"/>
    <s v="faith"/>
    <x v="3669"/>
    <d v="2016-04-03T00:10:00"/>
    <x v="0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497"/>
    <b v="0"/>
    <s v="photography/people"/>
    <n v="0"/>
    <x v="2716"/>
    <x v="2"/>
    <s v="people"/>
    <x v="3670"/>
    <d v="2015-04-05T11:00:00"/>
    <x v="0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497"/>
    <b v="0"/>
    <s v="games/video games"/>
    <n v="0"/>
    <x v="2716"/>
    <x v="3"/>
    <s v="video games"/>
    <x v="3671"/>
    <d v="2015-05-08T00:52:36"/>
    <x v="0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497"/>
    <b v="0"/>
    <s v="technology/web"/>
    <n v="0"/>
    <x v="2716"/>
    <x v="0"/>
    <s v="web"/>
    <x v="3672"/>
    <d v="2016-05-04T19:58:52"/>
    <x v="0"/>
  </r>
  <r>
    <n v="2421"/>
    <x v="3666"/>
    <s v="help me start Merrill's first hot dog cart in this empty lot"/>
    <n v="6000"/>
    <n v="1"/>
    <x v="2"/>
    <s v="US"/>
    <s v="USD"/>
    <n v="1424536196"/>
    <n v="1421944196"/>
    <b v="0"/>
    <x v="497"/>
    <b v="0"/>
    <s v="food/food trucks"/>
    <n v="0"/>
    <x v="2716"/>
    <x v="4"/>
    <s v="food trucks"/>
    <x v="3673"/>
    <d v="2016-03-14T09:24:43"/>
    <x v="0"/>
  </r>
  <r>
    <n v="2422"/>
    <x v="3667"/>
    <s v="Family owned business serving BBQ and seafood to the public"/>
    <n v="500"/>
    <n v="1"/>
    <x v="2"/>
    <s v="US"/>
    <s v="USD"/>
    <n v="1426091036"/>
    <n v="1423502636"/>
    <b v="0"/>
    <x v="497"/>
    <b v="0"/>
    <s v="food/food trucks"/>
    <n v="0"/>
    <x v="2716"/>
    <x v="4"/>
    <s v="food trucks"/>
    <x v="3674"/>
    <d v="2016-02-11T16:18:30"/>
    <x v="0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497"/>
    <b v="0"/>
    <s v="food/food trucks"/>
    <n v="0"/>
    <x v="2716"/>
    <x v="4"/>
    <s v="food trucks"/>
    <x v="3675"/>
    <d v="2016-06-24T17:27:49"/>
    <x v="0"/>
  </r>
  <r>
    <n v="2427"/>
    <x v="3669"/>
    <s v="Fast and simple lunches for those on the go.  All (lunch) deals $10 or less."/>
    <n v="50000"/>
    <n v="1"/>
    <x v="2"/>
    <s v="US"/>
    <s v="USD"/>
    <n v="1458715133"/>
    <n v="1455262733"/>
    <b v="0"/>
    <x v="497"/>
    <b v="0"/>
    <s v="food/food trucks"/>
    <n v="0"/>
    <x v="2716"/>
    <x v="4"/>
    <s v="food trucks"/>
    <x v="3676"/>
    <d v="2015-02-21T16:29:56"/>
    <x v="0"/>
  </r>
  <r>
    <n v="2428"/>
    <x v="3670"/>
    <s v="From Moo 2 You! We want to offer premium burgers to a taco flooded environment."/>
    <n v="35000"/>
    <n v="1"/>
    <x v="2"/>
    <s v="US"/>
    <s v="USD"/>
    <n v="1426182551"/>
    <n v="1423594151"/>
    <b v="0"/>
    <x v="497"/>
    <b v="0"/>
    <s v="food/food trucks"/>
    <n v="0"/>
    <x v="2716"/>
    <x v="4"/>
    <s v="food trucks"/>
    <x v="3677"/>
    <d v="2015-03-11T16:23:56"/>
    <x v="0"/>
  </r>
  <r>
    <n v="2582"/>
    <x v="3671"/>
    <s v="The place where chicken meets liquor for the first time!"/>
    <n v="90000"/>
    <n v="1"/>
    <x v="2"/>
    <s v="US"/>
    <s v="USD"/>
    <n v="1477784634"/>
    <n v="1475192634"/>
    <b v="0"/>
    <x v="497"/>
    <b v="0"/>
    <s v="food/food trucks"/>
    <n v="0"/>
    <x v="2716"/>
    <x v="4"/>
    <s v="food trucks"/>
    <x v="3678"/>
    <d v="2016-05-27T22:04:00"/>
    <x v="0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497"/>
    <b v="0"/>
    <s v="food/food trucks"/>
    <n v="0"/>
    <x v="2716"/>
    <x v="4"/>
    <s v="food trucks"/>
    <x v="3679"/>
    <d v="2016-03-23T06:38:53"/>
    <x v="0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497"/>
    <b v="0"/>
    <s v="food/food trucks"/>
    <n v="0"/>
    <x v="2716"/>
    <x v="4"/>
    <s v="food trucks"/>
    <x v="3680"/>
    <d v="2015-03-12T17:49:11"/>
    <x v="0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497"/>
    <b v="0"/>
    <s v="food/food trucks"/>
    <n v="0"/>
    <x v="2716"/>
    <x v="4"/>
    <s v="food trucks"/>
    <x v="3681"/>
    <d v="2016-10-29T23:43:54"/>
    <x v="0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n v="1460666721"/>
    <b v="0"/>
    <x v="497"/>
    <b v="0"/>
    <s v="publishing/children's books"/>
    <n v="0"/>
    <x v="2716"/>
    <x v="1"/>
    <s v="children's books"/>
    <x v="3682"/>
    <d v="2014-08-07T23:13:48"/>
    <x v="0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497"/>
    <b v="0"/>
    <s v="theater/plays"/>
    <n v="0"/>
    <x v="2716"/>
    <x v="6"/>
    <s v="plays"/>
    <x v="3683"/>
    <d v="2016-07-30T23:04:50"/>
    <x v="0"/>
  </r>
  <r>
    <n v="2914"/>
    <x v="3677"/>
    <s v="Hercules must complete four challenges in order to meet the father he never knew"/>
    <n v="25000"/>
    <n v="1"/>
    <x v="2"/>
    <s v="GB"/>
    <s v="GBP"/>
    <n v="1426365994"/>
    <n v="1421185594"/>
    <b v="0"/>
    <x v="497"/>
    <b v="0"/>
    <s v="theater/plays"/>
    <n v="0"/>
    <x v="2716"/>
    <x v="6"/>
    <s v="plays"/>
    <x v="3684"/>
    <d v="2014-09-26T03:22:19"/>
    <x v="0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497"/>
    <b v="0"/>
    <s v="theater/spaces"/>
    <n v="0"/>
    <x v="2716"/>
    <x v="6"/>
    <s v="spaces"/>
    <x v="3685"/>
    <d v="2016-04-24T20:45:21"/>
    <x v="0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497"/>
    <b v="0"/>
    <s v="theater/spaces"/>
    <n v="0"/>
    <x v="2716"/>
    <x v="6"/>
    <s v="spaces"/>
    <x v="3686"/>
    <d v="2015-06-12T20:11:27"/>
    <x v="0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497"/>
    <b v="0"/>
    <s v="theater/spaces"/>
    <n v="0"/>
    <x v="2716"/>
    <x v="6"/>
    <s v="spaces"/>
    <x v="3687"/>
    <d v="2015-03-14T20:46:34"/>
    <x v="0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497"/>
    <b v="0"/>
    <s v="theater/musical"/>
    <n v="0"/>
    <x v="2716"/>
    <x v="6"/>
    <s v="musical"/>
    <x v="3688"/>
    <d v="2015-03-01T23:02:35"/>
    <x v="0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497"/>
    <b v="0"/>
    <s v="theater/musical"/>
    <n v="0"/>
    <x v="2716"/>
    <x v="6"/>
    <s v="musical"/>
    <x v="3689"/>
    <d v="2015-01-09T22:59:50"/>
    <x v="3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497"/>
    <b v="0"/>
    <s v="theater/musical"/>
    <n v="0"/>
    <x v="2716"/>
    <x v="6"/>
    <s v="musical"/>
    <x v="3690"/>
    <d v="2016-05-27T13:12:00"/>
    <x v="0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497"/>
    <b v="0"/>
    <s v="theater/musical"/>
    <n v="0"/>
    <x v="2716"/>
    <x v="6"/>
    <s v="musical"/>
    <x v="3691"/>
    <d v="2016-04-30T05:34:00"/>
    <x v="0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497"/>
    <b v="0"/>
    <s v="theater/musical"/>
    <n v="0"/>
    <x v="2716"/>
    <x v="6"/>
    <s v="musical"/>
    <x v="3692"/>
    <d v="2014-11-29T21:19:50"/>
    <x v="0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497"/>
    <b v="0"/>
    <s v="theater/plays"/>
    <n v="0"/>
    <x v="2716"/>
    <x v="6"/>
    <s v="plays"/>
    <x v="3693"/>
    <d v="2016-10-07T15:11:00"/>
    <x v="0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497"/>
    <b v="0"/>
    <s v="theater/plays"/>
    <n v="0"/>
    <x v="2716"/>
    <x v="6"/>
    <s v="plays"/>
    <x v="3694"/>
    <d v="2016-11-22T00:17:18"/>
    <x v="0"/>
  </r>
  <r>
    <n v="3862"/>
    <x v="3688"/>
    <s v="The hit immersive theatre experience of England comes to Corpus Christi!"/>
    <n v="7500"/>
    <n v="1"/>
    <x v="2"/>
    <s v="US"/>
    <s v="USD"/>
    <n v="1473699540"/>
    <n v="1472451356"/>
    <b v="0"/>
    <x v="497"/>
    <b v="0"/>
    <s v="theater/plays"/>
    <n v="0"/>
    <x v="2716"/>
    <x v="6"/>
    <s v="plays"/>
    <x v="3695"/>
    <d v="2017-01-14T00:42:36"/>
    <x v="0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497"/>
    <b v="0"/>
    <s v="theater/plays"/>
    <n v="0"/>
    <x v="2716"/>
    <x v="6"/>
    <s v="plays"/>
    <x v="3696"/>
    <d v="2015-03-08T16:50:03"/>
    <x v="0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497"/>
    <b v="0"/>
    <s v="theater/plays"/>
    <n v="0"/>
    <x v="2716"/>
    <x v="6"/>
    <s v="plays"/>
    <x v="3697"/>
    <d v="2014-06-25T21:00:00"/>
    <x v="0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497"/>
    <b v="0"/>
    <s v="theater/plays"/>
    <n v="0"/>
    <x v="2716"/>
    <x v="6"/>
    <s v="plays"/>
    <x v="3698"/>
    <d v="2016-09-12T16:59:00"/>
    <x v="0"/>
  </r>
  <r>
    <n v="4004"/>
    <x v="3692"/>
    <s v="Help Launch The Queen Into South Florida!"/>
    <n v="500"/>
    <n v="1"/>
    <x v="2"/>
    <s v="US"/>
    <s v="USD"/>
    <n v="1412740457"/>
    <n v="1410148457"/>
    <b v="0"/>
    <x v="497"/>
    <b v="0"/>
    <s v="theater/plays"/>
    <n v="0"/>
    <x v="2716"/>
    <x v="6"/>
    <s v="plays"/>
    <x v="3699"/>
    <d v="2015-04-25T04:35:00"/>
    <x v="0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497"/>
    <b v="0"/>
    <s v="theater/plays"/>
    <n v="0"/>
    <x v="2716"/>
    <x v="6"/>
    <s v="plays"/>
    <x v="3700"/>
    <d v="2016-03-16T03:02:44"/>
    <x v="0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497"/>
    <b v="0"/>
    <s v="theater/plays"/>
    <n v="0"/>
    <x v="2716"/>
    <x v="6"/>
    <s v="plays"/>
    <x v="3701"/>
    <d v="2016-05-03T18:49:02"/>
    <x v="0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497"/>
    <b v="0"/>
    <s v="theater/plays"/>
    <n v="0"/>
    <x v="2716"/>
    <x v="6"/>
    <s v="plays"/>
    <x v="3702"/>
    <d v="2014-10-08T03:54:17"/>
    <x v="0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497"/>
    <b v="0"/>
    <s v="theater/plays"/>
    <n v="0"/>
    <x v="2716"/>
    <x v="6"/>
    <s v="plays"/>
    <x v="3703"/>
    <d v="2015-07-19T18:44:23"/>
    <x v="0"/>
  </r>
  <r>
    <n v="122"/>
    <x v="3697"/>
    <s v="My ambition for this knows no bounds.  Seeing Sephoria in a live-action is a dream of mine."/>
    <n v="100000000"/>
    <n v="0"/>
    <x v="1"/>
    <s v="US"/>
    <s v="USD"/>
    <n v="1476094907"/>
    <n v="1470910907"/>
    <b v="0"/>
    <x v="501"/>
    <b v="0"/>
    <s v="film &amp; video/science fiction"/>
    <n v="0"/>
    <x v="2721"/>
    <x v="5"/>
    <s v="science fiction"/>
    <x v="3704"/>
    <d v="2014-08-21T04:49:49"/>
    <x v="0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501"/>
    <b v="0"/>
    <s v="film &amp; video/science fiction"/>
    <n v="0"/>
    <x v="2721"/>
    <x v="5"/>
    <s v="science fiction"/>
    <x v="3705"/>
    <d v="2014-10-23T15:16:31"/>
    <x v="0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501"/>
    <b v="0"/>
    <s v="film &amp; video/science fiction"/>
    <n v="0"/>
    <x v="2721"/>
    <x v="5"/>
    <s v="science fiction"/>
    <x v="3706"/>
    <d v="2016-02-28T00:00:00"/>
    <x v="0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501"/>
    <b v="0"/>
    <s v="film &amp; video/science fiction"/>
    <n v="0"/>
    <x v="2721"/>
    <x v="5"/>
    <s v="science fiction"/>
    <x v="3707"/>
    <d v="2016-10-10T10:21:47"/>
    <x v="0"/>
  </r>
  <r>
    <n v="131"/>
    <x v="3701"/>
    <s v="I"/>
    <n v="1200"/>
    <n v="0"/>
    <x v="1"/>
    <s v="US"/>
    <s v="USD"/>
    <n v="1467763200"/>
    <n v="1466453161"/>
    <b v="0"/>
    <x v="501"/>
    <b v="0"/>
    <s v="film &amp; video/science fiction"/>
    <n v="0"/>
    <x v="2721"/>
    <x v="5"/>
    <s v="science fiction"/>
    <x v="3708"/>
    <d v="2015-05-15T22:17:22"/>
    <x v="0"/>
  </r>
  <r>
    <n v="133"/>
    <x v="3702"/>
    <s v="Invasion from outer space sights, to weird to imagine destruction too monstrous to escape"/>
    <n v="71764"/>
    <n v="0"/>
    <x v="1"/>
    <s v="US"/>
    <s v="USD"/>
    <n v="1464715860"/>
    <n v="1462130584"/>
    <b v="0"/>
    <x v="501"/>
    <b v="0"/>
    <s v="film &amp; video/science fiction"/>
    <n v="0"/>
    <x v="2721"/>
    <x v="5"/>
    <s v="science fiction"/>
    <x v="3709"/>
    <d v="2014-10-30T22:29:43"/>
    <x v="0"/>
  </r>
  <r>
    <n v="134"/>
    <x v="3703"/>
    <s v="steampunk  remake of &quot;a Christmas carol&quot;"/>
    <n v="5000"/>
    <n v="0"/>
    <x v="1"/>
    <s v="US"/>
    <s v="USD"/>
    <n v="1441386000"/>
    <n v="1438811418"/>
    <b v="0"/>
    <x v="501"/>
    <b v="0"/>
    <s v="film &amp; video/science fiction"/>
    <n v="0"/>
    <x v="2721"/>
    <x v="5"/>
    <s v="science fiction"/>
    <x v="3710"/>
    <d v="2014-06-16T20:16:00"/>
    <x v="0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501"/>
    <b v="0"/>
    <s v="film &amp; video/science fiction"/>
    <n v="0"/>
    <x v="2721"/>
    <x v="5"/>
    <s v="science fiction"/>
    <x v="3711"/>
    <d v="2016-07-06T00:00:00"/>
    <x v="0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501"/>
    <b v="0"/>
    <s v="film &amp; video/science fiction"/>
    <n v="0"/>
    <x v="2721"/>
    <x v="5"/>
    <s v="science fiction"/>
    <x v="3712"/>
    <d v="2016-05-31T17:31:00"/>
    <x v="0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501"/>
    <b v="0"/>
    <s v="film &amp; video/science fiction"/>
    <n v="0"/>
    <x v="2721"/>
    <x v="5"/>
    <s v="science fiction"/>
    <x v="3713"/>
    <d v="2015-09-04T17:00:00"/>
    <x v="0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501"/>
    <b v="0"/>
    <s v="film &amp; video/science fiction"/>
    <n v="0"/>
    <x v="2721"/>
    <x v="5"/>
    <s v="science fiction"/>
    <x v="3714"/>
    <d v="2015-05-16T10:16:00"/>
    <x v="0"/>
  </r>
  <r>
    <n v="147"/>
    <x v="3708"/>
    <s v="Film makers catch live footage beyond their wildest dreams."/>
    <n v="7000"/>
    <n v="0"/>
    <x v="1"/>
    <s v="GB"/>
    <s v="GBP"/>
    <n v="1420741080"/>
    <n v="1417026340"/>
    <b v="0"/>
    <x v="501"/>
    <b v="0"/>
    <s v="film &amp; video/science fiction"/>
    <n v="0"/>
    <x v="2721"/>
    <x v="5"/>
    <s v="science fiction"/>
    <x v="3715"/>
    <d v="2015-10-12T13:46:33"/>
    <x v="0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501"/>
    <b v="0"/>
    <s v="film &amp; video/science fiction"/>
    <n v="0"/>
    <x v="2721"/>
    <x v="5"/>
    <s v="science fiction"/>
    <x v="3716"/>
    <d v="2015-03-20T03:45:32"/>
    <x v="0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501"/>
    <b v="0"/>
    <s v="film &amp; video/drama"/>
    <n v="0"/>
    <x v="2721"/>
    <x v="5"/>
    <s v="drama"/>
    <x v="3717"/>
    <d v="2016-09-03T05:55:00"/>
    <x v="0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501"/>
    <b v="0"/>
    <s v="film &amp; video/drama"/>
    <n v="0"/>
    <x v="2721"/>
    <x v="5"/>
    <s v="drama"/>
    <x v="3718"/>
    <d v="2015-01-08T18:18:00"/>
    <x v="0"/>
  </r>
  <r>
    <n v="165"/>
    <x v="3712"/>
    <s v="A teacher. A boy. The beach and a heatwave that drove them all insane."/>
    <n v="17000"/>
    <n v="0"/>
    <x v="2"/>
    <s v="GB"/>
    <s v="GBP"/>
    <n v="1452613724"/>
    <n v="1450021724"/>
    <b v="0"/>
    <x v="501"/>
    <b v="0"/>
    <s v="film &amp; video/drama"/>
    <n v="0"/>
    <x v="2721"/>
    <x v="5"/>
    <s v="drama"/>
    <x v="3719"/>
    <d v="2014-10-22T01:50:28"/>
    <x v="0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n v="1423733323"/>
    <b v="0"/>
    <x v="501"/>
    <b v="0"/>
    <s v="film &amp; video/drama"/>
    <n v="0"/>
    <x v="2721"/>
    <x v="5"/>
    <s v="drama"/>
    <x v="3720"/>
    <d v="2015-08-15T21:54:51"/>
    <x v="0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501"/>
    <b v="0"/>
    <s v="film &amp; video/drama"/>
    <n v="0"/>
    <x v="2721"/>
    <x v="5"/>
    <s v="drama"/>
    <x v="3721"/>
    <d v="2015-10-01T00:00:00"/>
    <x v="0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501"/>
    <b v="0"/>
    <s v="film &amp; video/drama"/>
    <n v="0"/>
    <x v="2721"/>
    <x v="5"/>
    <s v="drama"/>
    <x v="3722"/>
    <d v="2016-01-12T15:48:44"/>
    <x v="0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501"/>
    <b v="0"/>
    <s v="film &amp; video/drama"/>
    <n v="0"/>
    <x v="2721"/>
    <x v="5"/>
    <s v="drama"/>
    <x v="3723"/>
    <d v="2015-03-19T08:28:43"/>
    <x v="0"/>
  </r>
  <r>
    <n v="178"/>
    <x v="3717"/>
    <s v="El viaje de LucÃ­a es un largometraje de ficciÃ³n con temÃ¡tica sobre el cÃ¡ncer infantil."/>
    <n v="500000"/>
    <n v="0"/>
    <x v="2"/>
    <s v="ES"/>
    <s v="EUR"/>
    <n v="1448582145"/>
    <n v="1445986545"/>
    <b v="0"/>
    <x v="501"/>
    <b v="0"/>
    <s v="film &amp; video/drama"/>
    <n v="0"/>
    <x v="2721"/>
    <x v="5"/>
    <s v="drama"/>
    <x v="3724"/>
    <d v="2015-02-28T13:45:08"/>
    <x v="0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501"/>
    <b v="0"/>
    <s v="film &amp; video/drama"/>
    <n v="0"/>
    <x v="2721"/>
    <x v="5"/>
    <s v="drama"/>
    <x v="3725"/>
    <d v="2015-05-08T18:12:56"/>
    <x v="0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501"/>
    <b v="0"/>
    <s v="film &amp; video/drama"/>
    <n v="0"/>
    <x v="2721"/>
    <x v="5"/>
    <s v="drama"/>
    <x v="3726"/>
    <d v="2015-08-05T19:46:39"/>
    <x v="0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501"/>
    <b v="0"/>
    <s v="film &amp; video/drama"/>
    <n v="0"/>
    <x v="2721"/>
    <x v="5"/>
    <s v="drama"/>
    <x v="3727"/>
    <d v="2015-11-26T23:55:45"/>
    <x v="0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501"/>
    <b v="0"/>
    <s v="film &amp; video/drama"/>
    <n v="0"/>
    <x v="2721"/>
    <x v="5"/>
    <s v="drama"/>
    <x v="3728"/>
    <d v="2017-01-07T00:17:12"/>
    <x v="0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501"/>
    <b v="0"/>
    <s v="film &amp; video/drama"/>
    <n v="0"/>
    <x v="2721"/>
    <x v="5"/>
    <s v="drama"/>
    <x v="3729"/>
    <d v="2017-03-03T20:00:00"/>
    <x v="0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501"/>
    <b v="0"/>
    <s v="film &amp; video/drama"/>
    <n v="0"/>
    <x v="2721"/>
    <x v="5"/>
    <s v="drama"/>
    <x v="3730"/>
    <d v="2014-09-05T04:23:35"/>
    <x v="0"/>
  </r>
  <r>
    <n v="202"/>
    <x v="3724"/>
    <s v="new web series created by jonney terry"/>
    <n v="6000"/>
    <n v="0"/>
    <x v="2"/>
    <s v="US"/>
    <s v="USD"/>
    <n v="1444337940"/>
    <n v="1441750564"/>
    <b v="0"/>
    <x v="501"/>
    <b v="0"/>
    <s v="film &amp; video/drama"/>
    <n v="0"/>
    <x v="2721"/>
    <x v="5"/>
    <s v="drama"/>
    <x v="3731"/>
    <d v="2014-11-28T23:26:06"/>
    <x v="0"/>
  </r>
  <r>
    <n v="206"/>
    <x v="3725"/>
    <s v="A love story featuring adoption,struggle,dysfunction,grace, healing, and restoration."/>
    <n v="12700"/>
    <n v="0"/>
    <x v="2"/>
    <s v="US"/>
    <s v="USD"/>
    <n v="1470441983"/>
    <n v="1468627583"/>
    <b v="0"/>
    <x v="501"/>
    <b v="0"/>
    <s v="film &amp; video/drama"/>
    <n v="0"/>
    <x v="2721"/>
    <x v="5"/>
    <s v="drama"/>
    <x v="3732"/>
    <d v="2015-07-10T16:05:32"/>
    <x v="0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501"/>
    <b v="0"/>
    <s v="film &amp; video/drama"/>
    <n v="0"/>
    <x v="2721"/>
    <x v="5"/>
    <s v="drama"/>
    <x v="3733"/>
    <d v="2016-09-01T02:58:22"/>
    <x v="0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501"/>
    <b v="0"/>
    <s v="film &amp; video/drama"/>
    <n v="0"/>
    <x v="2721"/>
    <x v="5"/>
    <s v="drama"/>
    <x v="3734"/>
    <d v="2015-10-08T20:59:00"/>
    <x v="0"/>
  </r>
  <r>
    <n v="221"/>
    <x v="3728"/>
    <s v="Film about Schizophrenia with Surreal Twists!"/>
    <n v="50000"/>
    <n v="0"/>
    <x v="2"/>
    <s v="US"/>
    <s v="USD"/>
    <n v="1427569564"/>
    <n v="1422389164"/>
    <b v="0"/>
    <x v="501"/>
    <b v="0"/>
    <s v="film &amp; video/drama"/>
    <n v="0"/>
    <x v="2721"/>
    <x v="5"/>
    <s v="drama"/>
    <x v="3735"/>
    <d v="2016-08-06T00:06:23"/>
    <x v="0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501"/>
    <b v="0"/>
    <s v="film &amp; video/drama"/>
    <n v="0"/>
    <x v="2721"/>
    <x v="5"/>
    <s v="drama"/>
    <x v="3736"/>
    <d v="2014-12-16T08:52:47"/>
    <x v="0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501"/>
    <b v="0"/>
    <s v="film &amp; video/drama"/>
    <n v="0"/>
    <x v="2721"/>
    <x v="5"/>
    <s v="drama"/>
    <x v="3737"/>
    <d v="2015-07-10T22:08:55"/>
    <x v="0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501"/>
    <b v="0"/>
    <s v="film &amp; video/drama"/>
    <n v="0"/>
    <x v="2721"/>
    <x v="5"/>
    <s v="drama"/>
    <x v="3738"/>
    <d v="2015-03-28T19:06:04"/>
    <x v="0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501"/>
    <b v="0"/>
    <s v="film &amp; video/drama"/>
    <n v="0"/>
    <x v="2721"/>
    <x v="5"/>
    <s v="drama"/>
    <x v="3739"/>
    <d v="2016-05-22T01:05:00"/>
    <x v="0"/>
  </r>
  <r>
    <n v="228"/>
    <x v="3733"/>
    <s v="I am making a film from one one of my books called facets of a Geek life."/>
    <n v="8000"/>
    <n v="0"/>
    <x v="2"/>
    <s v="GB"/>
    <s v="GBP"/>
    <n v="1433176105"/>
    <n v="1427992105"/>
    <b v="0"/>
    <x v="501"/>
    <b v="0"/>
    <s v="film &amp; video/drama"/>
    <n v="0"/>
    <x v="2721"/>
    <x v="5"/>
    <s v="drama"/>
    <x v="3740"/>
    <d v="2015-07-10T05:38:46"/>
    <x v="0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501"/>
    <b v="0"/>
    <s v="film &amp; video/drama"/>
    <n v="0"/>
    <x v="2721"/>
    <x v="5"/>
    <s v="drama"/>
    <x v="3741"/>
    <d v="2016-04-08T22:04:14"/>
    <x v="0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501"/>
    <b v="0"/>
    <s v="film &amp; video/drama"/>
    <n v="0"/>
    <x v="2721"/>
    <x v="5"/>
    <s v="drama"/>
    <x v="3742"/>
    <d v="2015-07-09T21:27:21"/>
    <x v="0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501"/>
    <b v="0"/>
    <s v="film &amp; video/drama"/>
    <n v="0"/>
    <x v="2721"/>
    <x v="5"/>
    <s v="drama"/>
    <x v="3743"/>
    <d v="2015-06-01T16:28:25"/>
    <x v="0"/>
  </r>
  <r>
    <n v="235"/>
    <x v="3737"/>
    <s v="Taking people on a deep emotional trip with a story about sometimes those who have less, give more."/>
    <n v="10000"/>
    <n v="0"/>
    <x v="2"/>
    <s v="US"/>
    <s v="USD"/>
    <n v="1436478497"/>
    <n v="1433886497"/>
    <b v="0"/>
    <x v="501"/>
    <b v="0"/>
    <s v="film &amp; video/drama"/>
    <n v="0"/>
    <x v="2721"/>
    <x v="5"/>
    <s v="drama"/>
    <x v="3744"/>
    <d v="2016-02-13T22:24:57"/>
    <x v="0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501"/>
    <b v="0"/>
    <s v="film &amp; video/drama"/>
    <n v="0"/>
    <x v="2721"/>
    <x v="5"/>
    <s v="drama"/>
    <x v="3745"/>
    <d v="2016-01-02T23:00:51"/>
    <x v="0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501"/>
    <b v="0"/>
    <s v="film &amp; video/drama"/>
    <n v="0"/>
    <x v="2721"/>
    <x v="5"/>
    <s v="drama"/>
    <x v="3746"/>
    <d v="2016-09-29T21:52:52"/>
    <x v="0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501"/>
    <b v="0"/>
    <s v="film &amp; video/animation"/>
    <n v="0"/>
    <x v="2721"/>
    <x v="5"/>
    <s v="animation"/>
    <x v="3747"/>
    <d v="2015-07-09T21:48:17"/>
    <x v="0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501"/>
    <b v="0"/>
    <s v="film &amp; video/animation"/>
    <n v="0"/>
    <x v="2721"/>
    <x v="5"/>
    <s v="animation"/>
    <x v="3748"/>
    <d v="2016-01-05T00:00:00"/>
    <x v="0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501"/>
    <b v="0"/>
    <s v="film &amp; video/animation"/>
    <n v="0"/>
    <x v="2721"/>
    <x v="5"/>
    <s v="animation"/>
    <x v="3749"/>
    <d v="2016-12-30T09:00:00"/>
    <x v="0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501"/>
    <b v="0"/>
    <s v="film &amp; video/animation"/>
    <n v="0"/>
    <x v="2721"/>
    <x v="5"/>
    <s v="animation"/>
    <x v="3750"/>
    <d v="2015-10-22T18:59:00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501"/>
    <b v="0"/>
    <s v="film &amp; video/animation"/>
    <n v="0"/>
    <x v="2721"/>
    <x v="5"/>
    <s v="animation"/>
    <x v="3751"/>
    <d v="2009-11-27T04:59:00"/>
    <x v="0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501"/>
    <b v="0"/>
    <s v="film &amp; video/animation"/>
    <n v="0"/>
    <x v="2721"/>
    <x v="5"/>
    <s v="animation"/>
    <x v="3752"/>
    <d v="2015-10-11T15:07:02"/>
    <x v="0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501"/>
    <b v="0"/>
    <s v="film &amp; video/animation"/>
    <n v="0"/>
    <x v="2721"/>
    <x v="5"/>
    <s v="animation"/>
    <x v="3753"/>
    <d v="2013-07-31T08:41:53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501"/>
    <b v="0"/>
    <s v="film &amp; video/animation"/>
    <n v="0"/>
    <x v="2721"/>
    <x v="5"/>
    <s v="animation"/>
    <x v="3754"/>
    <d v="2016-10-08T07:38:46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501"/>
    <b v="0"/>
    <s v="film &amp; video/animation"/>
    <n v="0"/>
    <x v="2721"/>
    <x v="5"/>
    <s v="animation"/>
    <x v="3755"/>
    <d v="2014-10-17T18:16:58"/>
    <x v="0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501"/>
    <b v="0"/>
    <s v="film &amp; video/animation"/>
    <n v="0"/>
    <x v="2721"/>
    <x v="5"/>
    <s v="animation"/>
    <x v="3756"/>
    <d v="2013-11-02T19:03:16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501"/>
    <b v="0"/>
    <s v="film &amp; video/animation"/>
    <n v="0"/>
    <x v="2721"/>
    <x v="5"/>
    <s v="animation"/>
    <x v="3757"/>
    <d v="2014-01-25T17:09:51"/>
    <x v="0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501"/>
    <b v="0"/>
    <s v="film &amp; video/animation"/>
    <n v="0"/>
    <x v="2721"/>
    <x v="5"/>
    <s v="animation"/>
    <x v="3758"/>
    <d v="2014-08-16T18:25:12"/>
    <x v="0"/>
  </r>
  <r>
    <n v="469"/>
    <x v="3752"/>
    <s v="Create a personalised animation film using your child's name and photo."/>
    <n v="6000"/>
    <n v="0"/>
    <x v="2"/>
    <s v="GB"/>
    <s v="GBP"/>
    <n v="1409960724"/>
    <n v="1404776724"/>
    <b v="0"/>
    <x v="501"/>
    <b v="0"/>
    <s v="film &amp; video/animation"/>
    <n v="0"/>
    <x v="2721"/>
    <x v="5"/>
    <s v="animation"/>
    <x v="3759"/>
    <d v="2013-06-02T20:19:27"/>
    <x v="0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501"/>
    <b v="0"/>
    <s v="film &amp; video/animation"/>
    <n v="0"/>
    <x v="2721"/>
    <x v="5"/>
    <s v="animation"/>
    <x v="3760"/>
    <d v="2011-08-10T03:02:21"/>
    <x v="0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501"/>
    <b v="0"/>
    <s v="film &amp; video/animation"/>
    <n v="0"/>
    <x v="2721"/>
    <x v="5"/>
    <s v="animation"/>
    <x v="3761"/>
    <d v="2012-07-11T03:51:05"/>
    <x v="0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501"/>
    <b v="0"/>
    <s v="film &amp; video/animation"/>
    <n v="0"/>
    <x v="2721"/>
    <x v="5"/>
    <s v="animation"/>
    <x v="3762"/>
    <d v="2014-09-05T23:45:24"/>
    <x v="0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501"/>
    <b v="0"/>
    <s v="film &amp; video/animation"/>
    <n v="0"/>
    <x v="2721"/>
    <x v="5"/>
    <s v="animation"/>
    <x v="3763"/>
    <d v="2015-05-06T02:04:03"/>
    <x v="0"/>
  </r>
  <r>
    <n v="488"/>
    <x v="3757"/>
    <s v="When humans left the earth, the animals took over the city. What could go wrong? Well...everything!"/>
    <n v="12000"/>
    <n v="0"/>
    <x v="2"/>
    <s v="US"/>
    <s v="USD"/>
    <n v="1483924700"/>
    <n v="1481332700"/>
    <b v="0"/>
    <x v="501"/>
    <b v="0"/>
    <s v="film &amp; video/animation"/>
    <n v="0"/>
    <x v="2721"/>
    <x v="5"/>
    <s v="animation"/>
    <x v="3764"/>
    <d v="2012-05-18T20:02:14"/>
    <x v="0"/>
  </r>
  <r>
    <n v="490"/>
    <x v="3758"/>
    <s v="Cancelled"/>
    <n v="1000"/>
    <n v="0"/>
    <x v="2"/>
    <s v="US"/>
    <s v="USD"/>
    <n v="1345677285"/>
    <n v="1343085285"/>
    <b v="0"/>
    <x v="501"/>
    <b v="0"/>
    <s v="film &amp; video/animation"/>
    <n v="0"/>
    <x v="2721"/>
    <x v="5"/>
    <s v="animation"/>
    <x v="3765"/>
    <d v="2015-04-01T20:51:49"/>
    <x v="0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501"/>
    <b v="0"/>
    <s v="film &amp; video/animation"/>
    <n v="0"/>
    <x v="2721"/>
    <x v="5"/>
    <s v="animation"/>
    <x v="3766"/>
    <d v="2016-12-25T15:16:34"/>
    <x v="0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501"/>
    <b v="0"/>
    <s v="film &amp; video/animation"/>
    <n v="0"/>
    <x v="2721"/>
    <x v="5"/>
    <s v="animation"/>
    <x v="3767"/>
    <d v="2017-01-09T01:18:20"/>
    <x v="0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501"/>
    <b v="0"/>
    <s v="film &amp; video/animation"/>
    <n v="0"/>
    <x v="2721"/>
    <x v="5"/>
    <s v="animation"/>
    <x v="3768"/>
    <d v="2012-08-22T23:14:45"/>
    <x v="0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501"/>
    <b v="0"/>
    <s v="film &amp; video/animation"/>
    <n v="0"/>
    <x v="2721"/>
    <x v="5"/>
    <s v="animation"/>
    <x v="3769"/>
    <d v="2016-01-27T23:34:59"/>
    <x v="0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501"/>
    <b v="0"/>
    <s v="film &amp; video/animation"/>
    <n v="0"/>
    <x v="2721"/>
    <x v="5"/>
    <s v="animation"/>
    <x v="3770"/>
    <d v="2016-10-13T00:50:30"/>
    <x v="0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501"/>
    <b v="0"/>
    <s v="film &amp; video/animation"/>
    <n v="0"/>
    <x v="2721"/>
    <x v="5"/>
    <s v="animation"/>
    <x v="3771"/>
    <d v="2015-05-20T17:25:38"/>
    <x v="0"/>
  </r>
  <r>
    <n v="516"/>
    <x v="3765"/>
    <s v="A big brother style comedy animation series starring famous seafarers"/>
    <n v="5000"/>
    <n v="0"/>
    <x v="2"/>
    <s v="GB"/>
    <s v="GBP"/>
    <n v="1432752080"/>
    <n v="1427568080"/>
    <b v="0"/>
    <x v="501"/>
    <b v="0"/>
    <s v="film &amp; video/animation"/>
    <n v="0"/>
    <x v="2721"/>
    <x v="5"/>
    <s v="animation"/>
    <x v="3772"/>
    <d v="2015-07-16T19:51:45"/>
    <x v="0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501"/>
    <b v="0"/>
    <s v="film &amp; video/animation"/>
    <n v="0"/>
    <x v="2721"/>
    <x v="5"/>
    <s v="animation"/>
    <x v="3773"/>
    <d v="2011-07-09T05:37:31"/>
    <x v="0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501"/>
    <b v="0"/>
    <s v="technology/web"/>
    <n v="0"/>
    <x v="2721"/>
    <x v="0"/>
    <s v="web"/>
    <x v="3774"/>
    <d v="2016-03-01T04:13:59"/>
    <x v="0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501"/>
    <b v="0"/>
    <s v="technology/web"/>
    <n v="0"/>
    <x v="2721"/>
    <x v="0"/>
    <s v="web"/>
    <x v="3775"/>
    <d v="2015-05-27T18:41:20"/>
    <x v="0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501"/>
    <b v="0"/>
    <s v="technology/web"/>
    <n v="0"/>
    <x v="2721"/>
    <x v="0"/>
    <s v="web"/>
    <x v="3776"/>
    <d v="2015-09-06T14:46:00"/>
    <x v="0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501"/>
    <b v="0"/>
    <s v="technology/web"/>
    <n v="0"/>
    <x v="2721"/>
    <x v="0"/>
    <s v="web"/>
    <x v="3777"/>
    <d v="2016-02-10T16:42:44"/>
    <x v="0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501"/>
    <b v="0"/>
    <s v="technology/web"/>
    <n v="0"/>
    <x v="2721"/>
    <x v="0"/>
    <s v="web"/>
    <x v="3778"/>
    <d v="2016-01-09T14:48:16"/>
    <x v="0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501"/>
    <b v="0"/>
    <s v="technology/web"/>
    <n v="0"/>
    <x v="2721"/>
    <x v="0"/>
    <s v="web"/>
    <x v="3779"/>
    <d v="2016-06-12T08:29:03"/>
    <x v="0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501"/>
    <b v="0"/>
    <s v="technology/web"/>
    <n v="0"/>
    <x v="2721"/>
    <x v="0"/>
    <s v="web"/>
    <x v="3780"/>
    <d v="2015-03-24T20:11:45"/>
    <x v="0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501"/>
    <b v="0"/>
    <s v="technology/web"/>
    <n v="0"/>
    <x v="2721"/>
    <x v="0"/>
    <s v="web"/>
    <x v="3781"/>
    <d v="2016-12-18T09:20:15"/>
    <x v="0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501"/>
    <b v="0"/>
    <s v="technology/web"/>
    <n v="0"/>
    <x v="2721"/>
    <x v="0"/>
    <s v="web"/>
    <x v="3782"/>
    <d v="2015-07-10T18:50:49"/>
    <x v="0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501"/>
    <b v="0"/>
    <s v="technology/web"/>
    <n v="0"/>
    <x v="2721"/>
    <x v="0"/>
    <s v="web"/>
    <x v="3783"/>
    <d v="2015-01-01T20:13:14"/>
    <x v="0"/>
  </r>
  <r>
    <n v="585"/>
    <x v="3777"/>
    <s v="SAVE UP TO 40% WHEN YOU SPEND!_x000a__x000a_PRE-ORDER YOUR LINK CARD TODAY"/>
    <n v="9000"/>
    <n v="0"/>
    <x v="2"/>
    <s v="GB"/>
    <s v="GBP"/>
    <n v="1448928000"/>
    <n v="1444123377"/>
    <b v="0"/>
    <x v="501"/>
    <b v="0"/>
    <s v="technology/web"/>
    <n v="0"/>
    <x v="2721"/>
    <x v="0"/>
    <s v="web"/>
    <x v="3784"/>
    <d v="2015-11-04T18:11:28"/>
    <x v="0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501"/>
    <b v="0"/>
    <s v="technology/web"/>
    <n v="0"/>
    <x v="2721"/>
    <x v="0"/>
    <s v="web"/>
    <x v="3785"/>
    <d v="2015-08-02T00:18:24"/>
    <x v="0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501"/>
    <b v="0"/>
    <s v="technology/web"/>
    <n v="0"/>
    <x v="2721"/>
    <x v="0"/>
    <s v="web"/>
    <x v="3786"/>
    <d v="2015-03-15T18:00:00"/>
    <x v="0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501"/>
    <b v="0"/>
    <s v="technology/web"/>
    <n v="0"/>
    <x v="2721"/>
    <x v="0"/>
    <s v="web"/>
    <x v="3787"/>
    <d v="2015-12-01T00:00:00"/>
    <x v="0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n v="1427140586"/>
    <b v="0"/>
    <x v="501"/>
    <b v="0"/>
    <s v="technology/web"/>
    <n v="0"/>
    <x v="2721"/>
    <x v="0"/>
    <s v="web"/>
    <x v="3788"/>
    <d v="2015-06-18T19:03:35"/>
    <x v="0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501"/>
    <b v="0"/>
    <s v="technology/web"/>
    <n v="0"/>
    <x v="2721"/>
    <x v="0"/>
    <s v="web"/>
    <x v="3789"/>
    <d v="2014-08-28T00:50:56"/>
    <x v="0"/>
  </r>
  <r>
    <n v="612"/>
    <x v="3783"/>
    <s v="A Fast and Reliable new Web platform to stream videos from Internet"/>
    <n v="10000"/>
    <n v="0"/>
    <x v="1"/>
    <s v="IT"/>
    <s v="EUR"/>
    <n v="1472777146"/>
    <n v="1470185146"/>
    <b v="0"/>
    <x v="501"/>
    <b v="0"/>
    <s v="technology/web"/>
    <n v="0"/>
    <x v="2721"/>
    <x v="0"/>
    <s v="web"/>
    <x v="3790"/>
    <d v="2015-11-22T20:48:56"/>
    <x v="0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501"/>
    <b v="0"/>
    <s v="technology/web"/>
    <n v="0"/>
    <x v="2721"/>
    <x v="0"/>
    <s v="web"/>
    <x v="3791"/>
    <d v="2015-04-22T19:56:26"/>
    <x v="0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501"/>
    <b v="0"/>
    <s v="technology/web"/>
    <n v="0"/>
    <x v="2721"/>
    <x v="0"/>
    <s v="web"/>
    <x v="3792"/>
    <d v="2016-01-19T13:27:17"/>
    <x v="0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501"/>
    <b v="0"/>
    <s v="technology/web"/>
    <n v="0"/>
    <x v="2721"/>
    <x v="0"/>
    <s v="web"/>
    <x v="3793"/>
    <d v="2016-09-02T00:45:46"/>
    <x v="0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501"/>
    <b v="0"/>
    <s v="technology/web"/>
    <n v="0"/>
    <x v="2721"/>
    <x v="0"/>
    <s v="web"/>
    <x v="3794"/>
    <d v="2016-06-24T01:29:00"/>
    <x v="0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501"/>
    <b v="0"/>
    <s v="technology/web"/>
    <n v="0"/>
    <x v="2721"/>
    <x v="0"/>
    <s v="web"/>
    <x v="3795"/>
    <d v="2015-09-25T02:55:59"/>
    <x v="0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501"/>
    <b v="0"/>
    <s v="technology/web"/>
    <n v="0"/>
    <x v="2721"/>
    <x v="0"/>
    <s v="web"/>
    <x v="3796"/>
    <d v="2017-02-25T09:01:47"/>
    <x v="0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501"/>
    <b v="0"/>
    <s v="technology/web"/>
    <n v="0"/>
    <x v="2721"/>
    <x v="0"/>
    <s v="web"/>
    <x v="3797"/>
    <d v="2015-12-09T19:26:43"/>
    <x v="0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501"/>
    <b v="0"/>
    <s v="technology/web"/>
    <n v="0"/>
    <x v="2721"/>
    <x v="0"/>
    <s v="web"/>
    <x v="3798"/>
    <d v="2015-05-28T00:13:17"/>
    <x v="0"/>
  </r>
  <r>
    <n v="632"/>
    <x v="3792"/>
    <s v="Our goal is to create a system, students can find universities that best match their interests."/>
    <n v="20000"/>
    <n v="0"/>
    <x v="1"/>
    <s v="NL"/>
    <s v="EUR"/>
    <n v="1448470165"/>
    <n v="1445874565"/>
    <b v="0"/>
    <x v="501"/>
    <b v="0"/>
    <s v="technology/web"/>
    <n v="0"/>
    <x v="2721"/>
    <x v="0"/>
    <s v="web"/>
    <x v="3799"/>
    <d v="2015-05-14T23:44:01"/>
    <x v="0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501"/>
    <b v="0"/>
    <s v="technology/web"/>
    <n v="0"/>
    <x v="2721"/>
    <x v="0"/>
    <s v="web"/>
    <x v="3800"/>
    <d v="2017-03-26T20:29:37"/>
    <x v="0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501"/>
    <b v="0"/>
    <s v="technology/wearables"/>
    <n v="0"/>
    <x v="2721"/>
    <x v="0"/>
    <s v="wearables"/>
    <x v="3801"/>
    <d v="2014-07-13T16:37:37"/>
    <x v="0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501"/>
    <b v="0"/>
    <s v="technology/wearables"/>
    <n v="0"/>
    <x v="2721"/>
    <x v="0"/>
    <s v="wearables"/>
    <x v="3802"/>
    <d v="2015-11-25T16:49:25"/>
    <x v="0"/>
  </r>
  <r>
    <n v="710"/>
    <x v="3796"/>
    <s v="Shirts, so technologically advanced, they connect mentally to their audience upon sight."/>
    <n v="1200"/>
    <n v="0"/>
    <x v="2"/>
    <s v="CA"/>
    <s v="CAD"/>
    <n v="1408495440"/>
    <n v="1405640302"/>
    <b v="0"/>
    <x v="501"/>
    <b v="0"/>
    <s v="technology/wearables"/>
    <n v="0"/>
    <x v="2721"/>
    <x v="0"/>
    <s v="wearables"/>
    <x v="3803"/>
    <d v="2017-02-25T23:04:00"/>
    <x v="0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501"/>
    <b v="0"/>
    <s v="publishing/fiction"/>
    <n v="0"/>
    <x v="2721"/>
    <x v="1"/>
    <s v="fiction"/>
    <x v="3804"/>
    <d v="2015-08-03T16:09:30"/>
    <x v="0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501"/>
    <b v="0"/>
    <s v="publishing/fiction"/>
    <n v="0"/>
    <x v="2721"/>
    <x v="1"/>
    <s v="fiction"/>
    <x v="3805"/>
    <d v="2016-12-14T18:39:00"/>
    <x v="0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501"/>
    <b v="0"/>
    <s v="publishing/fiction"/>
    <n v="0"/>
    <x v="2721"/>
    <x v="1"/>
    <s v="fiction"/>
    <x v="3806"/>
    <d v="2014-08-20T00:44:00"/>
    <x v="0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501"/>
    <b v="0"/>
    <s v="publishing/fiction"/>
    <n v="0"/>
    <x v="2721"/>
    <x v="1"/>
    <s v="fiction"/>
    <x v="3807"/>
    <d v="2016-11-26T19:20:13"/>
    <x v="0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501"/>
    <b v="0"/>
    <s v="publishing/fiction"/>
    <n v="0"/>
    <x v="2721"/>
    <x v="1"/>
    <s v="fiction"/>
    <x v="3808"/>
    <d v="2016-12-04T06:00:00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501"/>
    <b v="0"/>
    <s v="publishing/fiction"/>
    <n v="0"/>
    <x v="2721"/>
    <x v="1"/>
    <s v="fiction"/>
    <x v="3809"/>
    <d v="2015-09-10T04:09:21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501"/>
    <b v="0"/>
    <s v="music/jazz"/>
    <n v="0"/>
    <x v="2721"/>
    <x v="7"/>
    <s v="jazz"/>
    <x v="3810"/>
    <d v="2015-02-16T18:48:03"/>
    <x v="0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501"/>
    <b v="0"/>
    <s v="music/indie rock"/>
    <n v="0"/>
    <x v="2721"/>
    <x v="7"/>
    <s v="indie rock"/>
    <x v="3811"/>
    <d v="2013-12-16T04:58:10"/>
    <x v="0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501"/>
    <b v="0"/>
    <s v="music/indie rock"/>
    <n v="0"/>
    <x v="2721"/>
    <x v="7"/>
    <s v="indie rock"/>
    <x v="3812"/>
    <d v="2013-02-24T23:59:29"/>
    <x v="0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501"/>
    <b v="0"/>
    <s v="music/jazz"/>
    <n v="0"/>
    <x v="2721"/>
    <x v="7"/>
    <s v="jazz"/>
    <x v="3813"/>
    <d v="2015-09-21T17:22:11"/>
    <x v="0"/>
  </r>
  <r>
    <n v="906"/>
    <x v="3807"/>
    <s v="The DMV's most respected saxophonist pay tribute to Motown."/>
    <n v="15000"/>
    <n v="0"/>
    <x v="2"/>
    <s v="US"/>
    <s v="USD"/>
    <n v="1394681590"/>
    <n v="1392093190"/>
    <b v="0"/>
    <x v="501"/>
    <b v="0"/>
    <s v="music/jazz"/>
    <n v="0"/>
    <x v="2721"/>
    <x v="7"/>
    <s v="jazz"/>
    <x v="3814"/>
    <d v="2012-05-27T23:00:55"/>
    <x v="0"/>
  </r>
  <r>
    <n v="907"/>
    <x v="3808"/>
    <s v="Greg Chambers' self-titled CD needs support for post production, replication, and promotion."/>
    <n v="2900"/>
    <n v="0"/>
    <x v="2"/>
    <s v="US"/>
    <s v="USD"/>
    <n v="1315715823"/>
    <n v="1313123823"/>
    <b v="0"/>
    <x v="501"/>
    <b v="0"/>
    <s v="music/jazz"/>
    <n v="0"/>
    <x v="2721"/>
    <x v="7"/>
    <s v="jazz"/>
    <x v="3815"/>
    <d v="2012-11-28T17:31:48"/>
    <x v="0"/>
  </r>
  <r>
    <n v="908"/>
    <x v="3809"/>
    <s v="This project is designed to help protect the environment by using Eco-friendly product packaging."/>
    <n v="2500"/>
    <n v="0"/>
    <x v="2"/>
    <s v="US"/>
    <s v="USD"/>
    <n v="1280206740"/>
    <n v="1276283655"/>
    <b v="0"/>
    <x v="501"/>
    <b v="0"/>
    <s v="music/jazz"/>
    <n v="0"/>
    <x v="2721"/>
    <x v="7"/>
    <s v="jazz"/>
    <x v="3816"/>
    <d v="2010-06-08T19:11:00"/>
    <x v="0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501"/>
    <b v="0"/>
    <s v="music/jazz"/>
    <n v="0"/>
    <x v="2721"/>
    <x v="7"/>
    <s v="jazz"/>
    <x v="3817"/>
    <d v="2014-03-13T03:33:10"/>
    <x v="0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501"/>
    <b v="0"/>
    <s v="music/jazz"/>
    <n v="0"/>
    <x v="2721"/>
    <x v="7"/>
    <s v="jazz"/>
    <x v="3818"/>
    <d v="2011-09-11T04:37:03"/>
    <x v="0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n v="1284409734"/>
    <b v="0"/>
    <x v="501"/>
    <b v="0"/>
    <s v="music/jazz"/>
    <n v="0"/>
    <x v="2721"/>
    <x v="7"/>
    <s v="jazz"/>
    <x v="3819"/>
    <d v="2010-07-27T04:59:00"/>
    <x v="0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501"/>
    <b v="0"/>
    <s v="music/jazz"/>
    <n v="0"/>
    <x v="2721"/>
    <x v="7"/>
    <s v="jazz"/>
    <x v="3820"/>
    <d v="2014-01-24T00:07:25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501"/>
    <b v="0"/>
    <s v="music/jazz"/>
    <n v="0"/>
    <x v="2721"/>
    <x v="7"/>
    <s v="jazz"/>
    <x v="3821"/>
    <d v="2012-08-25T18:19:07"/>
    <x v="0"/>
  </r>
  <r>
    <n v="927"/>
    <x v="3815"/>
    <s v="Studio CD/DVD Solo project of Pianist &amp; Keyboardist Jetro da Silva"/>
    <n v="20000"/>
    <n v="0"/>
    <x v="2"/>
    <s v="US"/>
    <s v="USD"/>
    <n v="1337024695"/>
    <n v="1334432695"/>
    <b v="0"/>
    <x v="501"/>
    <b v="0"/>
    <s v="music/jazz"/>
    <n v="0"/>
    <x v="2721"/>
    <x v="7"/>
    <s v="jazz"/>
    <x v="3822"/>
    <d v="2010-10-22T05:00:00"/>
    <x v="0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501"/>
    <b v="0"/>
    <s v="music/jazz"/>
    <n v="0"/>
    <x v="2721"/>
    <x v="7"/>
    <s v="jazz"/>
    <x v="3823"/>
    <d v="2013-11-14T17:07:02"/>
    <x v="0"/>
  </r>
  <r>
    <n v="936"/>
    <x v="3817"/>
    <s v="A CD of a live Jazz concert featuring Marti Mendenhall, George Mitchell, Scott Steed and Todd Strait."/>
    <n v="1400"/>
    <n v="0"/>
    <x v="2"/>
    <s v="US"/>
    <s v="USD"/>
    <n v="1326916800"/>
    <n v="1323131689"/>
    <b v="0"/>
    <x v="501"/>
    <b v="0"/>
    <s v="music/jazz"/>
    <n v="0"/>
    <x v="2721"/>
    <x v="7"/>
    <s v="jazz"/>
    <x v="3824"/>
    <d v="2010-07-08T22:40:00"/>
    <x v="0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501"/>
    <b v="0"/>
    <s v="technology/wearables"/>
    <n v="0"/>
    <x v="2721"/>
    <x v="0"/>
    <s v="wearables"/>
    <x v="3825"/>
    <d v="2012-05-14T19:44:55"/>
    <x v="0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501"/>
    <b v="0"/>
    <s v="technology/wearables"/>
    <n v="0"/>
    <x v="2721"/>
    <x v="0"/>
    <s v="wearables"/>
    <x v="3826"/>
    <d v="2012-04-09T04:42:49"/>
    <x v="0"/>
  </r>
  <r>
    <n v="1041"/>
    <x v="3820"/>
    <s v="I am trying to document what it is like to plunge head first into the music/audio industry as an intern."/>
    <n v="50"/>
    <n v="0"/>
    <x v="1"/>
    <s v="US"/>
    <s v="USD"/>
    <n v="1406769992"/>
    <n v="1405041992"/>
    <b v="0"/>
    <x v="501"/>
    <b v="0"/>
    <s v="journalism/audio"/>
    <n v="0"/>
    <x v="2721"/>
    <x v="8"/>
    <s v="audio"/>
    <x v="3827"/>
    <d v="2012-01-18T20:00:00"/>
    <x v="0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501"/>
    <b v="0"/>
    <s v="journalism/audio"/>
    <n v="0"/>
    <x v="2721"/>
    <x v="8"/>
    <s v="audio"/>
    <x v="3828"/>
    <d v="2016-06-30T18:45:06"/>
    <x v="0"/>
  </r>
  <r>
    <n v="1049"/>
    <x v="3822"/>
    <s v="------"/>
    <n v="12000"/>
    <n v="0"/>
    <x v="1"/>
    <s v="US"/>
    <s v="USD"/>
    <n v="1455272445"/>
    <n v="1452680445"/>
    <b v="0"/>
    <x v="501"/>
    <b v="0"/>
    <s v="journalism/audio"/>
    <n v="0"/>
    <x v="2721"/>
    <x v="8"/>
    <s v="audio"/>
    <x v="3829"/>
    <d v="2016-10-01T08:33:45"/>
    <x v="0"/>
  </r>
  <r>
    <n v="1050"/>
    <x v="3823"/>
    <s v="Secularism is on the rise and I hear you.Talk to me."/>
    <n v="2500"/>
    <n v="0"/>
    <x v="1"/>
    <s v="US"/>
    <s v="USD"/>
    <n v="1442257677"/>
    <n v="1439665677"/>
    <b v="0"/>
    <x v="501"/>
    <b v="0"/>
    <s v="journalism/audio"/>
    <n v="0"/>
    <x v="2721"/>
    <x v="8"/>
    <s v="audio"/>
    <x v="3830"/>
    <d v="2014-07-31T01:26:32"/>
    <x v="0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501"/>
    <b v="0"/>
    <s v="journalism/audio"/>
    <n v="0"/>
    <x v="2721"/>
    <x v="8"/>
    <s v="audio"/>
    <x v="3831"/>
    <d v="2015-12-26T20:26:00"/>
    <x v="0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501"/>
    <b v="0"/>
    <s v="journalism/audio"/>
    <n v="0"/>
    <x v="2721"/>
    <x v="8"/>
    <s v="audio"/>
    <x v="3832"/>
    <d v="2016-02-12T10:20:45"/>
    <x v="0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501"/>
    <b v="0"/>
    <s v="journalism/audio"/>
    <n v="0"/>
    <x v="2721"/>
    <x v="8"/>
    <s v="audio"/>
    <x v="3833"/>
    <d v="2015-09-14T19:07:57"/>
    <x v="0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501"/>
    <b v="0"/>
    <s v="journalism/audio"/>
    <n v="0"/>
    <x v="2721"/>
    <x v="8"/>
    <s v="audio"/>
    <x v="3834"/>
    <d v="2014-08-27T00:20:25"/>
    <x v="0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501"/>
    <b v="0"/>
    <s v="journalism/audio"/>
    <n v="0"/>
    <x v="2721"/>
    <x v="8"/>
    <s v="audio"/>
    <x v="3835"/>
    <d v="2016-06-06T20:09:00"/>
    <x v="0"/>
  </r>
  <r>
    <n v="1057"/>
    <x v="3829"/>
    <s v="Sayin it Plain is a Independent Radio Show created to inform the public and empower the community."/>
    <n v="10000"/>
    <n v="0"/>
    <x v="1"/>
    <s v="US"/>
    <s v="USD"/>
    <n v="1480888483"/>
    <n v="1478292883"/>
    <b v="0"/>
    <x v="501"/>
    <b v="0"/>
    <s v="journalism/audio"/>
    <n v="0"/>
    <x v="2721"/>
    <x v="8"/>
    <s v="audio"/>
    <x v="3836"/>
    <d v="2014-08-10T22:00:00"/>
    <x v="0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501"/>
    <b v="0"/>
    <s v="journalism/audio"/>
    <n v="0"/>
    <x v="2721"/>
    <x v="8"/>
    <s v="audio"/>
    <x v="3837"/>
    <d v="2016-03-07T23:49:05"/>
    <x v="0"/>
  </r>
  <r>
    <n v="1059"/>
    <x v="3831"/>
    <s v="Turning myself into a vocal artist."/>
    <n v="1100"/>
    <n v="0"/>
    <x v="1"/>
    <s v="US"/>
    <s v="USD"/>
    <n v="1426269456"/>
    <n v="1423681056"/>
    <b v="0"/>
    <x v="501"/>
    <b v="0"/>
    <s v="journalism/audio"/>
    <n v="0"/>
    <x v="2721"/>
    <x v="8"/>
    <s v="audio"/>
    <x v="3838"/>
    <d v="2015-04-24T16:16:17"/>
    <x v="0"/>
  </r>
  <r>
    <n v="1061"/>
    <x v="3832"/>
    <s v="T.O., Adi &amp; Mercedes discuss their point of views, women's issues &amp; Hollywood Hotties."/>
    <n v="4000"/>
    <n v="0"/>
    <x v="1"/>
    <s v="US"/>
    <s v="USD"/>
    <n v="1462150800"/>
    <n v="1456987108"/>
    <b v="0"/>
    <x v="501"/>
    <b v="0"/>
    <s v="journalism/audio"/>
    <n v="0"/>
    <x v="2721"/>
    <x v="8"/>
    <s v="audio"/>
    <x v="3839"/>
    <d v="2016-12-04T21:54:43"/>
    <x v="0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501"/>
    <b v="0"/>
    <s v="journalism/audio"/>
    <n v="0"/>
    <x v="2721"/>
    <x v="8"/>
    <s v="audio"/>
    <x v="3840"/>
    <d v="2015-03-26T00:00:00"/>
    <x v="0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501"/>
    <b v="0"/>
    <s v="games/video games"/>
    <n v="0"/>
    <x v="2721"/>
    <x v="3"/>
    <s v="video games"/>
    <x v="3841"/>
    <d v="2015-03-13T17:57:36"/>
    <x v="0"/>
  </r>
  <r>
    <n v="1084"/>
    <x v="3835"/>
    <s v="I want to start my own channel for gaming"/>
    <n v="550"/>
    <n v="0"/>
    <x v="2"/>
    <s v="US"/>
    <s v="USD"/>
    <n v="1407534804"/>
    <n v="1404942804"/>
    <b v="0"/>
    <x v="501"/>
    <b v="0"/>
    <s v="games/video games"/>
    <n v="0"/>
    <x v="2721"/>
    <x v="3"/>
    <s v="video games"/>
    <x v="3842"/>
    <d v="2016-05-02T01:00:00"/>
    <x v="0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501"/>
    <b v="0"/>
    <s v="games/video games"/>
    <n v="0"/>
    <x v="2721"/>
    <x v="3"/>
    <s v="video games"/>
    <x v="3843"/>
    <d v="2016-08-31T00:44:22"/>
    <x v="0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501"/>
    <b v="0"/>
    <s v="games/video games"/>
    <n v="0"/>
    <x v="2721"/>
    <x v="3"/>
    <s v="video games"/>
    <x v="3844"/>
    <d v="2015-11-17T19:04:53"/>
    <x v="0"/>
  </r>
  <r>
    <n v="1120"/>
    <x v="3838"/>
    <s v="Planet Ninjahwah is a highly anticipated futuristic action adventure game that will blow your mind!!"/>
    <n v="25000"/>
    <n v="0"/>
    <x v="2"/>
    <s v="US"/>
    <s v="USD"/>
    <n v="1319835400"/>
    <n v="1315947400"/>
    <b v="0"/>
    <x v="501"/>
    <b v="0"/>
    <s v="games/video games"/>
    <n v="0"/>
    <x v="2721"/>
    <x v="3"/>
    <s v="video games"/>
    <x v="3845"/>
    <d v="2014-08-08T21:53:24"/>
    <x v="0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501"/>
    <b v="0"/>
    <s v="games/video games"/>
    <n v="0"/>
    <x v="2721"/>
    <x v="3"/>
    <s v="video games"/>
    <x v="3846"/>
    <d v="2014-06-15T17:08:07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501"/>
    <b v="0"/>
    <s v="games/mobile games"/>
    <n v="0"/>
    <x v="2721"/>
    <x v="3"/>
    <s v="mobile games"/>
    <x v="3847"/>
    <d v="2014-07-23T20:40:24"/>
    <x v="0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501"/>
    <b v="0"/>
    <s v="games/mobile games"/>
    <n v="0"/>
    <x v="2721"/>
    <x v="3"/>
    <s v="mobile games"/>
    <x v="3848"/>
    <d v="2011-10-28T20:56:40"/>
    <x v="0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501"/>
    <b v="0"/>
    <s v="games/mobile games"/>
    <n v="0"/>
    <x v="2721"/>
    <x v="3"/>
    <s v="mobile games"/>
    <x v="3849"/>
    <d v="2013-05-30T16:53:45"/>
    <x v="0"/>
  </r>
  <r>
    <n v="1141"/>
    <x v="3843"/>
    <s v="I think this will be a great game!"/>
    <n v="500"/>
    <n v="0"/>
    <x v="2"/>
    <s v="DE"/>
    <s v="EUR"/>
    <n v="1436460450"/>
    <n v="1433868450"/>
    <b v="0"/>
    <x v="501"/>
    <b v="0"/>
    <s v="games/mobile games"/>
    <n v="0"/>
    <x v="2721"/>
    <x v="3"/>
    <s v="mobile games"/>
    <x v="3850"/>
    <d v="2015-09-25T14:58:50"/>
    <x v="0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501"/>
    <b v="0"/>
    <s v="games/mobile games"/>
    <n v="0"/>
    <x v="2721"/>
    <x v="3"/>
    <s v="mobile games"/>
    <x v="3851"/>
    <d v="2015-12-24T21:47:48"/>
    <x v="0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501"/>
    <b v="0"/>
    <s v="food/food trucks"/>
    <n v="0"/>
    <x v="2721"/>
    <x v="4"/>
    <s v="food trucks"/>
    <x v="3852"/>
    <d v="2015-08-06T11:05:21"/>
    <x v="0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501"/>
    <b v="0"/>
    <s v="food/food trucks"/>
    <n v="0"/>
    <x v="2721"/>
    <x v="4"/>
    <s v="food trucks"/>
    <x v="3853"/>
    <d v="2015-07-09T16:47:30"/>
    <x v="0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501"/>
    <b v="0"/>
    <s v="food/food trucks"/>
    <n v="0"/>
    <x v="2721"/>
    <x v="4"/>
    <s v="food trucks"/>
    <x v="3854"/>
    <d v="2015-02-17T00:08:47"/>
    <x v="0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501"/>
    <b v="0"/>
    <s v="food/food trucks"/>
    <n v="0"/>
    <x v="2721"/>
    <x v="4"/>
    <s v="food trucks"/>
    <x v="3855"/>
    <d v="2015-04-29T04:22:00"/>
    <x v="0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501"/>
    <b v="0"/>
    <s v="food/food trucks"/>
    <n v="0"/>
    <x v="2721"/>
    <x v="4"/>
    <s v="food trucks"/>
    <x v="3856"/>
    <d v="2014-10-19T23:19:43"/>
    <x v="0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501"/>
    <b v="0"/>
    <s v="food/food trucks"/>
    <n v="0"/>
    <x v="2721"/>
    <x v="4"/>
    <s v="food trucks"/>
    <x v="3857"/>
    <d v="2015-09-07T02:27:43"/>
    <x v="0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501"/>
    <b v="0"/>
    <s v="food/food trucks"/>
    <n v="0"/>
    <x v="2721"/>
    <x v="4"/>
    <s v="food trucks"/>
    <x v="3858"/>
    <d v="2015-02-24T01:42:42"/>
    <x v="0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501"/>
    <b v="0"/>
    <s v="food/food trucks"/>
    <n v="0"/>
    <x v="2721"/>
    <x v="4"/>
    <s v="food trucks"/>
    <x v="3859"/>
    <d v="2015-06-30T15:45:00"/>
    <x v="0"/>
  </r>
  <r>
    <n v="1172"/>
    <x v="3853"/>
    <s v="Bringing YOUR favorite dog recipes to the streets."/>
    <n v="9000"/>
    <n v="0"/>
    <x v="2"/>
    <s v="US"/>
    <s v="USD"/>
    <n v="1408551752"/>
    <n v="1405959752"/>
    <b v="0"/>
    <x v="501"/>
    <b v="0"/>
    <s v="food/food trucks"/>
    <n v="0"/>
    <x v="2721"/>
    <x v="4"/>
    <s v="food trucks"/>
    <x v="3860"/>
    <d v="2015-05-19T15:06:29"/>
    <x v="0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501"/>
    <b v="0"/>
    <s v="food/food trucks"/>
    <n v="0"/>
    <x v="2721"/>
    <x v="4"/>
    <s v="food trucks"/>
    <x v="3861"/>
    <d v="2014-08-09T17:22:00"/>
    <x v="0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501"/>
    <b v="0"/>
    <s v="music/world music"/>
    <n v="0"/>
    <x v="2721"/>
    <x v="7"/>
    <s v="world music"/>
    <x v="3862"/>
    <d v="2016-06-18T17:23:02"/>
    <x v="0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501"/>
    <b v="0"/>
    <s v="music/world music"/>
    <n v="0"/>
    <x v="2721"/>
    <x v="7"/>
    <s v="world music"/>
    <x v="3863"/>
    <d v="2014-08-20T16:22:32"/>
    <x v="0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501"/>
    <b v="0"/>
    <s v="music/world music"/>
    <n v="0"/>
    <x v="2721"/>
    <x v="7"/>
    <s v="world music"/>
    <x v="3864"/>
    <d v="2014-10-15T15:51:36"/>
    <x v="0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501"/>
    <b v="0"/>
    <s v="music/world music"/>
    <n v="0"/>
    <x v="2721"/>
    <x v="7"/>
    <s v="world music"/>
    <x v="3865"/>
    <d v="2014-08-07T07:00:00"/>
    <x v="0"/>
  </r>
  <r>
    <n v="1236"/>
    <x v="3859"/>
    <s v="Raising money to give the musicians their due."/>
    <n v="2500"/>
    <n v="0"/>
    <x v="1"/>
    <s v="US"/>
    <s v="USD"/>
    <n v="1343491200"/>
    <n v="1342801164"/>
    <b v="0"/>
    <x v="501"/>
    <b v="0"/>
    <s v="music/world music"/>
    <n v="0"/>
    <x v="2721"/>
    <x v="7"/>
    <s v="world music"/>
    <x v="3866"/>
    <d v="2011-02-24T23:20:30"/>
    <x v="0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501"/>
    <b v="0"/>
    <s v="music/world music"/>
    <n v="0"/>
    <x v="2721"/>
    <x v="7"/>
    <s v="world music"/>
    <x v="3867"/>
    <d v="2015-08-28T01:00:00"/>
    <x v="0"/>
  </r>
  <r>
    <n v="1239"/>
    <x v="3861"/>
    <s v="Please consider helping us with our new CD and Riverdance Tour"/>
    <n v="2500"/>
    <n v="0"/>
    <x v="1"/>
    <s v="US"/>
    <s v="USD"/>
    <n v="1325804767"/>
    <n v="1323212767"/>
    <b v="0"/>
    <x v="501"/>
    <b v="0"/>
    <s v="music/world music"/>
    <n v="0"/>
    <x v="2721"/>
    <x v="7"/>
    <s v="world music"/>
    <x v="3868"/>
    <d v="2015-02-02T18:55:42"/>
    <x v="0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501"/>
    <b v="0"/>
    <s v="technology/wearables"/>
    <n v="0"/>
    <x v="2721"/>
    <x v="0"/>
    <s v="wearables"/>
    <x v="3869"/>
    <d v="2012-07-28T16:00:00"/>
    <x v="0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501"/>
    <b v="0"/>
    <s v="technology/wearables"/>
    <n v="0"/>
    <x v="2721"/>
    <x v="0"/>
    <s v="wearables"/>
    <x v="3870"/>
    <d v="2012-08-24T06:47:45"/>
    <x v="0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n v="1405520253"/>
    <b v="0"/>
    <x v="501"/>
    <b v="0"/>
    <s v="technology/wearables"/>
    <n v="0"/>
    <x v="2721"/>
    <x v="0"/>
    <s v="wearables"/>
    <x v="3871"/>
    <d v="2012-01-05T23:06:07"/>
    <x v="0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501"/>
    <b v="0"/>
    <s v="publishing/translations"/>
    <n v="0"/>
    <x v="2721"/>
    <x v="1"/>
    <s v="translations"/>
    <x v="3872"/>
    <d v="2017-01-27T01:26:48"/>
    <x v="0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501"/>
    <b v="0"/>
    <s v="publishing/translations"/>
    <n v="0"/>
    <x v="2721"/>
    <x v="1"/>
    <s v="translations"/>
    <x v="3873"/>
    <d v="2014-07-16T02:33:45"/>
    <x v="0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501"/>
    <b v="0"/>
    <s v="publishing/translations"/>
    <n v="0"/>
    <x v="2721"/>
    <x v="1"/>
    <s v="translations"/>
    <x v="3874"/>
    <d v="2014-08-15T14:17:33"/>
    <x v="0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501"/>
    <b v="0"/>
    <s v="publishing/translations"/>
    <n v="0"/>
    <x v="2721"/>
    <x v="1"/>
    <s v="translations"/>
    <x v="3875"/>
    <d v="2015-01-01T04:12:15"/>
    <x v="0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501"/>
    <b v="0"/>
    <s v="publishing/translations"/>
    <n v="0"/>
    <x v="2721"/>
    <x v="1"/>
    <s v="translations"/>
    <x v="3876"/>
    <d v="2015-11-21T23:13:39"/>
    <x v="0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501"/>
    <b v="0"/>
    <s v="publishing/translations"/>
    <n v="0"/>
    <x v="2721"/>
    <x v="1"/>
    <s v="translations"/>
    <x v="3877"/>
    <d v="2015-04-29T03:09:19"/>
    <x v="0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501"/>
    <b v="0"/>
    <s v="publishing/translations"/>
    <n v="0"/>
    <x v="2721"/>
    <x v="1"/>
    <s v="translations"/>
    <x v="3878"/>
    <d v="2015-08-24T09:22:00"/>
    <x v="0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501"/>
    <b v="0"/>
    <s v="publishing/translations"/>
    <n v="0"/>
    <x v="2721"/>
    <x v="1"/>
    <s v="translations"/>
    <x v="3879"/>
    <d v="2015-04-10T01:27:22"/>
    <x v="0"/>
  </r>
  <r>
    <n v="1444"/>
    <x v="3873"/>
    <s v="We as a successfull german stock market newsletter publisher want expand in the US market!"/>
    <n v="4950"/>
    <n v="0"/>
    <x v="2"/>
    <s v="DE"/>
    <s v="EUR"/>
    <n v="1442091462"/>
    <n v="1436907462"/>
    <b v="0"/>
    <x v="501"/>
    <b v="0"/>
    <s v="publishing/translations"/>
    <n v="0"/>
    <x v="2721"/>
    <x v="1"/>
    <s v="translations"/>
    <x v="3880"/>
    <d v="2015-07-20T18:43:48"/>
    <x v="0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501"/>
    <b v="0"/>
    <s v="publishing/translations"/>
    <n v="0"/>
    <x v="2721"/>
    <x v="1"/>
    <s v="translations"/>
    <x v="3881"/>
    <d v="2016-05-25T15:29:18"/>
    <x v="0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501"/>
    <b v="0"/>
    <s v="publishing/translations"/>
    <n v="0"/>
    <x v="2721"/>
    <x v="1"/>
    <s v="translations"/>
    <x v="3882"/>
    <d v="2017-01-02T22:13:29"/>
    <x v="0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501"/>
    <b v="0"/>
    <s v="publishing/translations"/>
    <n v="0"/>
    <x v="2721"/>
    <x v="1"/>
    <s v="translations"/>
    <x v="3883"/>
    <d v="2015-09-12T20:57:42"/>
    <x v="0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501"/>
    <b v="0"/>
    <s v="publishing/translations"/>
    <n v="0"/>
    <x v="2721"/>
    <x v="1"/>
    <s v="translations"/>
    <x v="3884"/>
    <d v="2015-06-14T13:00:55"/>
    <x v="0"/>
  </r>
  <r>
    <n v="1452"/>
    <x v="3878"/>
    <s v="I am gathering rare, out-of-print Judo books for preservation, translation and sharing."/>
    <n v="14000"/>
    <n v="0"/>
    <x v="1"/>
    <s v="US"/>
    <s v="USD"/>
    <n v="1406566363"/>
    <n v="1403974363"/>
    <b v="0"/>
    <x v="501"/>
    <b v="0"/>
    <s v="publishing/translations"/>
    <n v="0"/>
    <x v="2721"/>
    <x v="1"/>
    <s v="translations"/>
    <x v="3885"/>
    <d v="2016-04-21T10:44:38"/>
    <x v="0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501"/>
    <b v="0"/>
    <s v="publishing/translations"/>
    <n v="0"/>
    <x v="2721"/>
    <x v="1"/>
    <s v="translations"/>
    <x v="3886"/>
    <d v="2015-05-22T05:25:00"/>
    <x v="0"/>
  </r>
  <r>
    <n v="1457"/>
    <x v="3880"/>
    <s v="Age is more than just a number, I hope your younger than you feel."/>
    <n v="6000"/>
    <n v="0"/>
    <x v="1"/>
    <s v="US"/>
    <s v="USD"/>
    <n v="1447281044"/>
    <n v="1444685444"/>
    <b v="0"/>
    <x v="501"/>
    <b v="0"/>
    <s v="publishing/translations"/>
    <n v="0"/>
    <x v="2721"/>
    <x v="1"/>
    <s v="translations"/>
    <x v="3887"/>
    <d v="2015-05-10T19:28:25"/>
    <x v="0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501"/>
    <b v="0"/>
    <s v="publishing/translations"/>
    <n v="0"/>
    <x v="2721"/>
    <x v="1"/>
    <s v="translations"/>
    <x v="3888"/>
    <d v="2014-07-28T16:52:43"/>
    <x v="0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501"/>
    <b v="0"/>
    <s v="publishing/translations"/>
    <n v="0"/>
    <x v="2721"/>
    <x v="1"/>
    <s v="translations"/>
    <x v="3889"/>
    <d v="2017-04-15T15:42:27"/>
    <x v="0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501"/>
    <b v="0"/>
    <s v="publishing/translations"/>
    <n v="0"/>
    <x v="2721"/>
    <x v="1"/>
    <s v="translations"/>
    <x v="3890"/>
    <d v="2015-11-11T22:30:44"/>
    <x v="0"/>
  </r>
  <r>
    <n v="1484"/>
    <x v="3884"/>
    <s v="The mussings of an old wizard"/>
    <n v="2000"/>
    <n v="0"/>
    <x v="2"/>
    <s v="US"/>
    <s v="USD"/>
    <n v="1342882260"/>
    <n v="1337834963"/>
    <b v="0"/>
    <x v="501"/>
    <b v="0"/>
    <s v="publishing/fiction"/>
    <n v="0"/>
    <x v="2721"/>
    <x v="1"/>
    <s v="fiction"/>
    <x v="3891"/>
    <d v="2014-08-11T04:00:00"/>
    <x v="0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501"/>
    <b v="0"/>
    <s v="publishing/fiction"/>
    <n v="0"/>
    <x v="2721"/>
    <x v="1"/>
    <s v="fiction"/>
    <x v="3892"/>
    <d v="2015-12-02T17:25:00"/>
    <x v="0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501"/>
    <b v="0"/>
    <s v="publishing/fiction"/>
    <n v="0"/>
    <x v="2721"/>
    <x v="1"/>
    <s v="fiction"/>
    <x v="3893"/>
    <d v="2014-11-30T23:45:00"/>
    <x v="0"/>
  </r>
  <r>
    <n v="1493"/>
    <x v="3887"/>
    <s v="Help illustrate the sequel to the bestselling _x000a_The Transylvania Flying Squad of Detectives"/>
    <n v="2400"/>
    <n v="0"/>
    <x v="2"/>
    <s v="US"/>
    <s v="USD"/>
    <n v="1371415675"/>
    <n v="1368823675"/>
    <b v="0"/>
    <x v="501"/>
    <b v="0"/>
    <s v="publishing/fiction"/>
    <n v="0"/>
    <x v="2721"/>
    <x v="1"/>
    <s v="fiction"/>
    <x v="3894"/>
    <d v="2012-07-21T14:51:00"/>
    <x v="0"/>
  </r>
  <r>
    <n v="1495"/>
    <x v="3888"/>
    <s v="The Adventures of Penelope Hawthorne. Part One: The Spellbook of Dracone."/>
    <n v="2000"/>
    <n v="0"/>
    <x v="2"/>
    <s v="US"/>
    <s v="USD"/>
    <n v="1314471431"/>
    <n v="1311879431"/>
    <b v="0"/>
    <x v="501"/>
    <b v="0"/>
    <s v="publishing/fiction"/>
    <n v="0"/>
    <x v="2721"/>
    <x v="1"/>
    <s v="fiction"/>
    <x v="3895"/>
    <d v="2016-08-02T22:01:11"/>
    <x v="0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501"/>
    <b v="0"/>
    <s v="publishing/fiction"/>
    <n v="0"/>
    <x v="2721"/>
    <x v="1"/>
    <s v="fiction"/>
    <x v="3896"/>
    <d v="2012-11-15T15:40:52"/>
    <x v="0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501"/>
    <b v="0"/>
    <s v="photography/nature"/>
    <n v="0"/>
    <x v="2721"/>
    <x v="2"/>
    <s v="nature"/>
    <x v="3897"/>
    <d v="2013-06-16T20:47:55"/>
    <x v="0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501"/>
    <b v="0"/>
    <s v="photography/nature"/>
    <n v="0"/>
    <x v="2721"/>
    <x v="2"/>
    <s v="nature"/>
    <x v="3898"/>
    <d v="2011-08-27T18:57:11"/>
    <x v="0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501"/>
    <b v="0"/>
    <s v="photography/nature"/>
    <n v="0"/>
    <x v="2721"/>
    <x v="2"/>
    <s v="nature"/>
    <x v="3899"/>
    <d v="2014-09-16T11:24:19"/>
    <x v="0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501"/>
    <b v="0"/>
    <s v="photography/nature"/>
    <n v="0"/>
    <x v="2721"/>
    <x v="2"/>
    <s v="nature"/>
    <x v="3900"/>
    <d v="2015-04-01T00:18:00"/>
    <x v="0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501"/>
    <b v="0"/>
    <s v="photography/nature"/>
    <n v="0"/>
    <x v="2721"/>
    <x v="2"/>
    <s v="nature"/>
    <x v="3901"/>
    <d v="2017-02-23T10:14:42"/>
    <x v="0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501"/>
    <b v="0"/>
    <s v="photography/nature"/>
    <n v="0"/>
    <x v="2721"/>
    <x v="2"/>
    <s v="nature"/>
    <x v="3902"/>
    <d v="2015-05-27T19:47:19"/>
    <x v="0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501"/>
    <b v="0"/>
    <s v="publishing/art books"/>
    <n v="0"/>
    <x v="2721"/>
    <x v="1"/>
    <s v="art books"/>
    <x v="3903"/>
    <d v="2015-09-02T06:47:27"/>
    <x v="0"/>
  </r>
  <r>
    <n v="1569"/>
    <x v="3897"/>
    <s v="to be removed"/>
    <n v="30000"/>
    <n v="0"/>
    <x v="1"/>
    <s v="US"/>
    <s v="USD"/>
    <n v="1369498714"/>
    <n v="1366906714"/>
    <b v="0"/>
    <x v="501"/>
    <b v="0"/>
    <s v="publishing/art books"/>
    <n v="0"/>
    <x v="2721"/>
    <x v="1"/>
    <s v="art books"/>
    <x v="3904"/>
    <d v="2015-08-02T06:03:10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501"/>
    <b v="0"/>
    <s v="publishing/art books"/>
    <n v="0"/>
    <x v="2721"/>
    <x v="1"/>
    <s v="art books"/>
    <x v="3905"/>
    <d v="2015-09-17T17:00:00"/>
    <x v="0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501"/>
    <b v="0"/>
    <s v="photography/places"/>
    <n v="0"/>
    <x v="2721"/>
    <x v="2"/>
    <s v="places"/>
    <x v="3906"/>
    <d v="2009-12-02T00:50:00"/>
    <x v="0"/>
  </r>
  <r>
    <n v="1586"/>
    <x v="3900"/>
    <s v="Show the world the beauty that is in all of our back yards!"/>
    <n v="1500"/>
    <n v="0"/>
    <x v="2"/>
    <s v="US"/>
    <s v="USD"/>
    <n v="1428197422"/>
    <n v="1425609022"/>
    <b v="0"/>
    <x v="501"/>
    <b v="0"/>
    <s v="photography/places"/>
    <n v="0"/>
    <x v="2721"/>
    <x v="2"/>
    <s v="places"/>
    <x v="3907"/>
    <d v="2013-05-25T16:18:34"/>
    <x v="0"/>
  </r>
  <r>
    <n v="1588"/>
    <x v="3901"/>
    <s v="Southeast Texas as seen through the lens of a cell phone camera"/>
    <n v="516"/>
    <n v="0"/>
    <x v="2"/>
    <s v="US"/>
    <s v="USD"/>
    <n v="1422735120"/>
    <n v="1420091999"/>
    <b v="0"/>
    <x v="501"/>
    <b v="0"/>
    <s v="photography/places"/>
    <n v="0"/>
    <x v="2721"/>
    <x v="2"/>
    <s v="places"/>
    <x v="3908"/>
    <d v="2012-05-21T01:12:06"/>
    <x v="0"/>
  </r>
  <r>
    <n v="1589"/>
    <x v="3902"/>
    <s v="I want to be able to have my own photography inside a canvas and have it be displayed everywhere."/>
    <n v="1200"/>
    <n v="0"/>
    <x v="2"/>
    <s v="US"/>
    <s v="USD"/>
    <n v="1444433886"/>
    <n v="1441841886"/>
    <b v="0"/>
    <x v="501"/>
    <b v="0"/>
    <s v="photography/places"/>
    <n v="0"/>
    <x v="2721"/>
    <x v="2"/>
    <s v="places"/>
    <x v="3909"/>
    <d v="2014-05-30T15:35:01"/>
    <x v="0"/>
  </r>
  <r>
    <n v="1592"/>
    <x v="3903"/>
    <s v="A portfolio collage of beautiful pictures of authentic Pittsburgh locations and scenery."/>
    <n v="25"/>
    <n v="0"/>
    <x v="2"/>
    <s v="US"/>
    <s v="USD"/>
    <n v="1427503485"/>
    <n v="1423619085"/>
    <b v="0"/>
    <x v="501"/>
    <b v="0"/>
    <s v="photography/places"/>
    <n v="0"/>
    <x v="2721"/>
    <x v="2"/>
    <s v="places"/>
    <x v="3910"/>
    <d v="2015-04-05T01:30:22"/>
    <x v="0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501"/>
    <b v="0"/>
    <s v="photography/places"/>
    <n v="0"/>
    <x v="2721"/>
    <x v="2"/>
    <s v="places"/>
    <x v="3911"/>
    <d v="2015-01-31T20:12:00"/>
    <x v="0"/>
  </r>
  <r>
    <n v="1599"/>
    <x v="3905"/>
    <s v="A London photographer trekking 5,895m up Africa's Mount Kilimanjaro to pursue and enrich a career."/>
    <n v="500"/>
    <n v="0"/>
    <x v="2"/>
    <s v="GB"/>
    <s v="GBP"/>
    <n v="1460116576"/>
    <n v="1457528176"/>
    <b v="0"/>
    <x v="501"/>
    <b v="0"/>
    <s v="photography/places"/>
    <n v="0"/>
    <x v="2721"/>
    <x v="2"/>
    <s v="places"/>
    <x v="3912"/>
    <d v="2015-10-09T23:38:06"/>
    <x v="0"/>
  </r>
  <r>
    <n v="1682"/>
    <x v="3906"/>
    <s v="Christian singer-wongerwriter searching for funding to record CD of original Christian music."/>
    <n v="6000"/>
    <n v="0"/>
    <x v="3"/>
    <s v="US"/>
    <s v="USD"/>
    <n v="1492142860"/>
    <n v="1486962460"/>
    <b v="0"/>
    <x v="501"/>
    <b v="0"/>
    <s v="music/faith"/>
    <n v="0"/>
    <x v="2721"/>
    <x v="7"/>
    <s v="faith"/>
    <x v="3913"/>
    <d v="2015-03-28T00:44:45"/>
    <x v="0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501"/>
    <b v="0"/>
    <s v="music/faith"/>
    <n v="0"/>
    <x v="2721"/>
    <x v="7"/>
    <s v="faith"/>
    <x v="3914"/>
    <d v="2016-09-20T08:29:57"/>
    <x v="0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501"/>
    <b v="0"/>
    <s v="music/faith"/>
    <n v="0"/>
    <x v="2721"/>
    <x v="7"/>
    <s v="faith"/>
    <x v="3915"/>
    <d v="2016-04-08T11:56:16"/>
    <x v="0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n v="1440807846"/>
    <b v="0"/>
    <x v="501"/>
    <b v="0"/>
    <s v="music/faith"/>
    <n v="0"/>
    <x v="2721"/>
    <x v="7"/>
    <s v="faith"/>
    <x v="3916"/>
    <d v="2017-04-14T04:07:40"/>
    <x v="0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501"/>
    <b v="0"/>
    <s v="music/faith"/>
    <n v="0"/>
    <x v="2721"/>
    <x v="7"/>
    <s v="faith"/>
    <x v="3917"/>
    <d v="2017-04-01T00:40:11"/>
    <x v="0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501"/>
    <b v="0"/>
    <s v="music/faith"/>
    <n v="0"/>
    <x v="2721"/>
    <x v="7"/>
    <s v="faith"/>
    <x v="3918"/>
    <d v="2017-03-26T03:33:00"/>
    <x v="0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501"/>
    <b v="0"/>
    <s v="music/faith"/>
    <n v="0"/>
    <x v="2721"/>
    <x v="7"/>
    <s v="faith"/>
    <x v="3919"/>
    <d v="2015-09-09T16:00:00"/>
    <x v="0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501"/>
    <b v="0"/>
    <s v="music/faith"/>
    <n v="0"/>
    <x v="2721"/>
    <x v="7"/>
    <s v="faith"/>
    <x v="3920"/>
    <d v="2015-08-23T07:21:12"/>
    <x v="0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501"/>
    <b v="0"/>
    <s v="music/faith"/>
    <n v="0"/>
    <x v="2721"/>
    <x v="7"/>
    <s v="faith"/>
    <x v="3921"/>
    <d v="2016-05-01T20:48:26"/>
    <x v="0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501"/>
    <b v="0"/>
    <s v="music/faith"/>
    <n v="0"/>
    <x v="2721"/>
    <x v="7"/>
    <s v="faith"/>
    <x v="3922"/>
    <d v="2015-06-30T21:55:53"/>
    <x v="0"/>
  </r>
  <r>
    <n v="1731"/>
    <x v="3916"/>
    <s v="We are a Christin Worship band looking to midwest tour. God Bless!"/>
    <n v="1000"/>
    <n v="0"/>
    <x v="2"/>
    <s v="US"/>
    <s v="USD"/>
    <n v="1434034800"/>
    <n v="1432849552"/>
    <b v="0"/>
    <x v="501"/>
    <b v="0"/>
    <s v="music/faith"/>
    <n v="0"/>
    <x v="2721"/>
    <x v="7"/>
    <s v="faith"/>
    <x v="3923"/>
    <d v="2015-12-11T11:04:23"/>
    <x v="0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501"/>
    <b v="0"/>
    <s v="music/faith"/>
    <n v="0"/>
    <x v="2721"/>
    <x v="7"/>
    <s v="faith"/>
    <x v="3924"/>
    <d v="2016-06-10T01:15:06"/>
    <x v="0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501"/>
    <b v="0"/>
    <s v="music/faith"/>
    <n v="0"/>
    <x v="2721"/>
    <x v="7"/>
    <s v="faith"/>
    <x v="3925"/>
    <d v="2015-10-25T02:06:23"/>
    <x v="0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501"/>
    <b v="0"/>
    <s v="music/faith"/>
    <n v="0"/>
    <x v="2721"/>
    <x v="7"/>
    <s v="faith"/>
    <x v="3926"/>
    <d v="2015-06-11T15:00:00"/>
    <x v="0"/>
  </r>
  <r>
    <n v="1766"/>
    <x v="3920"/>
    <s v="I want to create a beautiful book which documents the Melbourne music scene."/>
    <n v="1500"/>
    <n v="0"/>
    <x v="2"/>
    <s v="AU"/>
    <s v="AUD"/>
    <n v="1408999088"/>
    <n v="1407184688"/>
    <b v="1"/>
    <x v="501"/>
    <b v="0"/>
    <s v="photography/photobooks"/>
    <n v="0"/>
    <x v="2721"/>
    <x v="2"/>
    <s v="photobooks"/>
    <x v="3927"/>
    <d v="2016-01-16T05:00:00"/>
    <x v="0"/>
  </r>
  <r>
    <n v="1813"/>
    <x v="3921"/>
    <s v="This project aims to document, Libyan photographic history; through both print and artisan mediums ."/>
    <n v="8750"/>
    <n v="0"/>
    <x v="2"/>
    <s v="GB"/>
    <s v="GBP"/>
    <n v="1407532812"/>
    <n v="1404940812"/>
    <b v="0"/>
    <x v="501"/>
    <b v="0"/>
    <s v="photography/photobooks"/>
    <n v="0"/>
    <x v="2721"/>
    <x v="2"/>
    <s v="photobooks"/>
    <x v="3928"/>
    <d v="2016-09-13T21:30:00"/>
    <x v="0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501"/>
    <b v="0"/>
    <s v="photography/photobooks"/>
    <n v="0"/>
    <x v="2721"/>
    <x v="2"/>
    <s v="photobooks"/>
    <x v="3929"/>
    <d v="2015-07-16T19:37:02"/>
    <x v="0"/>
  </r>
  <r>
    <n v="1818"/>
    <x v="3923"/>
    <s v="We are all different, this is a way to honor and celebrate the authenticity in being different."/>
    <n v="15000"/>
    <n v="0"/>
    <x v="2"/>
    <s v="US"/>
    <s v="USD"/>
    <n v="1428035850"/>
    <n v="1425447450"/>
    <b v="0"/>
    <x v="501"/>
    <b v="0"/>
    <s v="photography/photobooks"/>
    <n v="0"/>
    <x v="2721"/>
    <x v="2"/>
    <s v="photobooks"/>
    <x v="3930"/>
    <d v="2014-08-25T20:38:08"/>
    <x v="0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501"/>
    <b v="0"/>
    <s v="games/mobile games"/>
    <n v="0"/>
    <x v="2721"/>
    <x v="3"/>
    <s v="mobile games"/>
    <x v="3931"/>
    <d v="2014-08-08T21:20:12"/>
    <x v="0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501"/>
    <b v="0"/>
    <s v="games/mobile games"/>
    <n v="0"/>
    <x v="2721"/>
    <x v="3"/>
    <s v="mobile games"/>
    <x v="3932"/>
    <d v="2015-07-01T21:45:37"/>
    <x v="0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501"/>
    <b v="0"/>
    <s v="games/mobile games"/>
    <n v="0"/>
    <x v="2721"/>
    <x v="3"/>
    <s v="mobile games"/>
    <x v="3933"/>
    <d v="2015-04-03T04:37:30"/>
    <x v="0"/>
  </r>
  <r>
    <n v="1877"/>
    <x v="3927"/>
    <s v="It's obvious you won't survive by your wits alone. Unfortunately that's all you've got, Chip. Run!"/>
    <n v="60"/>
    <n v="0"/>
    <x v="2"/>
    <s v="US"/>
    <s v="USD"/>
    <n v="1425170525"/>
    <n v="1422664925"/>
    <b v="0"/>
    <x v="501"/>
    <b v="0"/>
    <s v="games/mobile games"/>
    <n v="0"/>
    <x v="2721"/>
    <x v="3"/>
    <s v="mobile games"/>
    <x v="3934"/>
    <d v="2015-01-26T07:12:21"/>
    <x v="0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501"/>
    <b v="0"/>
    <s v="games/mobile games"/>
    <n v="0"/>
    <x v="2721"/>
    <x v="3"/>
    <s v="mobile games"/>
    <x v="3935"/>
    <d v="2017-01-04T00:04:09"/>
    <x v="0"/>
  </r>
  <r>
    <n v="1982"/>
    <x v="3929"/>
    <s v="Express a very dark place in my childhood. Release my emotions through photography in a form of Art."/>
    <n v="180000"/>
    <n v="0"/>
    <x v="2"/>
    <s v="HK"/>
    <s v="HKD"/>
    <n v="1480863887"/>
    <n v="1478268287"/>
    <b v="0"/>
    <x v="501"/>
    <b v="0"/>
    <s v="photography/people"/>
    <n v="0"/>
    <x v="2721"/>
    <x v="2"/>
    <s v="people"/>
    <x v="3936"/>
    <d v="2014-06-16T06:50:05"/>
    <x v="0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501"/>
    <b v="0"/>
    <s v="photography/people"/>
    <n v="0"/>
    <x v="2721"/>
    <x v="2"/>
    <s v="people"/>
    <x v="3937"/>
    <d v="2015-03-01T00:42:05"/>
    <x v="0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501"/>
    <b v="0"/>
    <s v="photography/people"/>
    <n v="0"/>
    <x v="2721"/>
    <x v="2"/>
    <s v="people"/>
    <x v="3938"/>
    <d v="2014-06-13T00:12:35"/>
    <x v="0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501"/>
    <b v="0"/>
    <s v="photography/people"/>
    <n v="0"/>
    <x v="2721"/>
    <x v="2"/>
    <s v="people"/>
    <x v="3939"/>
    <d v="2016-12-04T15:04:47"/>
    <x v="0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501"/>
    <b v="0"/>
    <s v="photography/people"/>
    <n v="0"/>
    <x v="2721"/>
    <x v="2"/>
    <s v="people"/>
    <x v="3940"/>
    <d v="2015-12-21T14:07:17"/>
    <x v="0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501"/>
    <b v="0"/>
    <s v="games/video games"/>
    <n v="0"/>
    <x v="2721"/>
    <x v="3"/>
    <s v="video games"/>
    <x v="3941"/>
    <d v="2016-12-07T01:09:02"/>
    <x v="0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501"/>
    <b v="0"/>
    <s v="games/video games"/>
    <n v="0"/>
    <x v="2721"/>
    <x v="3"/>
    <s v="video games"/>
    <x v="3942"/>
    <d v="2014-07-10T19:40:11"/>
    <x v="0"/>
  </r>
  <r>
    <n v="2341"/>
    <x v="3936"/>
    <s v="This website will serve as an interface to change lives and have a community routing for your success!"/>
    <n v="5000"/>
    <n v="0"/>
    <x v="1"/>
    <s v="US"/>
    <s v="USD"/>
    <n v="1436729504"/>
    <n v="1434137504"/>
    <b v="0"/>
    <x v="501"/>
    <b v="0"/>
    <s v="technology/web"/>
    <n v="0"/>
    <x v="2721"/>
    <x v="0"/>
    <s v="web"/>
    <x v="3943"/>
    <d v="2014-08-26T22:20:12"/>
    <x v="0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501"/>
    <b v="0"/>
    <s v="technology/web"/>
    <n v="0"/>
    <x v="2721"/>
    <x v="0"/>
    <s v="web"/>
    <x v="3944"/>
    <d v="2014-11-14T06:39:19"/>
    <x v="0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501"/>
    <b v="0"/>
    <s v="technology/web"/>
    <n v="0"/>
    <x v="2721"/>
    <x v="0"/>
    <s v="web"/>
    <x v="3945"/>
    <d v="2010-07-31T00:00:00"/>
    <x v="0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501"/>
    <b v="0"/>
    <s v="technology/web"/>
    <n v="0"/>
    <x v="2721"/>
    <x v="0"/>
    <s v="web"/>
    <x v="3946"/>
    <d v="2015-07-12T19:31:44"/>
    <x v="0"/>
  </r>
  <r>
    <n v="2350"/>
    <x v="3940"/>
    <s v="HoxWi are the future for real time interaction with on-line customers via chat or video conference."/>
    <n v="50000"/>
    <n v="0"/>
    <x v="1"/>
    <s v="IE"/>
    <s v="EUR"/>
    <n v="1483474370"/>
    <n v="1480882370"/>
    <b v="0"/>
    <x v="501"/>
    <b v="0"/>
    <s v="technology/web"/>
    <n v="0"/>
    <x v="2721"/>
    <x v="0"/>
    <s v="web"/>
    <x v="3947"/>
    <d v="2014-10-06T05:00:00"/>
    <x v="0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501"/>
    <b v="0"/>
    <s v="technology/web"/>
    <n v="0"/>
    <x v="2721"/>
    <x v="0"/>
    <s v="web"/>
    <x v="3948"/>
    <d v="2015-03-31T23:39:00"/>
    <x v="0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501"/>
    <b v="0"/>
    <s v="technology/web"/>
    <n v="0"/>
    <x v="2721"/>
    <x v="0"/>
    <s v="web"/>
    <x v="3949"/>
    <d v="2015-08-11T18:37:08"/>
    <x v="0"/>
  </r>
  <r>
    <n v="2356"/>
    <x v="3943"/>
    <s v="HardstyleUnited.com The Global Hardstyle community. Your Hardstyle community."/>
    <n v="10000"/>
    <n v="0"/>
    <x v="1"/>
    <s v="NL"/>
    <s v="EUR"/>
    <n v="1433530104"/>
    <n v="1430938104"/>
    <b v="0"/>
    <x v="501"/>
    <b v="0"/>
    <s v="technology/web"/>
    <n v="0"/>
    <x v="2721"/>
    <x v="0"/>
    <s v="web"/>
    <x v="3950"/>
    <d v="2017-01-03T20:12:50"/>
    <x v="0"/>
  </r>
  <r>
    <n v="2357"/>
    <x v="3944"/>
    <s v="Click For Therapy is a website that was created to connect consumers and therapists across the UK."/>
    <n v="27000"/>
    <n v="0"/>
    <x v="1"/>
    <s v="GB"/>
    <s v="GBP"/>
    <n v="1445093578"/>
    <n v="1442501578"/>
    <b v="0"/>
    <x v="501"/>
    <b v="0"/>
    <s v="technology/web"/>
    <n v="0"/>
    <x v="2721"/>
    <x v="0"/>
    <s v="web"/>
    <x v="3951"/>
    <d v="2015-06-06T15:12:32"/>
    <x v="0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n v="1417818036"/>
    <b v="0"/>
    <x v="501"/>
    <b v="0"/>
    <s v="technology/web"/>
    <n v="0"/>
    <x v="2721"/>
    <x v="0"/>
    <s v="web"/>
    <x v="3952"/>
    <d v="2015-04-21T16:13:42"/>
    <x v="0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501"/>
    <b v="0"/>
    <s v="technology/web"/>
    <n v="0"/>
    <x v="2721"/>
    <x v="0"/>
    <s v="web"/>
    <x v="3953"/>
    <d v="2015-06-05T18:48:24"/>
    <x v="0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501"/>
    <b v="0"/>
    <s v="technology/web"/>
    <n v="0"/>
    <x v="2721"/>
    <x v="0"/>
    <s v="web"/>
    <x v="3954"/>
    <d v="2015-10-17T14:52:58"/>
    <x v="0"/>
  </r>
  <r>
    <n v="2364"/>
    <x v="3948"/>
    <s v="Making a Minecraft server and Website and I need your help to fund it. Thanks in Advance!"/>
    <n v="128"/>
    <n v="0"/>
    <x v="1"/>
    <s v="US"/>
    <s v="USD"/>
    <n v="1445898356"/>
    <n v="1441146356"/>
    <b v="0"/>
    <x v="501"/>
    <b v="0"/>
    <s v="technology/web"/>
    <n v="0"/>
    <x v="2721"/>
    <x v="0"/>
    <s v="web"/>
    <x v="3955"/>
    <d v="2015-01-31T00:39:00"/>
    <x v="0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501"/>
    <b v="0"/>
    <s v="technology/web"/>
    <n v="0"/>
    <x v="2721"/>
    <x v="0"/>
    <s v="web"/>
    <x v="3956"/>
    <d v="2016-04-30T22:00:00"/>
    <x v="0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501"/>
    <b v="0"/>
    <s v="technology/web"/>
    <n v="0"/>
    <x v="2721"/>
    <x v="0"/>
    <s v="web"/>
    <x v="3957"/>
    <d v="2015-12-29T00:16:40"/>
    <x v="0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501"/>
    <b v="0"/>
    <s v="technology/web"/>
    <n v="0"/>
    <x v="2721"/>
    <x v="0"/>
    <s v="web"/>
    <x v="3958"/>
    <d v="2015-10-26T22:25:56"/>
    <x v="0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501"/>
    <b v="0"/>
    <s v="technology/web"/>
    <n v="0"/>
    <x v="2721"/>
    <x v="0"/>
    <s v="web"/>
    <x v="3959"/>
    <d v="2016-01-17T23:00:00"/>
    <x v="0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501"/>
    <b v="0"/>
    <s v="technology/web"/>
    <n v="0"/>
    <x v="2721"/>
    <x v="0"/>
    <s v="web"/>
    <x v="3960"/>
    <d v="2016-02-10T19:30:11"/>
    <x v="0"/>
  </r>
  <r>
    <n v="2378"/>
    <x v="3954"/>
    <s v="KEEPUP allows you to extend your social circle by introducing you to new people via your friends."/>
    <n v="110000"/>
    <n v="0"/>
    <x v="1"/>
    <s v="US"/>
    <s v="USD"/>
    <n v="1440548330"/>
    <n v="1438042730"/>
    <b v="0"/>
    <x v="501"/>
    <b v="0"/>
    <s v="technology/web"/>
    <n v="0"/>
    <x v="2721"/>
    <x v="0"/>
    <s v="web"/>
    <x v="3961"/>
    <d v="2015-06-25T18:39:56"/>
    <x v="0"/>
  </r>
  <r>
    <n v="2379"/>
    <x v="3955"/>
    <s v="Selectcooks.com is a community marketplace for people to list, find and hire chefs."/>
    <n v="30000"/>
    <n v="0"/>
    <x v="1"/>
    <s v="US"/>
    <s v="USD"/>
    <n v="1444004616"/>
    <n v="1440116616"/>
    <b v="0"/>
    <x v="501"/>
    <b v="0"/>
    <s v="technology/web"/>
    <n v="0"/>
    <x v="2721"/>
    <x v="0"/>
    <s v="web"/>
    <x v="3962"/>
    <d v="2016-09-09T20:03:57"/>
    <x v="0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501"/>
    <b v="0"/>
    <s v="technology/web"/>
    <n v="0"/>
    <x v="2721"/>
    <x v="0"/>
    <s v="web"/>
    <x v="3963"/>
    <d v="2016-11-25T21:53:03"/>
    <x v="0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501"/>
    <b v="0"/>
    <s v="technology/web"/>
    <n v="0"/>
    <x v="2721"/>
    <x v="0"/>
    <s v="web"/>
    <x v="3964"/>
    <d v="2015-08-26T00:18:50"/>
    <x v="0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501"/>
    <b v="0"/>
    <s v="technology/web"/>
    <n v="0"/>
    <x v="2721"/>
    <x v="0"/>
    <s v="web"/>
    <x v="3965"/>
    <d v="2015-10-05T00:23:36"/>
    <x v="0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501"/>
    <b v="0"/>
    <s v="technology/web"/>
    <n v="0"/>
    <x v="2721"/>
    <x v="0"/>
    <s v="web"/>
    <x v="3966"/>
    <d v="2015-01-10T20:07:04"/>
    <x v="0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501"/>
    <b v="0"/>
    <s v="technology/web"/>
    <n v="0"/>
    <x v="2721"/>
    <x v="0"/>
    <s v="web"/>
    <x v="3967"/>
    <d v="2015-01-04T06:17:44"/>
    <x v="0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501"/>
    <b v="0"/>
    <s v="technology/web"/>
    <n v="0"/>
    <x v="2721"/>
    <x v="0"/>
    <s v="web"/>
    <x v="3968"/>
    <d v="2015-10-29T02:53:43"/>
    <x v="0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501"/>
    <b v="0"/>
    <s v="technology/web"/>
    <n v="0"/>
    <x v="2721"/>
    <x v="0"/>
    <s v="web"/>
    <x v="3969"/>
    <d v="2017-01-10T08:57:00"/>
    <x v="0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501"/>
    <b v="0"/>
    <s v="technology/web"/>
    <n v="0"/>
    <x v="2721"/>
    <x v="0"/>
    <s v="web"/>
    <x v="3970"/>
    <d v="2015-01-02T21:14:16"/>
    <x v="0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501"/>
    <b v="0"/>
    <s v="food/food trucks"/>
    <n v="0"/>
    <x v="2721"/>
    <x v="4"/>
    <s v="food trucks"/>
    <x v="3971"/>
    <d v="2015-07-02T21:59:44"/>
    <x v="0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501"/>
    <b v="0"/>
    <s v="food/food trucks"/>
    <n v="0"/>
    <x v="2721"/>
    <x v="4"/>
    <s v="food trucks"/>
    <x v="3972"/>
    <d v="2014-12-18T20:28:26"/>
    <x v="0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501"/>
    <b v="0"/>
    <s v="food/food trucks"/>
    <n v="0"/>
    <x v="2721"/>
    <x v="4"/>
    <s v="food trucks"/>
    <x v="3973"/>
    <d v="2016-04-14T06:26:04"/>
    <x v="0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501"/>
    <b v="0"/>
    <s v="food/food trucks"/>
    <n v="0"/>
    <x v="2721"/>
    <x v="4"/>
    <s v="food trucks"/>
    <x v="3974"/>
    <d v="2016-01-03T00:56:47"/>
    <x v="0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501"/>
    <b v="0"/>
    <s v="food/food trucks"/>
    <n v="0"/>
    <x v="2721"/>
    <x v="4"/>
    <s v="food trucks"/>
    <x v="3975"/>
    <d v="2015-09-07T09:47:55"/>
    <x v="0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501"/>
    <b v="0"/>
    <s v="food/food trucks"/>
    <n v="0"/>
    <x v="2721"/>
    <x v="4"/>
    <s v="food trucks"/>
    <x v="3976"/>
    <d v="2016-11-26T18:41:13"/>
    <x v="0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501"/>
    <b v="0"/>
    <s v="food/food trucks"/>
    <n v="0"/>
    <x v="2721"/>
    <x v="4"/>
    <s v="food trucks"/>
    <x v="3977"/>
    <d v="2014-08-10T21:13:07"/>
    <x v="0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501"/>
    <b v="0"/>
    <s v="food/food trucks"/>
    <n v="0"/>
    <x v="2721"/>
    <x v="4"/>
    <s v="food trucks"/>
    <x v="3978"/>
    <d v="2015-02-18T17:43:09"/>
    <x v="0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501"/>
    <b v="0"/>
    <s v="food/food trucks"/>
    <n v="0"/>
    <x v="2721"/>
    <x v="4"/>
    <s v="food trucks"/>
    <x v="3979"/>
    <d v="2015-08-08T04:04:52"/>
    <x v="0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501"/>
    <b v="0"/>
    <s v="food/restaurants"/>
    <n v="0"/>
    <x v="2721"/>
    <x v="4"/>
    <s v="restaurants"/>
    <x v="3980"/>
    <d v="2016-02-27T21:35:43"/>
    <x v="0"/>
  </r>
  <r>
    <n v="2504"/>
    <x v="3974"/>
    <s v="Halal Restaurant and Internet Cafe 20 percent of profits will go to building masjids."/>
    <n v="35000"/>
    <n v="0"/>
    <x v="2"/>
    <s v="US"/>
    <s v="USD"/>
    <n v="1416014534"/>
    <n v="1413418934"/>
    <b v="0"/>
    <x v="501"/>
    <b v="0"/>
    <s v="food/restaurants"/>
    <n v="0"/>
    <x v="2721"/>
    <x v="4"/>
    <s v="restaurants"/>
    <x v="3981"/>
    <d v="2015-03-17T18:00:00"/>
    <x v="0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501"/>
    <b v="0"/>
    <s v="food/restaurants"/>
    <n v="0"/>
    <x v="2721"/>
    <x v="4"/>
    <s v="restaurants"/>
    <x v="3982"/>
    <d v="2015-10-18T19:38:49"/>
    <x v="0"/>
  </r>
  <r>
    <n v="2507"/>
    <x v="3976"/>
    <s v="Unique dishes for a unique city!."/>
    <n v="42850"/>
    <n v="0"/>
    <x v="2"/>
    <s v="US"/>
    <s v="USD"/>
    <n v="1431308704"/>
    <n v="1428716704"/>
    <b v="0"/>
    <x v="501"/>
    <b v="0"/>
    <s v="food/restaurants"/>
    <n v="0"/>
    <x v="2721"/>
    <x v="4"/>
    <s v="restaurants"/>
    <x v="3983"/>
    <d v="2016-06-07T21:06:00"/>
    <x v="0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501"/>
    <b v="0"/>
    <s v="food/restaurants"/>
    <n v="0"/>
    <x v="2721"/>
    <x v="4"/>
    <s v="restaurants"/>
    <x v="3984"/>
    <d v="2014-11-15T01:22:14"/>
    <x v="0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501"/>
    <b v="0"/>
    <s v="food/restaurants"/>
    <n v="0"/>
    <x v="2721"/>
    <x v="4"/>
    <s v="restaurants"/>
    <x v="3985"/>
    <d v="2015-03-14T00:20:16"/>
    <x v="0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501"/>
    <b v="0"/>
    <s v="food/restaurants"/>
    <n v="0"/>
    <x v="2721"/>
    <x v="4"/>
    <s v="restaurants"/>
    <x v="3986"/>
    <d v="2015-05-11T01:45:04"/>
    <x v="0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501"/>
    <b v="0"/>
    <s v="food/restaurants"/>
    <n v="0"/>
    <x v="2721"/>
    <x v="4"/>
    <s v="restaurants"/>
    <x v="3987"/>
    <d v="2014-08-14T22:50:34"/>
    <x v="0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501"/>
    <b v="0"/>
    <s v="food/restaurants"/>
    <n v="0"/>
    <x v="2721"/>
    <x v="4"/>
    <s v="restaurants"/>
    <x v="3988"/>
    <d v="2016-02-01T10:43:33"/>
    <x v="0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501"/>
    <b v="0"/>
    <s v="food/restaurants"/>
    <n v="0"/>
    <x v="2721"/>
    <x v="4"/>
    <s v="restaurants"/>
    <x v="3989"/>
    <d v="2014-12-13T21:02:41"/>
    <x v="0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501"/>
    <b v="0"/>
    <s v="food/restaurants"/>
    <n v="0"/>
    <x v="2721"/>
    <x v="4"/>
    <s v="restaurants"/>
    <x v="3990"/>
    <d v="2017-02-26T00:09:49"/>
    <x v="0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501"/>
    <b v="0"/>
    <s v="food/food trucks"/>
    <n v="0"/>
    <x v="2721"/>
    <x v="4"/>
    <s v="food trucks"/>
    <x v="3991"/>
    <d v="2014-11-29T16:40:52"/>
    <x v="0"/>
  </r>
  <r>
    <n v="2563"/>
    <x v="3985"/>
    <s v="Michigan based bubble tea and specialty ice cream food truck"/>
    <n v="20000"/>
    <n v="0"/>
    <x v="1"/>
    <s v="US"/>
    <s v="USD"/>
    <n v="1438226451"/>
    <n v="1433042451"/>
    <b v="0"/>
    <x v="501"/>
    <b v="0"/>
    <s v="food/food trucks"/>
    <n v="0"/>
    <x v="2721"/>
    <x v="4"/>
    <s v="food trucks"/>
    <x v="3992"/>
    <d v="2014-11-13T17:20:28"/>
    <x v="0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501"/>
    <b v="0"/>
    <s v="food/food trucks"/>
    <n v="0"/>
    <x v="2721"/>
    <x v="4"/>
    <s v="food trucks"/>
    <x v="3993"/>
    <d v="2016-10-15T19:21:00"/>
    <x v="0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501"/>
    <b v="0"/>
    <s v="food/food trucks"/>
    <n v="0"/>
    <x v="2721"/>
    <x v="4"/>
    <s v="food trucks"/>
    <x v="3994"/>
    <d v="2015-10-13T12:41:29"/>
    <x v="0"/>
  </r>
  <r>
    <n v="2572"/>
    <x v="3988"/>
    <s v="Mesquite smoked brisket nachos, food truck style, with homemade salsa to make your taste buds dance."/>
    <n v="30000"/>
    <n v="0"/>
    <x v="1"/>
    <s v="US"/>
    <s v="USD"/>
    <n v="1428893517"/>
    <n v="1426301517"/>
    <b v="0"/>
    <x v="501"/>
    <b v="0"/>
    <s v="food/food trucks"/>
    <n v="0"/>
    <x v="2721"/>
    <x v="4"/>
    <s v="food trucks"/>
    <x v="3995"/>
    <d v="2015-07-30T03:20:51"/>
    <x v="0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501"/>
    <b v="0"/>
    <s v="food/food trucks"/>
    <n v="0"/>
    <x v="2721"/>
    <x v="4"/>
    <s v="food trucks"/>
    <x v="3996"/>
    <d v="2014-08-01T00:58:19"/>
    <x v="0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501"/>
    <b v="0"/>
    <s v="food/food trucks"/>
    <n v="0"/>
    <x v="2721"/>
    <x v="4"/>
    <s v="food trucks"/>
    <x v="3997"/>
    <d v="2014-08-21T23:32:28"/>
    <x v="0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501"/>
    <b v="0"/>
    <s v="food/food trucks"/>
    <n v="0"/>
    <x v="2721"/>
    <x v="4"/>
    <s v="food trucks"/>
    <x v="3998"/>
    <d v="2015-04-13T02:51:57"/>
    <x v="0"/>
  </r>
  <r>
    <n v="2576"/>
    <x v="3992"/>
    <s v="A New Twist with an American and Philippine fast food Mobile Trailer."/>
    <n v="10000"/>
    <n v="0"/>
    <x v="1"/>
    <s v="US"/>
    <s v="USD"/>
    <n v="1428707647"/>
    <n v="1424823247"/>
    <b v="0"/>
    <x v="501"/>
    <b v="0"/>
    <s v="food/food trucks"/>
    <n v="0"/>
    <x v="2721"/>
    <x v="4"/>
    <s v="food trucks"/>
    <x v="3999"/>
    <d v="2014-08-23T14:12:29"/>
    <x v="0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501"/>
    <b v="0"/>
    <s v="food/food trucks"/>
    <n v="0"/>
    <x v="2721"/>
    <x v="4"/>
    <s v="food trucks"/>
    <x v="4000"/>
    <d v="2016-05-18T19:49:05"/>
    <x v="0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501"/>
    <b v="0"/>
    <s v="food/food trucks"/>
    <n v="0"/>
    <x v="2721"/>
    <x v="4"/>
    <s v="food trucks"/>
    <x v="4001"/>
    <d v="2015-01-12T02:36:34"/>
    <x v="0"/>
  </r>
  <r>
    <n v="2584"/>
    <x v="3995"/>
    <s v="Bringing quality food to the masses using local premium ingredients, but at a food truck price!"/>
    <n v="10000"/>
    <n v="0"/>
    <x v="2"/>
    <s v="US"/>
    <s v="USD"/>
    <n v="1434341369"/>
    <n v="1431749369"/>
    <b v="0"/>
    <x v="501"/>
    <b v="0"/>
    <s v="food/food trucks"/>
    <n v="0"/>
    <x v="2721"/>
    <x v="4"/>
    <s v="food trucks"/>
    <x v="4002"/>
    <d v="2015-04-10T23:14:07"/>
    <x v="0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501"/>
    <b v="0"/>
    <s v="food/food trucks"/>
    <n v="0"/>
    <x v="2721"/>
    <x v="4"/>
    <s v="food trucks"/>
    <x v="4003"/>
    <d v="2014-08-04T19:41:37"/>
    <x v="0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501"/>
    <b v="0"/>
    <s v="food/food trucks"/>
    <n v="0"/>
    <x v="2721"/>
    <x v="4"/>
    <s v="food trucks"/>
    <x v="4004"/>
    <d v="2015-10-09T17:00:00"/>
    <x v="0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501"/>
    <b v="0"/>
    <s v="technology/space exploration"/>
    <n v="0"/>
    <x v="2721"/>
    <x v="0"/>
    <s v="space exploration"/>
    <x v="4005"/>
    <d v="2015-06-15T04:09:29"/>
    <x v="0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501"/>
    <b v="0"/>
    <s v="food/food trucks"/>
    <n v="0"/>
    <x v="2721"/>
    <x v="4"/>
    <s v="food trucks"/>
    <x v="4006"/>
    <d v="2016-01-26T14:08:17"/>
    <x v="0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501"/>
    <b v="0"/>
    <s v="food/food trucks"/>
    <n v="0"/>
    <x v="2721"/>
    <x v="4"/>
    <s v="food trucks"/>
    <x v="4007"/>
    <d v="2015-04-25T20:17:06"/>
    <x v="0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501"/>
    <b v="0"/>
    <s v="food/food trucks"/>
    <n v="0"/>
    <x v="2721"/>
    <x v="4"/>
    <s v="food trucks"/>
    <x v="4008"/>
    <d v="2016-07-15T06:57:00"/>
    <x v="0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501"/>
    <b v="0"/>
    <s v="publishing/children's books"/>
    <n v="0"/>
    <x v="2721"/>
    <x v="1"/>
    <s v="children's books"/>
    <x v="4009"/>
    <d v="2014-09-30T23:23:43"/>
    <x v="0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501"/>
    <b v="0"/>
    <s v="publishing/children's books"/>
    <n v="0"/>
    <x v="2721"/>
    <x v="1"/>
    <s v="children's books"/>
    <x v="4010"/>
    <d v="2015-06-29T15:21:58"/>
    <x v="0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501"/>
    <b v="0"/>
    <s v="publishing/children's books"/>
    <n v="0"/>
    <x v="2721"/>
    <x v="1"/>
    <s v="children's books"/>
    <x v="4011"/>
    <d v="2014-08-08T21:31:03"/>
    <x v="0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501"/>
    <b v="0"/>
    <s v="publishing/children's books"/>
    <n v="0"/>
    <x v="2721"/>
    <x v="1"/>
    <s v="children's books"/>
    <x v="4012"/>
    <d v="2016-10-19T07:53:27"/>
    <x v="0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501"/>
    <b v="0"/>
    <s v="publishing/children's books"/>
    <n v="0"/>
    <x v="2721"/>
    <x v="1"/>
    <s v="children's books"/>
    <x v="4013"/>
    <d v="2012-06-30T20:00:00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n v="1350050028"/>
    <b v="0"/>
    <x v="501"/>
    <b v="0"/>
    <s v="publishing/children's books"/>
    <n v="0"/>
    <x v="2721"/>
    <x v="1"/>
    <s v="children's books"/>
    <x v="4014"/>
    <d v="2014-06-17T21:17:22"/>
    <x v="0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501"/>
    <b v="0"/>
    <s v="publishing/children's books"/>
    <n v="0"/>
    <x v="2721"/>
    <x v="1"/>
    <s v="children's books"/>
    <x v="4015"/>
    <d v="2014-09-11T15:15:51"/>
    <x v="0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501"/>
    <b v="0"/>
    <s v="publishing/children's books"/>
    <n v="0"/>
    <x v="2721"/>
    <x v="1"/>
    <s v="children's books"/>
    <x v="4016"/>
    <d v="2013-06-20T11:04:18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n v="1486550688"/>
    <b v="0"/>
    <x v="501"/>
    <b v="0"/>
    <s v="publishing/children's books"/>
    <n v="0"/>
    <x v="2721"/>
    <x v="1"/>
    <s v="children's books"/>
    <x v="4017"/>
    <d v="2012-10-28T13:53:48"/>
    <x v="0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501"/>
    <b v="0"/>
    <s v="theater/plays"/>
    <n v="0"/>
    <x v="2721"/>
    <x v="6"/>
    <s v="plays"/>
    <x v="4018"/>
    <d v="2013-02-01T17:00:00"/>
    <x v="0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501"/>
    <b v="0"/>
    <s v="theater/plays"/>
    <n v="0"/>
    <x v="2721"/>
    <x v="6"/>
    <s v="plays"/>
    <x v="4019"/>
    <d v="2013-10-05T20:51:34"/>
    <x v="0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501"/>
    <b v="0"/>
    <s v="theater/plays"/>
    <n v="0"/>
    <x v="2721"/>
    <x v="6"/>
    <s v="plays"/>
    <x v="4020"/>
    <d v="2017-03-10T10:44:48"/>
    <x v="0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501"/>
    <b v="0"/>
    <s v="theater/plays"/>
    <n v="0"/>
    <x v="2721"/>
    <x v="6"/>
    <s v="plays"/>
    <x v="4021"/>
    <d v="2014-06-21T11:00:00"/>
    <x v="0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501"/>
    <b v="0"/>
    <s v="theater/plays"/>
    <n v="0"/>
    <x v="2721"/>
    <x v="6"/>
    <s v="plays"/>
    <x v="4022"/>
    <d v="2016-06-13T04:00:00"/>
    <x v="0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501"/>
    <b v="0"/>
    <s v="theater/plays"/>
    <n v="0"/>
    <x v="2721"/>
    <x v="6"/>
    <s v="plays"/>
    <x v="4023"/>
    <d v="2015-05-29T16:36:34"/>
    <x v="0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501"/>
    <b v="0"/>
    <s v="theater/plays"/>
    <n v="0"/>
    <x v="2721"/>
    <x v="6"/>
    <s v="plays"/>
    <x v="4024"/>
    <d v="2016-05-23T19:21:05"/>
    <x v="0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501"/>
    <b v="0"/>
    <s v="theater/plays"/>
    <n v="0"/>
    <x v="2721"/>
    <x v="6"/>
    <s v="plays"/>
    <x v="4025"/>
    <d v="2016-01-29T23:17:00"/>
    <x v="0"/>
  </r>
  <r>
    <n v="2872"/>
    <x v="4019"/>
    <s v="Local Theatre group in Loudoun County, Virginia. Looking for funds to start producing shows!"/>
    <n v="3000"/>
    <n v="0"/>
    <x v="2"/>
    <s v="US"/>
    <s v="USD"/>
    <n v="1434768438"/>
    <n v="1429584438"/>
    <b v="0"/>
    <x v="501"/>
    <b v="0"/>
    <s v="theater/plays"/>
    <n v="0"/>
    <x v="2721"/>
    <x v="6"/>
    <s v="plays"/>
    <x v="4026"/>
    <d v="2014-09-14T04:34:57"/>
    <x v="0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501"/>
    <b v="0"/>
    <s v="theater/plays"/>
    <n v="0"/>
    <x v="2721"/>
    <x v="6"/>
    <s v="plays"/>
    <x v="4027"/>
    <d v="2014-12-05T11:28:00"/>
    <x v="0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501"/>
    <b v="0"/>
    <s v="theater/plays"/>
    <n v="0"/>
    <x v="2721"/>
    <x v="6"/>
    <s v="plays"/>
    <x v="4028"/>
    <d v="2015-01-06T02:44:19"/>
    <x v="0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501"/>
    <b v="0"/>
    <s v="theater/plays"/>
    <n v="0"/>
    <x v="2721"/>
    <x v="6"/>
    <s v="plays"/>
    <x v="4029"/>
    <d v="2015-06-20T02:47:18"/>
    <x v="0"/>
  </r>
  <r>
    <n v="2894"/>
    <x v="4023"/>
    <s v="This Is A Story About A Woman A Man And A Woman"/>
    <n v="50000"/>
    <n v="0"/>
    <x v="2"/>
    <s v="US"/>
    <s v="USD"/>
    <n v="1428100815"/>
    <n v="1422920415"/>
    <b v="0"/>
    <x v="501"/>
    <b v="0"/>
    <s v="theater/plays"/>
    <n v="0"/>
    <x v="2721"/>
    <x v="6"/>
    <s v="plays"/>
    <x v="4030"/>
    <d v="2015-07-16T17:51:19"/>
    <x v="0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501"/>
    <b v="0"/>
    <s v="theater/plays"/>
    <n v="0"/>
    <x v="2721"/>
    <x v="6"/>
    <s v="plays"/>
    <x v="4031"/>
    <d v="2014-12-03T15:20:36"/>
    <x v="0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501"/>
    <b v="0"/>
    <s v="theater/spaces"/>
    <n v="0"/>
    <x v="2721"/>
    <x v="6"/>
    <s v="spaces"/>
    <x v="4032"/>
    <d v="2014-10-18T04:59:00"/>
    <x v="0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501"/>
    <b v="0"/>
    <s v="theater/spaces"/>
    <n v="0"/>
    <x v="2721"/>
    <x v="6"/>
    <s v="spaces"/>
    <x v="4033"/>
    <d v="2015-04-03T22:40:15"/>
    <x v="0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501"/>
    <b v="0"/>
    <s v="theater/spaces"/>
    <n v="0"/>
    <x v="2721"/>
    <x v="6"/>
    <s v="spaces"/>
    <x v="4034"/>
    <d v="2016-07-24T01:52:38"/>
    <x v="0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501"/>
    <b v="0"/>
    <s v="theater/spaces"/>
    <n v="0"/>
    <x v="2721"/>
    <x v="6"/>
    <s v="spaces"/>
    <x v="4035"/>
    <d v="2015-04-13T03:06:20"/>
    <x v="0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501"/>
    <b v="0"/>
    <s v="theater/spaces"/>
    <n v="0"/>
    <x v="2721"/>
    <x v="6"/>
    <s v="spaces"/>
    <x v="4036"/>
    <d v="2015-05-24T03:21:00"/>
    <x v="0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501"/>
    <b v="0"/>
    <s v="theater/spaces"/>
    <n v="0"/>
    <x v="2721"/>
    <x v="6"/>
    <s v="spaces"/>
    <x v="4037"/>
    <d v="2016-01-23T08:45:52"/>
    <x v="0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501"/>
    <b v="0"/>
    <s v="theater/spaces"/>
    <n v="0"/>
    <x v="2721"/>
    <x v="6"/>
    <s v="spaces"/>
    <x v="4038"/>
    <d v="2017-03-16T13:00:03"/>
    <x v="0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501"/>
    <b v="0"/>
    <s v="theater/spaces"/>
    <n v="0"/>
    <x v="2721"/>
    <x v="6"/>
    <s v="spaces"/>
    <x v="4039"/>
    <d v="2016-05-08T17:41:57"/>
    <x v="0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501"/>
    <b v="0"/>
    <s v="theater/spaces"/>
    <n v="0"/>
    <x v="2721"/>
    <x v="6"/>
    <s v="spaces"/>
    <x v="4040"/>
    <d v="2016-06-07T00:12:05"/>
    <x v="0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501"/>
    <b v="0"/>
    <s v="theater/spaces"/>
    <n v="0"/>
    <x v="2721"/>
    <x v="6"/>
    <s v="spaces"/>
    <x v="4041"/>
    <d v="2014-09-11T18:10:23"/>
    <x v="0"/>
  </r>
  <r>
    <n v="3061"/>
    <x v="4035"/>
    <s v="Save a historic Local theater."/>
    <n v="1000000"/>
    <n v="0"/>
    <x v="2"/>
    <s v="US"/>
    <s v="USD"/>
    <n v="1407955748"/>
    <n v="1405363748"/>
    <b v="0"/>
    <x v="501"/>
    <b v="0"/>
    <s v="theater/spaces"/>
    <n v="0"/>
    <x v="2721"/>
    <x v="6"/>
    <s v="spaces"/>
    <x v="4042"/>
    <d v="2015-03-02T01:04:00"/>
    <x v="0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501"/>
    <b v="0"/>
    <s v="theater/spaces"/>
    <n v="0"/>
    <x v="2721"/>
    <x v="6"/>
    <s v="spaces"/>
    <x v="4043"/>
    <d v="2014-09-29T15:16:24"/>
    <x v="0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501"/>
    <b v="0"/>
    <s v="theater/spaces"/>
    <n v="0"/>
    <x v="2721"/>
    <x v="6"/>
    <s v="spaces"/>
    <x v="4044"/>
    <d v="2016-04-03T14:36:51"/>
    <x v="0"/>
  </r>
  <r>
    <n v="3125"/>
    <x v="4038"/>
    <s v="N/A"/>
    <n v="1500000"/>
    <n v="0"/>
    <x v="1"/>
    <s v="US"/>
    <s v="USD"/>
    <n v="1452142672"/>
    <n v="1449550672"/>
    <b v="0"/>
    <x v="501"/>
    <b v="0"/>
    <s v="theater/spaces"/>
    <n v="0"/>
    <x v="2721"/>
    <x v="6"/>
    <s v="spaces"/>
    <x v="4045"/>
    <d v="2014-08-13T18:49:08"/>
    <x v="0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501"/>
    <b v="0"/>
    <s v="theater/spaces"/>
    <n v="0"/>
    <x v="2721"/>
    <x v="6"/>
    <s v="spaces"/>
    <x v="4046"/>
    <d v="2015-11-15T23:09:06"/>
    <x v="0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501"/>
    <b v="0"/>
    <s v="theater/plays"/>
    <n v="0"/>
    <x v="2721"/>
    <x v="6"/>
    <s v="plays"/>
    <x v="4047"/>
    <d v="2014-09-21T15:10:50"/>
    <x v="0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501"/>
    <b v="0"/>
    <s v="theater/plays"/>
    <n v="0"/>
    <x v="2721"/>
    <x v="6"/>
    <s v="plays"/>
    <x v="4048"/>
    <d v="2016-01-07T04:57:52"/>
    <x v="0"/>
  </r>
  <r>
    <n v="3145"/>
    <x v="4042"/>
    <s v="Dominion Theatre Company is the first community dinner theatre  to be established in Arlington TX."/>
    <n v="25000"/>
    <n v="0"/>
    <x v="3"/>
    <s v="US"/>
    <s v="USD"/>
    <n v="1490659134"/>
    <n v="1485478734"/>
    <b v="0"/>
    <x v="501"/>
    <b v="0"/>
    <s v="theater/plays"/>
    <n v="0"/>
    <x v="2721"/>
    <x v="6"/>
    <s v="plays"/>
    <x v="4049"/>
    <d v="2015-03-01T20:33:49"/>
    <x v="0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n v="1478662675"/>
    <b v="0"/>
    <x v="501"/>
    <b v="0"/>
    <s v="theater/musical"/>
    <n v="0"/>
    <x v="2721"/>
    <x v="6"/>
    <s v="musical"/>
    <x v="4050"/>
    <d v="2017-04-03T15:30:07"/>
    <x v="0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501"/>
    <b v="0"/>
    <s v="theater/musical"/>
    <n v="0"/>
    <x v="2721"/>
    <x v="6"/>
    <s v="musical"/>
    <x v="4051"/>
    <d v="2017-04-09T08:35:56"/>
    <x v="0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501"/>
    <b v="0"/>
    <s v="theater/musical"/>
    <n v="0"/>
    <x v="2721"/>
    <x v="6"/>
    <s v="musical"/>
    <x v="4052"/>
    <d v="2017-03-27T23:58:54"/>
    <x v="0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501"/>
    <b v="0"/>
    <s v="theater/musical"/>
    <n v="0"/>
    <x v="2721"/>
    <x v="6"/>
    <s v="musical"/>
    <x v="4053"/>
    <d v="2016-12-09T04:37:55"/>
    <x v="0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501"/>
    <b v="0"/>
    <s v="theater/musical"/>
    <n v="0"/>
    <x v="2721"/>
    <x v="6"/>
    <s v="musical"/>
    <x v="4054"/>
    <d v="2015-07-27T01:29:58"/>
    <x v="0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501"/>
    <b v="0"/>
    <s v="theater/musical"/>
    <n v="0"/>
    <x v="2721"/>
    <x v="6"/>
    <s v="musical"/>
    <x v="4055"/>
    <d v="2015-07-17T16:14:00"/>
    <x v="0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501"/>
    <b v="0"/>
    <s v="theater/musical"/>
    <n v="0"/>
    <x v="2721"/>
    <x v="6"/>
    <s v="musical"/>
    <x v="4056"/>
    <d v="2015-09-19T06:37:31"/>
    <x v="0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501"/>
    <b v="0"/>
    <s v="theater/musical"/>
    <n v="0"/>
    <x v="2721"/>
    <x v="6"/>
    <s v="musical"/>
    <x v="4057"/>
    <d v="2015-12-13T20:59:56"/>
    <x v="0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n v="1428539708"/>
    <b v="0"/>
    <x v="501"/>
    <b v="0"/>
    <s v="theater/plays"/>
    <n v="0"/>
    <x v="2721"/>
    <x v="6"/>
    <s v="plays"/>
    <x v="4058"/>
    <d v="2015-09-14T16:40:29"/>
    <x v="0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501"/>
    <b v="0"/>
    <s v="theater/plays"/>
    <n v="0"/>
    <x v="2721"/>
    <x v="6"/>
    <s v="plays"/>
    <x v="4059"/>
    <d v="2014-10-05T05:00:00"/>
    <x v="0"/>
  </r>
  <r>
    <n v="3743"/>
    <x v="4053"/>
    <s v="I'm taking the Adventures of Huckleberry Finn puppet show down the Mississippi River!"/>
    <n v="2200"/>
    <n v="0"/>
    <x v="2"/>
    <s v="US"/>
    <s v="USD"/>
    <n v="1404406964"/>
    <n v="1401814964"/>
    <b v="0"/>
    <x v="501"/>
    <b v="0"/>
    <s v="theater/plays"/>
    <n v="0"/>
    <x v="2721"/>
    <x v="6"/>
    <s v="plays"/>
    <x v="4060"/>
    <d v="2015-11-17T04:27:19"/>
    <x v="0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501"/>
    <b v="0"/>
    <s v="theater/plays"/>
    <n v="0"/>
    <x v="2721"/>
    <x v="6"/>
    <s v="plays"/>
    <x v="4061"/>
    <d v="2015-04-18T22:30:00"/>
    <x v="0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501"/>
    <b v="0"/>
    <s v="theater/musical"/>
    <n v="0"/>
    <x v="2721"/>
    <x v="6"/>
    <s v="musical"/>
    <x v="4062"/>
    <d v="2015-12-17T22:05:50"/>
    <x v="0"/>
  </r>
  <r>
    <n v="3791"/>
    <x v="4056"/>
    <s v="Spin! is an original musical comedy-drama presented by Blue Palm Productions."/>
    <n v="1500"/>
    <n v="0"/>
    <x v="2"/>
    <s v="US"/>
    <s v="USD"/>
    <n v="1404664592"/>
    <n v="1399480592"/>
    <b v="0"/>
    <x v="501"/>
    <b v="0"/>
    <s v="theater/musical"/>
    <n v="0"/>
    <x v="2721"/>
    <x v="6"/>
    <s v="musical"/>
    <x v="4063"/>
    <d v="2014-07-03T17:02:44"/>
    <x v="0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501"/>
    <b v="0"/>
    <s v="theater/musical"/>
    <n v="0"/>
    <x v="2721"/>
    <x v="6"/>
    <s v="musical"/>
    <x v="4064"/>
    <d v="2014-07-05T03:59:00"/>
    <x v="0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501"/>
    <b v="0"/>
    <s v="theater/musical"/>
    <n v="0"/>
    <x v="2721"/>
    <x v="6"/>
    <s v="musical"/>
    <x v="4065"/>
    <d v="2016-11-22T17:00:23"/>
    <x v="0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501"/>
    <b v="0"/>
    <s v="theater/plays"/>
    <n v="0"/>
    <x v="2721"/>
    <x v="6"/>
    <s v="plays"/>
    <x v="4066"/>
    <d v="2014-07-06T16:36:32"/>
    <x v="0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501"/>
    <b v="0"/>
    <s v="theater/musical"/>
    <n v="0"/>
    <x v="2721"/>
    <x v="6"/>
    <s v="musical"/>
    <x v="4067"/>
    <d v="2015-10-22T03:01:46"/>
    <x v="0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501"/>
    <b v="0"/>
    <s v="theater/musical"/>
    <n v="0"/>
    <x v="2721"/>
    <x v="6"/>
    <s v="musical"/>
    <x v="4068"/>
    <d v="2016-07-31T07:00:00"/>
    <x v="0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501"/>
    <b v="0"/>
    <s v="theater/musical"/>
    <n v="0"/>
    <x v="2721"/>
    <x v="6"/>
    <s v="musical"/>
    <x v="4069"/>
    <d v="2015-11-05T16:11:45"/>
    <x v="0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501"/>
    <b v="0"/>
    <s v="theater/musical"/>
    <n v="0"/>
    <x v="2721"/>
    <x v="6"/>
    <s v="musical"/>
    <x v="4070"/>
    <d v="2015-08-14T03:29:56"/>
    <x v="0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501"/>
    <b v="0"/>
    <s v="theater/musical"/>
    <n v="0"/>
    <x v="2721"/>
    <x v="6"/>
    <s v="musical"/>
    <x v="4071"/>
    <d v="2015-10-08T16:42:15"/>
    <x v="3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501"/>
    <b v="0"/>
    <s v="theater/musical"/>
    <n v="0"/>
    <x v="2721"/>
    <x v="6"/>
    <s v="musical"/>
    <x v="4072"/>
    <d v="2015-01-24T01:00:00"/>
    <x v="0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501"/>
    <b v="0"/>
    <s v="theater/musical"/>
    <n v="0"/>
    <x v="2721"/>
    <x v="6"/>
    <s v="musical"/>
    <x v="4073"/>
    <d v="2016-09-03T10:00:00"/>
    <x v="3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n v="1425322792"/>
    <b v="0"/>
    <x v="501"/>
    <b v="0"/>
    <s v="theater/musical"/>
    <n v="0"/>
    <x v="2721"/>
    <x v="6"/>
    <s v="musical"/>
    <x v="4074"/>
    <d v="2015-01-25T20:39:56"/>
    <x v="0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n v="1460242191"/>
    <b v="0"/>
    <x v="501"/>
    <b v="0"/>
    <s v="theater/musical"/>
    <n v="0"/>
    <x v="2721"/>
    <x v="6"/>
    <s v="musical"/>
    <x v="4075"/>
    <d v="2016-01-31T23:03:00"/>
    <x v="0"/>
  </r>
  <r>
    <n v="3886"/>
    <x v="4069"/>
    <n v="1"/>
    <n v="10000"/>
    <n v="0"/>
    <x v="1"/>
    <s v="AU"/>
    <s v="AUD"/>
    <n v="1418275702"/>
    <n v="1415683702"/>
    <b v="0"/>
    <x v="501"/>
    <b v="0"/>
    <s v="theater/musical"/>
    <n v="0"/>
    <x v="2721"/>
    <x v="6"/>
    <s v="musical"/>
    <x v="4076"/>
    <d v="2014-09-02T14:27:49"/>
    <x v="0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501"/>
    <b v="0"/>
    <s v="theater/plays"/>
    <n v="0"/>
    <x v="2721"/>
    <x v="6"/>
    <s v="plays"/>
    <x v="4077"/>
    <d v="2015-03-27T17:59:52"/>
    <x v="0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501"/>
    <b v="0"/>
    <s v="theater/plays"/>
    <n v="0"/>
    <x v="2721"/>
    <x v="6"/>
    <s v="plays"/>
    <x v="4078"/>
    <d v="2016-05-09T22:49:51"/>
    <x v="0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501"/>
    <b v="0"/>
    <s v="theater/plays"/>
    <n v="0"/>
    <x v="2721"/>
    <x v="6"/>
    <s v="plays"/>
    <x v="4079"/>
    <d v="2014-12-11T05:28:22"/>
    <x v="0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501"/>
    <b v="0"/>
    <s v="theater/plays"/>
    <n v="0"/>
    <x v="2721"/>
    <x v="6"/>
    <s v="plays"/>
    <x v="4080"/>
    <d v="2014-08-24T07:00:00"/>
    <x v="0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501"/>
    <b v="0"/>
    <s v="theater/plays"/>
    <n v="0"/>
    <x v="2721"/>
    <x v="6"/>
    <s v="plays"/>
    <x v="4081"/>
    <d v="2015-08-14T19:38:00"/>
    <x v="0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501"/>
    <b v="0"/>
    <s v="theater/plays"/>
    <n v="0"/>
    <x v="2721"/>
    <x v="6"/>
    <s v="plays"/>
    <x v="4082"/>
    <d v="2016-06-03T11:19:12"/>
    <x v="0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501"/>
    <b v="0"/>
    <s v="theater/plays"/>
    <n v="0"/>
    <x v="2721"/>
    <x v="6"/>
    <s v="plays"/>
    <x v="4083"/>
    <d v="2014-10-26T18:00:00"/>
    <x v="0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501"/>
    <b v="0"/>
    <s v="theater/plays"/>
    <n v="0"/>
    <x v="2721"/>
    <x v="6"/>
    <s v="plays"/>
    <x v="4084"/>
    <d v="2016-04-01T06:00:00"/>
    <x v="0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501"/>
    <b v="0"/>
    <s v="theater/plays"/>
    <n v="0"/>
    <x v="2721"/>
    <x v="6"/>
    <s v="plays"/>
    <x v="4085"/>
    <d v="2015-09-06T03:38:27"/>
    <x v="0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501"/>
    <b v="0"/>
    <s v="theater/plays"/>
    <n v="0"/>
    <x v="2721"/>
    <x v="6"/>
    <s v="plays"/>
    <x v="4086"/>
    <d v="2016-12-01T07:18:40"/>
    <x v="0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501"/>
    <b v="0"/>
    <s v="theater/plays"/>
    <n v="0"/>
    <x v="2721"/>
    <x v="6"/>
    <s v="plays"/>
    <x v="4087"/>
    <d v="2015-06-16T21:41:54"/>
    <x v="0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501"/>
    <b v="0"/>
    <s v="theater/plays"/>
    <n v="0"/>
    <x v="2721"/>
    <x v="6"/>
    <s v="plays"/>
    <x v="4088"/>
    <d v="2015-08-27T15:54:35"/>
    <x v="0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501"/>
    <b v="0"/>
    <s v="theater/plays"/>
    <n v="0"/>
    <x v="2721"/>
    <x v="6"/>
    <s v="plays"/>
    <x v="4089"/>
    <d v="2014-09-07T07:48:43"/>
    <x v="0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501"/>
    <b v="0"/>
    <s v="theater/plays"/>
    <n v="0"/>
    <x v="2721"/>
    <x v="6"/>
    <s v="plays"/>
    <x v="4090"/>
    <d v="2016-07-29T23:29:00"/>
    <x v="0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501"/>
    <b v="0"/>
    <s v="theater/plays"/>
    <n v="0"/>
    <x v="2721"/>
    <x v="6"/>
    <s v="plays"/>
    <x v="4091"/>
    <d v="2014-07-14T15:37:44"/>
    <x v="0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501"/>
    <b v="0"/>
    <s v="theater/plays"/>
    <n v="0"/>
    <x v="2721"/>
    <x v="6"/>
    <s v="plays"/>
    <x v="4092"/>
    <d v="2016-04-25T00:20:00"/>
    <x v="0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501"/>
    <b v="0"/>
    <s v="theater/plays"/>
    <n v="0"/>
    <x v="2721"/>
    <x v="6"/>
    <s v="plays"/>
    <x v="4093"/>
    <d v="2015-11-18T04:41:57"/>
    <x v="0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501"/>
    <b v="0"/>
    <s v="theater/plays"/>
    <n v="0"/>
    <x v="2721"/>
    <x v="6"/>
    <s v="plays"/>
    <x v="4094"/>
    <d v="2016-07-13T20:48:18"/>
    <x v="0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501"/>
    <b v="0"/>
    <s v="theater/plays"/>
    <n v="0"/>
    <x v="2721"/>
    <x v="6"/>
    <s v="plays"/>
    <x v="4095"/>
    <d v="2015-11-08T18:59:41"/>
    <x v="0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501"/>
    <b v="0"/>
    <s v="theater/plays"/>
    <n v="0"/>
    <x v="2721"/>
    <x v="6"/>
    <s v="plays"/>
    <x v="4096"/>
    <d v="2015-04-05T08:23:41"/>
    <x v="0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501"/>
    <b v="0"/>
    <s v="theater/plays"/>
    <n v="0"/>
    <x v="2721"/>
    <x v="6"/>
    <s v="plays"/>
    <x v="4097"/>
    <d v="2015-05-02T13:04:09"/>
    <x v="0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501"/>
    <b v="0"/>
    <s v="theater/plays"/>
    <n v="0"/>
    <x v="2721"/>
    <x v="6"/>
    <s v="plays"/>
    <x v="4098"/>
    <d v="2016-03-05T05:54:29"/>
    <x v="0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501"/>
    <b v="0"/>
    <s v="theater/plays"/>
    <n v="0"/>
    <x v="2721"/>
    <x v="6"/>
    <s v="plays"/>
    <x v="4099"/>
    <d v="2016-03-24T22:59:23"/>
    <x v="0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501"/>
    <b v="0"/>
    <s v="theater/plays"/>
    <n v="0"/>
    <x v="2721"/>
    <x v="6"/>
    <s v="plays"/>
    <x v="4100"/>
    <d v="2015-12-04T16:43:59"/>
    <x v="0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501"/>
    <b v="0"/>
    <s v="theater/plays"/>
    <n v="0"/>
    <x v="2721"/>
    <x v="6"/>
    <s v="plays"/>
    <x v="4101"/>
    <d v="2015-12-14T00:36:10"/>
    <x v="0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501"/>
    <b v="0"/>
    <s v="theater/plays"/>
    <n v="0"/>
    <x v="2721"/>
    <x v="6"/>
    <s v="plays"/>
    <x v="4102"/>
    <d v="2014-12-18T15:02:44"/>
    <x v="0"/>
  </r>
  <r>
    <n v="4061"/>
    <x v="4096"/>
    <s v="SKYLAR'S SYNDROME is a tremendous psychodrama by master playwright Gavin Kayner!"/>
    <n v="525"/>
    <n v="0"/>
    <x v="2"/>
    <s v="US"/>
    <s v="USD"/>
    <n v="1461205423"/>
    <n v="1456025023"/>
    <b v="0"/>
    <x v="501"/>
    <b v="0"/>
    <s v="theater/plays"/>
    <n v="0"/>
    <x v="2721"/>
    <x v="6"/>
    <s v="plays"/>
    <x v="4103"/>
    <d v="2014-11-20T22:58:45"/>
    <x v="0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501"/>
    <b v="0"/>
    <s v="theater/plays"/>
    <n v="0"/>
    <x v="2721"/>
    <x v="6"/>
    <s v="plays"/>
    <x v="4104"/>
    <d v="2014-05-09T06:53:00"/>
    <x v="0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n v="1411499149"/>
    <b v="0"/>
    <x v="501"/>
    <b v="0"/>
    <s v="theater/plays"/>
    <n v="0"/>
    <x v="2721"/>
    <x v="6"/>
    <s v="plays"/>
    <x v="4105"/>
    <d v="2016-10-01T04:00:00"/>
    <x v="0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501"/>
    <b v="0"/>
    <s v="theater/plays"/>
    <n v="0"/>
    <x v="2721"/>
    <x v="6"/>
    <s v="plays"/>
    <x v="4106"/>
    <d v="2016-04-21T02:23:43"/>
    <x v="0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501"/>
    <b v="0"/>
    <s v="theater/plays"/>
    <n v="0"/>
    <x v="2721"/>
    <x v="6"/>
    <s v="plays"/>
    <x v="4107"/>
    <d v="2016-12-26T19:18:51"/>
    <x v="0"/>
  </r>
  <r>
    <n v="4087"/>
    <x v="4101"/>
    <s v="Comedy Stage Play"/>
    <n v="9600"/>
    <n v="0"/>
    <x v="2"/>
    <s v="US"/>
    <s v="USD"/>
    <n v="1468777786"/>
    <n v="1466185786"/>
    <b v="0"/>
    <x v="501"/>
    <b v="0"/>
    <s v="theater/plays"/>
    <n v="0"/>
    <x v="2721"/>
    <x v="6"/>
    <s v="plays"/>
    <x v="4108"/>
    <d v="2014-10-21T19:51:00"/>
    <x v="0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501"/>
    <b v="0"/>
    <s v="theater/plays"/>
    <n v="0"/>
    <x v="2721"/>
    <x v="6"/>
    <s v="plays"/>
    <x v="4109"/>
    <d v="2017-01-27T18:54:02"/>
    <x v="0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n v="1462468797"/>
    <b v="0"/>
    <x v="501"/>
    <b v="0"/>
    <s v="theater/plays"/>
    <n v="0"/>
    <x v="2721"/>
    <x v="6"/>
    <s v="plays"/>
    <x v="4110"/>
    <d v="2016-06-14T18:54:00"/>
    <x v="0"/>
  </r>
  <r>
    <n v="4100"/>
    <x v="4104"/>
    <s v="How does war change a family?  A peek into one family's kitchen as their soldier fights in Iraq."/>
    <n v="270"/>
    <n v="0"/>
    <x v="2"/>
    <s v="US"/>
    <s v="USD"/>
    <n v="1414205990"/>
    <n v="1413341990"/>
    <b v="0"/>
    <x v="501"/>
    <b v="0"/>
    <s v="theater/plays"/>
    <n v="0"/>
    <x v="2721"/>
    <x v="6"/>
    <s v="plays"/>
    <x v="4111"/>
    <d v="2016-07-17T17:49:46"/>
    <x v="0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501"/>
    <b v="0"/>
    <s v="theater/plays"/>
    <n v="0"/>
    <x v="2721"/>
    <x v="6"/>
    <s v="plays"/>
    <x v="4112"/>
    <d v="2016-01-31T23:55:00"/>
    <x v="0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501"/>
    <b v="0"/>
    <s v="theater/plays"/>
    <n v="0"/>
    <x v="2721"/>
    <x v="6"/>
    <s v="plays"/>
    <x v="4113"/>
    <d v="2016-06-04T17:19:57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C36EF9-6964-4DFB-9EBC-53F9407DA0D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>
      <items count="4108">
        <item x="1332"/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t="default"/>
      </items>
    </pivotField>
    <pivotField showAll="0"/>
    <pivotField numFmtId="44" showAll="0"/>
    <pivotField numFmtId="164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>
      <items count="503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8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7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t="default"/>
      </items>
    </pivotField>
    <pivotField showAll="0"/>
    <pivotField showAll="0"/>
    <pivotField showAll="0"/>
    <pivotField dataField="1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5">
        <item x="3"/>
        <item x="1"/>
        <item x="2"/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1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68BFE2-EE23-43E2-8476-6D35545D20C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8BCF50-E3A5-410C-8EDD-12ECEF65DF2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77CBD-024C-44C3-B01D-5C8227F46F74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BDEC8-2088-45EE-9659-7361663EB905}">
  <dimension ref="A1:E18"/>
  <sheetViews>
    <sheetView workbookViewId="0">
      <selection activeCell="M29" sqref="M29"/>
    </sheetView>
  </sheetViews>
  <sheetFormatPr defaultRowHeight="14.25" x14ac:dyDescent="0.45"/>
  <cols>
    <col min="1" max="1" width="17" bestFit="1" customWidth="1"/>
    <col min="2" max="2" width="15.265625" bestFit="1" customWidth="1"/>
    <col min="3" max="3" width="5.6640625" bestFit="1" customWidth="1"/>
    <col min="4" max="4" width="8.19921875" bestFit="1" customWidth="1"/>
    <col min="5" max="6" width="10.46484375" bestFit="1" customWidth="1"/>
    <col min="7" max="9" width="9.265625" bestFit="1" customWidth="1"/>
    <col min="10" max="10" width="8.46484375" bestFit="1" customWidth="1"/>
    <col min="11" max="14" width="9.265625" bestFit="1" customWidth="1"/>
    <col min="15" max="15" width="8.73046875" bestFit="1" customWidth="1"/>
    <col min="16" max="18" width="9.265625" bestFit="1" customWidth="1"/>
    <col min="19" max="19" width="8.33203125" bestFit="1" customWidth="1"/>
    <col min="20" max="22" width="9.265625" bestFit="1" customWidth="1"/>
    <col min="23" max="23" width="9" bestFit="1" customWidth="1"/>
    <col min="24" max="26" width="9.265625" bestFit="1" customWidth="1"/>
    <col min="27" max="27" width="8.19921875" bestFit="1" customWidth="1"/>
    <col min="28" max="30" width="9.265625" bestFit="1" customWidth="1"/>
    <col min="31" max="31" width="7.6640625" bestFit="1" customWidth="1"/>
    <col min="32" max="34" width="9.265625" bestFit="1" customWidth="1"/>
    <col min="35" max="35" width="8.59765625" bestFit="1" customWidth="1"/>
    <col min="36" max="38" width="9.265625" bestFit="1" customWidth="1"/>
    <col min="39" max="39" width="8.46484375" bestFit="1" customWidth="1"/>
    <col min="40" max="42" width="9.265625" bestFit="1" customWidth="1"/>
    <col min="43" max="43" width="8.19921875" bestFit="1" customWidth="1"/>
    <col min="44" max="46" width="9.265625" bestFit="1" customWidth="1"/>
    <col min="47" max="47" width="8.73046875" bestFit="1" customWidth="1"/>
    <col min="48" max="50" width="9.265625" bestFit="1" customWidth="1"/>
    <col min="51" max="51" width="8.46484375" bestFit="1" customWidth="1"/>
    <col min="52" max="52" width="10.46484375" bestFit="1" customWidth="1"/>
    <col min="53" max="53" width="9.265625" bestFit="1" customWidth="1"/>
    <col min="54" max="54" width="8.46484375" bestFit="1" customWidth="1"/>
    <col min="55" max="55" width="9" bestFit="1" customWidth="1"/>
    <col min="56" max="56" width="10.46484375" bestFit="1" customWidth="1"/>
    <col min="57" max="57" width="9" bestFit="1" customWidth="1"/>
    <col min="58" max="61" width="9.265625" bestFit="1" customWidth="1"/>
    <col min="62" max="62" width="8.06640625" bestFit="1" customWidth="1"/>
    <col min="63" max="63" width="9.265625" bestFit="1" customWidth="1"/>
    <col min="64" max="64" width="8.46484375" bestFit="1" customWidth="1"/>
    <col min="65" max="66" width="9.265625" bestFit="1" customWidth="1"/>
    <col min="67" max="67" width="8.73046875" bestFit="1" customWidth="1"/>
    <col min="68" max="68" width="9" bestFit="1" customWidth="1"/>
    <col min="69" max="70" width="9.265625" bestFit="1" customWidth="1"/>
    <col min="71" max="71" width="8.33203125" bestFit="1" customWidth="1"/>
    <col min="72" max="74" width="9.265625" bestFit="1" customWidth="1"/>
    <col min="75" max="75" width="9" bestFit="1" customWidth="1"/>
    <col min="76" max="77" width="9.265625" bestFit="1" customWidth="1"/>
    <col min="78" max="78" width="8.19921875" bestFit="1" customWidth="1"/>
    <col min="79" max="79" width="9" bestFit="1" customWidth="1"/>
    <col min="80" max="82" width="9.265625" bestFit="1" customWidth="1"/>
    <col min="83" max="83" width="7.6640625" bestFit="1" customWidth="1"/>
    <col min="84" max="86" width="9.265625" bestFit="1" customWidth="1"/>
    <col min="87" max="87" width="8.59765625" bestFit="1" customWidth="1"/>
    <col min="88" max="89" width="9.265625" bestFit="1" customWidth="1"/>
    <col min="90" max="90" width="8.46484375" bestFit="1" customWidth="1"/>
    <col min="91" max="91" width="9" bestFit="1" customWidth="1"/>
    <col min="92" max="93" width="9.265625" bestFit="1" customWidth="1"/>
    <col min="94" max="94" width="8.19921875" bestFit="1" customWidth="1"/>
    <col min="95" max="96" width="9.265625" bestFit="1" customWidth="1"/>
    <col min="97" max="97" width="8.73046875" bestFit="1" customWidth="1"/>
    <col min="98" max="100" width="9.265625" bestFit="1" customWidth="1"/>
    <col min="101" max="101" width="8.46484375" bestFit="1" customWidth="1"/>
    <col min="102" max="102" width="9" bestFit="1" customWidth="1"/>
    <col min="103" max="106" width="9.265625" bestFit="1" customWidth="1"/>
    <col min="107" max="107" width="8.06640625" bestFit="1" customWidth="1"/>
    <col min="108" max="109" width="9.265625" bestFit="1" customWidth="1"/>
    <col min="110" max="110" width="8.46484375" bestFit="1" customWidth="1"/>
    <col min="111" max="113" width="9.265625" bestFit="1" customWidth="1"/>
    <col min="114" max="114" width="8.73046875" bestFit="1" customWidth="1"/>
    <col min="115" max="115" width="9" bestFit="1" customWidth="1"/>
    <col min="116" max="117" width="9.265625" bestFit="1" customWidth="1"/>
    <col min="118" max="118" width="8.33203125" bestFit="1" customWidth="1"/>
    <col min="119" max="121" width="9.265625" bestFit="1" customWidth="1"/>
    <col min="122" max="122" width="9" bestFit="1" customWidth="1"/>
    <col min="123" max="124" width="9.265625" bestFit="1" customWidth="1"/>
    <col min="125" max="125" width="8.19921875" bestFit="1" customWidth="1"/>
    <col min="126" max="126" width="9" bestFit="1" customWidth="1"/>
    <col min="127" max="129" width="9.265625" bestFit="1" customWidth="1"/>
    <col min="130" max="130" width="7.6640625" bestFit="1" customWidth="1"/>
    <col min="131" max="133" width="9.265625" bestFit="1" customWidth="1"/>
    <col min="134" max="134" width="8.59765625" bestFit="1" customWidth="1"/>
    <col min="135" max="136" width="9.265625" bestFit="1" customWidth="1"/>
    <col min="137" max="137" width="8.46484375" bestFit="1" customWidth="1"/>
    <col min="138" max="138" width="9" bestFit="1" customWidth="1"/>
    <col min="139" max="140" width="9.265625" bestFit="1" customWidth="1"/>
    <col min="141" max="141" width="8.19921875" bestFit="1" customWidth="1"/>
    <col min="142" max="143" width="9.265625" bestFit="1" customWidth="1"/>
    <col min="144" max="144" width="8.73046875" bestFit="1" customWidth="1"/>
    <col min="145" max="146" width="9.265625" bestFit="1" customWidth="1"/>
    <col min="147" max="147" width="8.46484375" bestFit="1" customWidth="1"/>
    <col min="148" max="148" width="9" bestFit="1" customWidth="1"/>
    <col min="149" max="151" width="9.265625" bestFit="1" customWidth="1"/>
    <col min="152" max="152" width="8.06640625" bestFit="1" customWidth="1"/>
    <col min="153" max="154" width="9.265625" bestFit="1" customWidth="1"/>
    <col min="155" max="155" width="8.46484375" bestFit="1" customWidth="1"/>
    <col min="156" max="157" width="9.265625" bestFit="1" customWidth="1"/>
    <col min="158" max="158" width="8.73046875" bestFit="1" customWidth="1"/>
    <col min="159" max="159" width="9" bestFit="1" customWidth="1"/>
    <col min="160" max="162" width="9.265625" bestFit="1" customWidth="1"/>
    <col min="163" max="163" width="8.33203125" bestFit="1" customWidth="1"/>
    <col min="164" max="166" width="9.265625" bestFit="1" customWidth="1"/>
    <col min="167" max="167" width="9" bestFit="1" customWidth="1"/>
    <col min="168" max="169" width="9.265625" bestFit="1" customWidth="1"/>
    <col min="170" max="170" width="8.19921875" bestFit="1" customWidth="1"/>
    <col min="171" max="171" width="9" bestFit="1" customWidth="1"/>
    <col min="172" max="174" width="9.265625" bestFit="1" customWidth="1"/>
    <col min="175" max="175" width="7.6640625" bestFit="1" customWidth="1"/>
    <col min="176" max="178" width="9.265625" bestFit="1" customWidth="1"/>
    <col min="179" max="179" width="8.59765625" bestFit="1" customWidth="1"/>
    <col min="180" max="181" width="9.265625" bestFit="1" customWidth="1"/>
    <col min="182" max="182" width="8.46484375" bestFit="1" customWidth="1"/>
    <col min="183" max="183" width="9" bestFit="1" customWidth="1"/>
    <col min="184" max="186" width="9.265625" bestFit="1" customWidth="1"/>
    <col min="187" max="187" width="8.19921875" bestFit="1" customWidth="1"/>
    <col min="188" max="190" width="9.265625" bestFit="1" customWidth="1"/>
    <col min="191" max="191" width="8.73046875" bestFit="1" customWidth="1"/>
    <col min="192" max="193" width="9.265625" bestFit="1" customWidth="1"/>
    <col min="194" max="194" width="8.46484375" bestFit="1" customWidth="1"/>
    <col min="195" max="195" width="9" bestFit="1" customWidth="1"/>
    <col min="196" max="199" width="9.265625" bestFit="1" customWidth="1"/>
    <col min="200" max="200" width="8.06640625" bestFit="1" customWidth="1"/>
    <col min="201" max="203" width="9.265625" bestFit="1" customWidth="1"/>
    <col min="204" max="204" width="8.46484375" bestFit="1" customWidth="1"/>
    <col min="205" max="207" width="9.265625" bestFit="1" customWidth="1"/>
    <col min="208" max="208" width="8.73046875" bestFit="1" customWidth="1"/>
    <col min="209" max="209" width="9" bestFit="1" customWidth="1"/>
    <col min="210" max="212" width="9.265625" bestFit="1" customWidth="1"/>
    <col min="213" max="213" width="8.33203125" bestFit="1" customWidth="1"/>
    <col min="214" max="216" width="9.265625" bestFit="1" customWidth="1"/>
    <col min="217" max="217" width="9" bestFit="1" customWidth="1"/>
    <col min="218" max="220" width="9.265625" bestFit="1" customWidth="1"/>
    <col min="221" max="221" width="8.19921875" bestFit="1" customWidth="1"/>
    <col min="222" max="222" width="9" bestFit="1" customWidth="1"/>
    <col min="223" max="225" width="9.265625" bestFit="1" customWidth="1"/>
    <col min="226" max="226" width="7.6640625" bestFit="1" customWidth="1"/>
    <col min="227" max="229" width="9.265625" bestFit="1" customWidth="1"/>
    <col min="230" max="230" width="8.59765625" bestFit="1" customWidth="1"/>
    <col min="231" max="233" width="9.265625" bestFit="1" customWidth="1"/>
    <col min="234" max="234" width="8.46484375" bestFit="1" customWidth="1"/>
    <col min="235" max="235" width="9" bestFit="1" customWidth="1"/>
    <col min="236" max="238" width="9.265625" bestFit="1" customWidth="1"/>
    <col min="239" max="239" width="8.19921875" bestFit="1" customWidth="1"/>
    <col min="240" max="242" width="9.265625" bestFit="1" customWidth="1"/>
    <col min="243" max="243" width="8.73046875" bestFit="1" customWidth="1"/>
    <col min="244" max="246" width="9.265625" bestFit="1" customWidth="1"/>
    <col min="247" max="247" width="8.46484375" bestFit="1" customWidth="1"/>
    <col min="248" max="248" width="9" bestFit="1" customWidth="1"/>
    <col min="249" max="252" width="9.265625" bestFit="1" customWidth="1"/>
    <col min="253" max="253" width="8.06640625" bestFit="1" customWidth="1"/>
    <col min="254" max="256" width="9.265625" bestFit="1" customWidth="1"/>
    <col min="257" max="257" width="8.46484375" bestFit="1" customWidth="1"/>
    <col min="258" max="260" width="9.265625" bestFit="1" customWidth="1"/>
    <col min="261" max="261" width="8.73046875" bestFit="1" customWidth="1"/>
    <col min="262" max="262" width="9" bestFit="1" customWidth="1"/>
    <col min="263" max="265" width="9.265625" bestFit="1" customWidth="1"/>
    <col min="266" max="266" width="8.33203125" bestFit="1" customWidth="1"/>
    <col min="267" max="269" width="9.265625" bestFit="1" customWidth="1"/>
    <col min="270" max="270" width="9" bestFit="1" customWidth="1"/>
    <col min="271" max="273" width="9.265625" bestFit="1" customWidth="1"/>
    <col min="274" max="274" width="8.19921875" bestFit="1" customWidth="1"/>
    <col min="275" max="275" width="9" bestFit="1" customWidth="1"/>
    <col min="276" max="278" width="9.265625" bestFit="1" customWidth="1"/>
    <col min="279" max="279" width="7.6640625" bestFit="1" customWidth="1"/>
    <col min="280" max="282" width="9.265625" bestFit="1" customWidth="1"/>
    <col min="283" max="283" width="8.59765625" bestFit="1" customWidth="1"/>
    <col min="284" max="286" width="9.265625" bestFit="1" customWidth="1"/>
    <col min="287" max="287" width="8.46484375" bestFit="1" customWidth="1"/>
    <col min="288" max="288" width="9" bestFit="1" customWidth="1"/>
    <col min="289" max="291" width="9.265625" bestFit="1" customWidth="1"/>
    <col min="292" max="292" width="8.19921875" bestFit="1" customWidth="1"/>
    <col min="293" max="295" width="9.265625" bestFit="1" customWidth="1"/>
    <col min="296" max="296" width="8.73046875" bestFit="1" customWidth="1"/>
    <col min="297" max="299" width="9.265625" bestFit="1" customWidth="1"/>
    <col min="300" max="300" width="8.46484375" bestFit="1" customWidth="1"/>
    <col min="301" max="301" width="9" bestFit="1" customWidth="1"/>
    <col min="302" max="305" width="9.265625" bestFit="1" customWidth="1"/>
    <col min="306" max="306" width="8.06640625" bestFit="1" customWidth="1"/>
    <col min="307" max="309" width="9.265625" bestFit="1" customWidth="1"/>
    <col min="310" max="310" width="8.46484375" bestFit="1" customWidth="1"/>
    <col min="311" max="313" width="9.265625" bestFit="1" customWidth="1"/>
    <col min="314" max="314" width="8.73046875" bestFit="1" customWidth="1"/>
    <col min="315" max="315" width="9" bestFit="1" customWidth="1"/>
    <col min="316" max="318" width="9.265625" bestFit="1" customWidth="1"/>
    <col min="319" max="319" width="8.33203125" bestFit="1" customWidth="1"/>
    <col min="320" max="322" width="9.265625" bestFit="1" customWidth="1"/>
    <col min="323" max="323" width="9" bestFit="1" customWidth="1"/>
    <col min="324" max="326" width="9.265625" bestFit="1" customWidth="1"/>
    <col min="327" max="327" width="8.19921875" bestFit="1" customWidth="1"/>
    <col min="328" max="328" width="9" bestFit="1" customWidth="1"/>
    <col min="329" max="331" width="9.265625" bestFit="1" customWidth="1"/>
    <col min="332" max="332" width="7.6640625" bestFit="1" customWidth="1"/>
    <col min="333" max="335" width="9.265625" bestFit="1" customWidth="1"/>
    <col min="336" max="336" width="8.59765625" bestFit="1" customWidth="1"/>
    <col min="337" max="339" width="9.265625" bestFit="1" customWidth="1"/>
    <col min="340" max="340" width="8.46484375" bestFit="1" customWidth="1"/>
    <col min="341" max="341" width="9" bestFit="1" customWidth="1"/>
    <col min="342" max="344" width="9.265625" bestFit="1" customWidth="1"/>
    <col min="345" max="345" width="8.19921875" bestFit="1" customWidth="1"/>
    <col min="346" max="348" width="9.265625" bestFit="1" customWidth="1"/>
    <col min="349" max="349" width="8.73046875" bestFit="1" customWidth="1"/>
    <col min="350" max="352" width="9.265625" bestFit="1" customWidth="1"/>
    <col min="353" max="353" width="8.46484375" bestFit="1" customWidth="1"/>
    <col min="354" max="354" width="9" bestFit="1" customWidth="1"/>
    <col min="355" max="359" width="9.265625" bestFit="1" customWidth="1"/>
    <col min="360" max="360" width="8.06640625" bestFit="1" customWidth="1"/>
    <col min="361" max="364" width="9.265625" bestFit="1" customWidth="1"/>
    <col min="365" max="365" width="8.46484375" bestFit="1" customWidth="1"/>
    <col min="366" max="368" width="9.265625" bestFit="1" customWidth="1"/>
    <col min="369" max="369" width="8.73046875" bestFit="1" customWidth="1"/>
    <col min="370" max="370" width="9" bestFit="1" customWidth="1"/>
    <col min="371" max="371" width="9.265625" bestFit="1" customWidth="1"/>
    <col min="372" max="372" width="10.46484375" bestFit="1" customWidth="1"/>
    <col min="373" max="373" width="11.1328125" bestFit="1" customWidth="1"/>
    <col min="374" max="374" width="13.9296875" bestFit="1" customWidth="1"/>
    <col min="375" max="375" width="11.1328125" bestFit="1" customWidth="1"/>
    <col min="376" max="376" width="13.9296875" bestFit="1" customWidth="1"/>
    <col min="377" max="377" width="11.1328125" bestFit="1" customWidth="1"/>
    <col min="378" max="378" width="13.9296875" bestFit="1" customWidth="1"/>
    <col min="379" max="379" width="11.1328125" bestFit="1" customWidth="1"/>
    <col min="380" max="380" width="13.9296875" bestFit="1" customWidth="1"/>
    <col min="381" max="381" width="11.1328125" bestFit="1" customWidth="1"/>
    <col min="382" max="382" width="13.9296875" bestFit="1" customWidth="1"/>
    <col min="383" max="383" width="10.1328125" bestFit="1" customWidth="1"/>
    <col min="384" max="384" width="12.9296875" bestFit="1" customWidth="1"/>
    <col min="385" max="385" width="10.1328125" bestFit="1" customWidth="1"/>
    <col min="386" max="386" width="12.9296875" bestFit="1" customWidth="1"/>
    <col min="387" max="387" width="10.1328125" bestFit="1" customWidth="1"/>
    <col min="388" max="388" width="12.9296875" bestFit="1" customWidth="1"/>
    <col min="389" max="389" width="10.1328125" bestFit="1" customWidth="1"/>
    <col min="390" max="390" width="12.9296875" bestFit="1" customWidth="1"/>
    <col min="391" max="391" width="10.1328125" bestFit="1" customWidth="1"/>
    <col min="392" max="392" width="12.9296875" bestFit="1" customWidth="1"/>
    <col min="393" max="393" width="11.1328125" bestFit="1" customWidth="1"/>
    <col min="394" max="394" width="13.9296875" bestFit="1" customWidth="1"/>
    <col min="395" max="395" width="11.1328125" bestFit="1" customWidth="1"/>
    <col min="396" max="396" width="13.9296875" bestFit="1" customWidth="1"/>
    <col min="397" max="397" width="11.1328125" bestFit="1" customWidth="1"/>
    <col min="398" max="398" width="13.9296875" bestFit="1" customWidth="1"/>
    <col min="399" max="399" width="11.1328125" bestFit="1" customWidth="1"/>
    <col min="400" max="400" width="13.9296875" bestFit="1" customWidth="1"/>
    <col min="401" max="401" width="11.1328125" bestFit="1" customWidth="1"/>
    <col min="402" max="402" width="13.9296875" bestFit="1" customWidth="1"/>
    <col min="403" max="403" width="11.1328125" bestFit="1" customWidth="1"/>
    <col min="404" max="404" width="13.9296875" bestFit="1" customWidth="1"/>
    <col min="405" max="405" width="11.1328125" bestFit="1" customWidth="1"/>
    <col min="406" max="406" width="13.9296875" bestFit="1" customWidth="1"/>
    <col min="407" max="407" width="11.1328125" bestFit="1" customWidth="1"/>
    <col min="408" max="408" width="13.9296875" bestFit="1" customWidth="1"/>
    <col min="409" max="409" width="11.1328125" bestFit="1" customWidth="1"/>
    <col min="410" max="410" width="13.9296875" bestFit="1" customWidth="1"/>
    <col min="411" max="411" width="11.1328125" bestFit="1" customWidth="1"/>
    <col min="412" max="412" width="13.9296875" bestFit="1" customWidth="1"/>
    <col min="413" max="413" width="11.1328125" bestFit="1" customWidth="1"/>
    <col min="414" max="414" width="13.9296875" bestFit="1" customWidth="1"/>
    <col min="415" max="415" width="12.1328125" bestFit="1" customWidth="1"/>
    <col min="416" max="416" width="14.9296875" bestFit="1" customWidth="1"/>
    <col min="417" max="417" width="12.1328125" bestFit="1" customWidth="1"/>
    <col min="418" max="418" width="14.9296875" bestFit="1" customWidth="1"/>
    <col min="419" max="419" width="12.1328125" bestFit="1" customWidth="1"/>
    <col min="420" max="420" width="14.9296875" bestFit="1" customWidth="1"/>
    <col min="421" max="421" width="12.1328125" bestFit="1" customWidth="1"/>
    <col min="422" max="422" width="14.9296875" bestFit="1" customWidth="1"/>
    <col min="423" max="423" width="12.1328125" bestFit="1" customWidth="1"/>
    <col min="424" max="424" width="14.9296875" bestFit="1" customWidth="1"/>
    <col min="425" max="425" width="12.1328125" bestFit="1" customWidth="1"/>
    <col min="426" max="426" width="14.9296875" bestFit="1" customWidth="1"/>
    <col min="427" max="427" width="12.1328125" bestFit="1" customWidth="1"/>
    <col min="428" max="428" width="14.9296875" bestFit="1" customWidth="1"/>
    <col min="429" max="429" width="12.1328125" bestFit="1" customWidth="1"/>
    <col min="430" max="430" width="14.9296875" bestFit="1" customWidth="1"/>
    <col min="431" max="431" width="12.1328125" bestFit="1" customWidth="1"/>
    <col min="432" max="432" width="14.9296875" bestFit="1" customWidth="1"/>
    <col min="433" max="433" width="11.1328125" bestFit="1" customWidth="1"/>
    <col min="434" max="434" width="13.9296875" bestFit="1" customWidth="1"/>
    <col min="435" max="435" width="11.1328125" bestFit="1" customWidth="1"/>
    <col min="436" max="436" width="13.9296875" bestFit="1" customWidth="1"/>
    <col min="437" max="437" width="11.1328125" bestFit="1" customWidth="1"/>
    <col min="438" max="438" width="13.9296875" bestFit="1" customWidth="1"/>
    <col min="439" max="439" width="11.1328125" bestFit="1" customWidth="1"/>
    <col min="440" max="440" width="13.9296875" bestFit="1" customWidth="1"/>
    <col min="441" max="441" width="11.1328125" bestFit="1" customWidth="1"/>
    <col min="442" max="442" width="13.9296875" bestFit="1" customWidth="1"/>
    <col min="443" max="443" width="12.1328125" bestFit="1" customWidth="1"/>
    <col min="444" max="444" width="14.9296875" bestFit="1" customWidth="1"/>
    <col min="445" max="445" width="12.1328125" bestFit="1" customWidth="1"/>
    <col min="446" max="446" width="14.9296875" bestFit="1" customWidth="1"/>
    <col min="447" max="447" width="12.1328125" bestFit="1" customWidth="1"/>
    <col min="448" max="448" width="14.9296875" bestFit="1" customWidth="1"/>
    <col min="449" max="449" width="12.1328125" bestFit="1" customWidth="1"/>
    <col min="450" max="450" width="14.9296875" bestFit="1" customWidth="1"/>
    <col min="451" max="451" width="12.1328125" bestFit="1" customWidth="1"/>
    <col min="452" max="452" width="14.9296875" bestFit="1" customWidth="1"/>
    <col min="453" max="453" width="12.1328125" bestFit="1" customWidth="1"/>
    <col min="454" max="454" width="14.9296875" bestFit="1" customWidth="1"/>
    <col min="455" max="455" width="12.1328125" bestFit="1" customWidth="1"/>
    <col min="456" max="456" width="14.9296875" bestFit="1" customWidth="1"/>
    <col min="457" max="457" width="12.1328125" bestFit="1" customWidth="1"/>
    <col min="458" max="458" width="14.9296875" bestFit="1" customWidth="1"/>
    <col min="459" max="459" width="12.1328125" bestFit="1" customWidth="1"/>
    <col min="460" max="460" width="14.9296875" bestFit="1" customWidth="1"/>
    <col min="461" max="461" width="12.1328125" bestFit="1" customWidth="1"/>
    <col min="462" max="462" width="14.9296875" bestFit="1" customWidth="1"/>
    <col min="463" max="463" width="12.1328125" bestFit="1" customWidth="1"/>
    <col min="464" max="464" width="14.9296875" bestFit="1" customWidth="1"/>
    <col min="465" max="465" width="12.1328125" bestFit="1" customWidth="1"/>
    <col min="466" max="466" width="14.9296875" bestFit="1" customWidth="1"/>
    <col min="467" max="467" width="12.1328125" bestFit="1" customWidth="1"/>
    <col min="468" max="468" width="14.9296875" bestFit="1" customWidth="1"/>
    <col min="469" max="469" width="11.1328125" bestFit="1" customWidth="1"/>
    <col min="470" max="470" width="13.9296875" bestFit="1" customWidth="1"/>
    <col min="471" max="471" width="11.1328125" bestFit="1" customWidth="1"/>
    <col min="472" max="472" width="13.9296875" bestFit="1" customWidth="1"/>
    <col min="473" max="473" width="11.1328125" bestFit="1" customWidth="1"/>
    <col min="474" max="474" width="13.9296875" bestFit="1" customWidth="1"/>
    <col min="475" max="475" width="11.1328125" bestFit="1" customWidth="1"/>
    <col min="476" max="476" width="13.9296875" bestFit="1" customWidth="1"/>
    <col min="477" max="477" width="11.1328125" bestFit="1" customWidth="1"/>
    <col min="478" max="478" width="13.9296875" bestFit="1" customWidth="1"/>
    <col min="479" max="479" width="11.1328125" bestFit="1" customWidth="1"/>
    <col min="480" max="480" width="13.9296875" bestFit="1" customWidth="1"/>
    <col min="481" max="481" width="11.1328125" bestFit="1" customWidth="1"/>
    <col min="482" max="482" width="13.9296875" bestFit="1" customWidth="1"/>
    <col min="483" max="483" width="12.1328125" bestFit="1" customWidth="1"/>
    <col min="484" max="484" width="14.9296875" bestFit="1" customWidth="1"/>
    <col min="485" max="485" width="12.1328125" bestFit="1" customWidth="1"/>
    <col min="486" max="486" width="14.9296875" bestFit="1" customWidth="1"/>
    <col min="487" max="487" width="12.1328125" bestFit="1" customWidth="1"/>
    <col min="488" max="488" width="14.9296875" bestFit="1" customWidth="1"/>
    <col min="489" max="489" width="12.1328125" bestFit="1" customWidth="1"/>
    <col min="490" max="490" width="14.9296875" bestFit="1" customWidth="1"/>
    <col min="491" max="491" width="12.1328125" bestFit="1" customWidth="1"/>
    <col min="492" max="492" width="14.9296875" bestFit="1" customWidth="1"/>
    <col min="493" max="493" width="12.1328125" bestFit="1" customWidth="1"/>
    <col min="494" max="494" width="14.9296875" bestFit="1" customWidth="1"/>
    <col min="495" max="495" width="12.1328125" bestFit="1" customWidth="1"/>
    <col min="496" max="496" width="14.9296875" bestFit="1" customWidth="1"/>
    <col min="497" max="497" width="12.1328125" bestFit="1" customWidth="1"/>
    <col min="498" max="498" width="14.9296875" bestFit="1" customWidth="1"/>
    <col min="499" max="499" width="12.1328125" bestFit="1" customWidth="1"/>
    <col min="500" max="500" width="14.9296875" bestFit="1" customWidth="1"/>
    <col min="501" max="501" width="10.1328125" bestFit="1" customWidth="1"/>
    <col min="502" max="502" width="12.9296875" bestFit="1" customWidth="1"/>
    <col min="503" max="503" width="10.1328125" bestFit="1" customWidth="1"/>
    <col min="504" max="504" width="12.9296875" bestFit="1" customWidth="1"/>
    <col min="505" max="505" width="11.1328125" bestFit="1" customWidth="1"/>
    <col min="506" max="506" width="13.9296875" bestFit="1" customWidth="1"/>
    <col min="507" max="507" width="11.1328125" bestFit="1" customWidth="1"/>
    <col min="508" max="508" width="13.9296875" bestFit="1" customWidth="1"/>
    <col min="509" max="509" width="11.1328125" bestFit="1" customWidth="1"/>
    <col min="510" max="510" width="13.9296875" bestFit="1" customWidth="1"/>
    <col min="511" max="511" width="11.1328125" bestFit="1" customWidth="1"/>
    <col min="512" max="512" width="13.9296875" bestFit="1" customWidth="1"/>
    <col min="513" max="513" width="11.1328125" bestFit="1" customWidth="1"/>
    <col min="514" max="514" width="13.9296875" bestFit="1" customWidth="1"/>
    <col min="515" max="515" width="11.1328125" bestFit="1" customWidth="1"/>
    <col min="516" max="516" width="13.9296875" bestFit="1" customWidth="1"/>
    <col min="517" max="517" width="11.1328125" bestFit="1" customWidth="1"/>
    <col min="518" max="518" width="13.9296875" bestFit="1" customWidth="1"/>
    <col min="519" max="519" width="11.1328125" bestFit="1" customWidth="1"/>
    <col min="520" max="520" width="13.9296875" bestFit="1" customWidth="1"/>
    <col min="521" max="521" width="11.1328125" bestFit="1" customWidth="1"/>
    <col min="522" max="522" width="13.9296875" bestFit="1" customWidth="1"/>
    <col min="523" max="523" width="11.1328125" bestFit="1" customWidth="1"/>
    <col min="524" max="524" width="13.9296875" bestFit="1" customWidth="1"/>
    <col min="525" max="525" width="11.1328125" bestFit="1" customWidth="1"/>
    <col min="526" max="526" width="13.9296875" bestFit="1" customWidth="1"/>
    <col min="527" max="527" width="11.1328125" bestFit="1" customWidth="1"/>
    <col min="528" max="528" width="13.9296875" bestFit="1" customWidth="1"/>
    <col min="529" max="529" width="11.1328125" bestFit="1" customWidth="1"/>
    <col min="530" max="530" width="13.9296875" bestFit="1" customWidth="1"/>
    <col min="531" max="531" width="11.1328125" bestFit="1" customWidth="1"/>
    <col min="532" max="532" width="13.9296875" bestFit="1" customWidth="1"/>
    <col min="533" max="533" width="11.1328125" bestFit="1" customWidth="1"/>
    <col min="534" max="534" width="13.9296875" bestFit="1" customWidth="1"/>
    <col min="535" max="535" width="11.1328125" bestFit="1" customWidth="1"/>
    <col min="536" max="536" width="13.9296875" bestFit="1" customWidth="1"/>
    <col min="537" max="537" width="11.1328125" bestFit="1" customWidth="1"/>
    <col min="538" max="538" width="13.9296875" bestFit="1" customWidth="1"/>
    <col min="539" max="539" width="11.1328125" bestFit="1" customWidth="1"/>
    <col min="540" max="540" width="13.9296875" bestFit="1" customWidth="1"/>
    <col min="541" max="541" width="11.1328125" bestFit="1" customWidth="1"/>
    <col min="542" max="542" width="13.9296875" bestFit="1" customWidth="1"/>
    <col min="543" max="543" width="11.1328125" bestFit="1" customWidth="1"/>
    <col min="544" max="544" width="13.9296875" bestFit="1" customWidth="1"/>
    <col min="545" max="545" width="11.1328125" bestFit="1" customWidth="1"/>
    <col min="546" max="546" width="13.9296875" bestFit="1" customWidth="1"/>
    <col min="547" max="547" width="11.1328125" bestFit="1" customWidth="1"/>
    <col min="548" max="548" width="13.9296875" bestFit="1" customWidth="1"/>
    <col min="549" max="549" width="11.1328125" bestFit="1" customWidth="1"/>
    <col min="550" max="550" width="13.9296875" bestFit="1" customWidth="1"/>
    <col min="551" max="551" width="11.1328125" bestFit="1" customWidth="1"/>
    <col min="552" max="552" width="13.9296875" bestFit="1" customWidth="1"/>
    <col min="553" max="553" width="11.1328125" bestFit="1" customWidth="1"/>
    <col min="554" max="554" width="13.9296875" bestFit="1" customWidth="1"/>
    <col min="555" max="555" width="10.1328125" bestFit="1" customWidth="1"/>
    <col min="556" max="556" width="12.9296875" bestFit="1" customWidth="1"/>
    <col min="557" max="557" width="10.1328125" bestFit="1" customWidth="1"/>
    <col min="558" max="558" width="12.9296875" bestFit="1" customWidth="1"/>
    <col min="559" max="559" width="10.1328125" bestFit="1" customWidth="1"/>
    <col min="560" max="560" width="12.9296875" bestFit="1" customWidth="1"/>
    <col min="561" max="561" width="10.1328125" bestFit="1" customWidth="1"/>
    <col min="562" max="562" width="12.9296875" bestFit="1" customWidth="1"/>
    <col min="563" max="563" width="10.1328125" bestFit="1" customWidth="1"/>
    <col min="564" max="564" width="12.9296875" bestFit="1" customWidth="1"/>
    <col min="565" max="565" width="10.1328125" bestFit="1" customWidth="1"/>
    <col min="566" max="566" width="12.9296875" bestFit="1" customWidth="1"/>
    <col min="567" max="567" width="10.1328125" bestFit="1" customWidth="1"/>
    <col min="568" max="568" width="12.9296875" bestFit="1" customWidth="1"/>
    <col min="569" max="569" width="10.1328125" bestFit="1" customWidth="1"/>
    <col min="570" max="570" width="12.9296875" bestFit="1" customWidth="1"/>
    <col min="571" max="571" width="10.1328125" bestFit="1" customWidth="1"/>
    <col min="572" max="572" width="12.9296875" bestFit="1" customWidth="1"/>
    <col min="573" max="573" width="11.1328125" bestFit="1" customWidth="1"/>
    <col min="574" max="574" width="13.9296875" bestFit="1" customWidth="1"/>
    <col min="575" max="575" width="11.1328125" bestFit="1" customWidth="1"/>
    <col min="576" max="576" width="13.9296875" bestFit="1" customWidth="1"/>
    <col min="577" max="577" width="11.1328125" bestFit="1" customWidth="1"/>
    <col min="578" max="578" width="13.9296875" bestFit="1" customWidth="1"/>
    <col min="579" max="579" width="11.1328125" bestFit="1" customWidth="1"/>
    <col min="580" max="580" width="13.9296875" bestFit="1" customWidth="1"/>
    <col min="581" max="581" width="11.1328125" bestFit="1" customWidth="1"/>
    <col min="582" max="582" width="13.9296875" bestFit="1" customWidth="1"/>
    <col min="583" max="583" width="11.1328125" bestFit="1" customWidth="1"/>
    <col min="584" max="584" width="13.9296875" bestFit="1" customWidth="1"/>
    <col min="585" max="585" width="11.1328125" bestFit="1" customWidth="1"/>
    <col min="586" max="586" width="13.9296875" bestFit="1" customWidth="1"/>
    <col min="587" max="587" width="11.1328125" bestFit="1" customWidth="1"/>
    <col min="588" max="588" width="13.9296875" bestFit="1" customWidth="1"/>
    <col min="589" max="589" width="11.1328125" bestFit="1" customWidth="1"/>
    <col min="590" max="590" width="13.9296875" bestFit="1" customWidth="1"/>
    <col min="591" max="591" width="11.1328125" bestFit="1" customWidth="1"/>
    <col min="592" max="592" width="13.9296875" bestFit="1" customWidth="1"/>
    <col min="593" max="593" width="11.1328125" bestFit="1" customWidth="1"/>
    <col min="594" max="594" width="13.9296875" bestFit="1" customWidth="1"/>
    <col min="595" max="595" width="11.1328125" bestFit="1" customWidth="1"/>
    <col min="596" max="596" width="13.9296875" bestFit="1" customWidth="1"/>
    <col min="597" max="597" width="10.1328125" bestFit="1" customWidth="1"/>
    <col min="598" max="598" width="12.9296875" bestFit="1" customWidth="1"/>
    <col min="599" max="599" width="10.1328125" bestFit="1" customWidth="1"/>
    <col min="600" max="600" width="12.9296875" bestFit="1" customWidth="1"/>
    <col min="601" max="601" width="10.1328125" bestFit="1" customWidth="1"/>
    <col min="602" max="602" width="12.9296875" bestFit="1" customWidth="1"/>
    <col min="603" max="603" width="10.1328125" bestFit="1" customWidth="1"/>
    <col min="604" max="604" width="12.9296875" bestFit="1" customWidth="1"/>
    <col min="605" max="605" width="10.1328125" bestFit="1" customWidth="1"/>
    <col min="606" max="606" width="12.9296875" bestFit="1" customWidth="1"/>
    <col min="607" max="607" width="10.1328125" bestFit="1" customWidth="1"/>
    <col min="608" max="608" width="12.9296875" bestFit="1" customWidth="1"/>
    <col min="609" max="609" width="10.1328125" bestFit="1" customWidth="1"/>
    <col min="610" max="610" width="12.9296875" bestFit="1" customWidth="1"/>
    <col min="611" max="611" width="10.1328125" bestFit="1" customWidth="1"/>
    <col min="612" max="612" width="12.9296875" bestFit="1" customWidth="1"/>
    <col min="613" max="613" width="10.1328125" bestFit="1" customWidth="1"/>
    <col min="614" max="614" width="12.9296875" bestFit="1" customWidth="1"/>
    <col min="615" max="615" width="10.1328125" bestFit="1" customWidth="1"/>
    <col min="616" max="616" width="12.9296875" bestFit="1" customWidth="1"/>
    <col min="617" max="617" width="10.1328125" bestFit="1" customWidth="1"/>
    <col min="618" max="618" width="12.9296875" bestFit="1" customWidth="1"/>
    <col min="619" max="619" width="11.1328125" bestFit="1" customWidth="1"/>
    <col min="620" max="620" width="13.9296875" bestFit="1" customWidth="1"/>
    <col min="621" max="621" width="11.1328125" bestFit="1" customWidth="1"/>
    <col min="622" max="622" width="13.9296875" bestFit="1" customWidth="1"/>
    <col min="623" max="623" width="11.1328125" bestFit="1" customWidth="1"/>
    <col min="624" max="624" width="13.9296875" bestFit="1" customWidth="1"/>
    <col min="625" max="625" width="11.1328125" bestFit="1" customWidth="1"/>
    <col min="626" max="626" width="13.9296875" bestFit="1" customWidth="1"/>
    <col min="627" max="627" width="11.1328125" bestFit="1" customWidth="1"/>
    <col min="628" max="628" width="13.9296875" bestFit="1" customWidth="1"/>
    <col min="629" max="629" width="11.1328125" bestFit="1" customWidth="1"/>
    <col min="630" max="630" width="13.9296875" bestFit="1" customWidth="1"/>
    <col min="631" max="631" width="11.1328125" bestFit="1" customWidth="1"/>
    <col min="632" max="632" width="13.9296875" bestFit="1" customWidth="1"/>
    <col min="633" max="633" width="11.1328125" bestFit="1" customWidth="1"/>
    <col min="634" max="634" width="13.9296875" bestFit="1" customWidth="1"/>
    <col min="635" max="635" width="11.1328125" bestFit="1" customWidth="1"/>
    <col min="636" max="636" width="13.9296875" bestFit="1" customWidth="1"/>
    <col min="637" max="637" width="11.1328125" bestFit="1" customWidth="1"/>
    <col min="638" max="638" width="13.9296875" bestFit="1" customWidth="1"/>
    <col min="639" max="639" width="11.1328125" bestFit="1" customWidth="1"/>
    <col min="640" max="640" width="13.9296875" bestFit="1" customWidth="1"/>
    <col min="641" max="641" width="11.1328125" bestFit="1" customWidth="1"/>
    <col min="642" max="642" width="13.9296875" bestFit="1" customWidth="1"/>
    <col min="643" max="643" width="11.1328125" bestFit="1" customWidth="1"/>
    <col min="644" max="644" width="13.9296875" bestFit="1" customWidth="1"/>
    <col min="645" max="645" width="11.1328125" bestFit="1" customWidth="1"/>
    <col min="646" max="646" width="13.9296875" bestFit="1" customWidth="1"/>
    <col min="647" max="647" width="11.1328125" bestFit="1" customWidth="1"/>
    <col min="648" max="648" width="13.9296875" bestFit="1" customWidth="1"/>
    <col min="649" max="649" width="11.1328125" bestFit="1" customWidth="1"/>
    <col min="650" max="650" width="13.9296875" bestFit="1" customWidth="1"/>
    <col min="651" max="651" width="11.1328125" bestFit="1" customWidth="1"/>
    <col min="652" max="652" width="13.9296875" bestFit="1" customWidth="1"/>
    <col min="653" max="653" width="11.1328125" bestFit="1" customWidth="1"/>
    <col min="654" max="654" width="13.9296875" bestFit="1" customWidth="1"/>
    <col min="655" max="655" width="11.1328125" bestFit="1" customWidth="1"/>
    <col min="656" max="656" width="13.9296875" bestFit="1" customWidth="1"/>
    <col min="657" max="657" width="11.1328125" bestFit="1" customWidth="1"/>
    <col min="658" max="658" width="13.9296875" bestFit="1" customWidth="1"/>
    <col min="659" max="659" width="11.1328125" bestFit="1" customWidth="1"/>
    <col min="660" max="660" width="13.9296875" bestFit="1" customWidth="1"/>
    <col min="661" max="661" width="11.1328125" bestFit="1" customWidth="1"/>
    <col min="662" max="662" width="13.9296875" bestFit="1" customWidth="1"/>
    <col min="663" max="663" width="11.1328125" bestFit="1" customWidth="1"/>
    <col min="664" max="664" width="13.9296875" bestFit="1" customWidth="1"/>
    <col min="665" max="665" width="11.1328125" bestFit="1" customWidth="1"/>
    <col min="666" max="666" width="13.9296875" bestFit="1" customWidth="1"/>
    <col min="667" max="667" width="11.1328125" bestFit="1" customWidth="1"/>
    <col min="668" max="668" width="13.9296875" bestFit="1" customWidth="1"/>
    <col min="669" max="669" width="11.1328125" bestFit="1" customWidth="1"/>
    <col min="670" max="670" width="13.9296875" bestFit="1" customWidth="1"/>
    <col min="671" max="671" width="10.1328125" bestFit="1" customWidth="1"/>
    <col min="672" max="672" width="12.9296875" bestFit="1" customWidth="1"/>
    <col min="673" max="673" width="10.1328125" bestFit="1" customWidth="1"/>
    <col min="674" max="674" width="12.9296875" bestFit="1" customWidth="1"/>
    <col min="675" max="675" width="10.1328125" bestFit="1" customWidth="1"/>
    <col min="676" max="676" width="12.9296875" bestFit="1" customWidth="1"/>
    <col min="677" max="677" width="10.1328125" bestFit="1" customWidth="1"/>
    <col min="678" max="678" width="12.9296875" bestFit="1" customWidth="1"/>
    <col min="679" max="679" width="10.1328125" bestFit="1" customWidth="1"/>
    <col min="680" max="680" width="12.9296875" bestFit="1" customWidth="1"/>
    <col min="681" max="681" width="10.1328125" bestFit="1" customWidth="1"/>
    <col min="682" max="682" width="12.9296875" bestFit="1" customWidth="1"/>
    <col min="683" max="683" width="10.1328125" bestFit="1" customWidth="1"/>
    <col min="684" max="684" width="12.9296875" bestFit="1" customWidth="1"/>
    <col min="685" max="685" width="10.1328125" bestFit="1" customWidth="1"/>
    <col min="686" max="686" width="12.9296875" bestFit="1" customWidth="1"/>
    <col min="687" max="687" width="11.1328125" bestFit="1" customWidth="1"/>
    <col min="688" max="688" width="13.9296875" bestFit="1" customWidth="1"/>
    <col min="689" max="689" width="11.1328125" bestFit="1" customWidth="1"/>
    <col min="690" max="690" width="13.9296875" bestFit="1" customWidth="1"/>
    <col min="691" max="691" width="11.1328125" bestFit="1" customWidth="1"/>
    <col min="692" max="692" width="13.9296875" bestFit="1" customWidth="1"/>
    <col min="693" max="693" width="11.1328125" bestFit="1" customWidth="1"/>
    <col min="694" max="694" width="13.9296875" bestFit="1" customWidth="1"/>
    <col min="695" max="695" width="11.1328125" bestFit="1" customWidth="1"/>
    <col min="696" max="696" width="13.9296875" bestFit="1" customWidth="1"/>
    <col min="697" max="697" width="11.1328125" bestFit="1" customWidth="1"/>
    <col min="698" max="698" width="13.9296875" bestFit="1" customWidth="1"/>
    <col min="699" max="699" width="11.1328125" bestFit="1" customWidth="1"/>
    <col min="700" max="700" width="13.9296875" bestFit="1" customWidth="1"/>
    <col min="701" max="701" width="11.1328125" bestFit="1" customWidth="1"/>
    <col min="702" max="702" width="13.9296875" bestFit="1" customWidth="1"/>
    <col min="703" max="703" width="11.1328125" bestFit="1" customWidth="1"/>
    <col min="704" max="704" width="13.9296875" bestFit="1" customWidth="1"/>
    <col min="705" max="705" width="11.1328125" bestFit="1" customWidth="1"/>
    <col min="706" max="706" width="13.9296875" bestFit="1" customWidth="1"/>
    <col min="707" max="707" width="11.1328125" bestFit="1" customWidth="1"/>
    <col min="708" max="708" width="13.9296875" bestFit="1" customWidth="1"/>
    <col min="709" max="709" width="11.1328125" bestFit="1" customWidth="1"/>
    <col min="710" max="710" width="13.9296875" bestFit="1" customWidth="1"/>
    <col min="711" max="711" width="11.1328125" bestFit="1" customWidth="1"/>
    <col min="712" max="712" width="13.9296875" bestFit="1" customWidth="1"/>
    <col min="713" max="713" width="11.1328125" bestFit="1" customWidth="1"/>
    <col min="714" max="714" width="13.9296875" bestFit="1" customWidth="1"/>
    <col min="715" max="715" width="11.1328125" bestFit="1" customWidth="1"/>
    <col min="716" max="716" width="13.9296875" bestFit="1" customWidth="1"/>
    <col min="717" max="717" width="11.1328125" bestFit="1" customWidth="1"/>
    <col min="718" max="718" width="13.9296875" bestFit="1" customWidth="1"/>
    <col min="719" max="719" width="11.1328125" bestFit="1" customWidth="1"/>
    <col min="720" max="720" width="13.9296875" bestFit="1" customWidth="1"/>
    <col min="721" max="721" width="11.1328125" bestFit="1" customWidth="1"/>
    <col min="722" max="722" width="13.9296875" bestFit="1" customWidth="1"/>
    <col min="723" max="723" width="11.1328125" bestFit="1" customWidth="1"/>
    <col min="724" max="724" width="13.9296875" bestFit="1" customWidth="1"/>
    <col min="725" max="725" width="11.1328125" bestFit="1" customWidth="1"/>
    <col min="726" max="726" width="13.9296875" bestFit="1" customWidth="1"/>
    <col min="727" max="727" width="10.1328125" bestFit="1" customWidth="1"/>
    <col min="728" max="728" width="12.9296875" bestFit="1" customWidth="1"/>
    <col min="729" max="729" width="10.1328125" bestFit="1" customWidth="1"/>
    <col min="730" max="730" width="12.9296875" bestFit="1" customWidth="1"/>
    <col min="731" max="731" width="10.1328125" bestFit="1" customWidth="1"/>
    <col min="732" max="732" width="12.9296875" bestFit="1" customWidth="1"/>
    <col min="733" max="733" width="10.1328125" bestFit="1" customWidth="1"/>
    <col min="734" max="734" width="12.9296875" bestFit="1" customWidth="1"/>
    <col min="735" max="735" width="10.1328125" bestFit="1" customWidth="1"/>
    <col min="736" max="736" width="12.9296875" bestFit="1" customWidth="1"/>
    <col min="737" max="737" width="10.1328125" bestFit="1" customWidth="1"/>
    <col min="738" max="738" width="12.9296875" bestFit="1" customWidth="1"/>
    <col min="739" max="739" width="10.1328125" bestFit="1" customWidth="1"/>
    <col min="740" max="740" width="12.9296875" bestFit="1" customWidth="1"/>
    <col min="741" max="741" width="10.1328125" bestFit="1" customWidth="1"/>
    <col min="742" max="742" width="12.9296875" bestFit="1" customWidth="1"/>
    <col min="743" max="743" width="10.1328125" bestFit="1" customWidth="1"/>
    <col min="744" max="744" width="12.9296875" bestFit="1" customWidth="1"/>
    <col min="745" max="745" width="10.1328125" bestFit="1" customWidth="1"/>
    <col min="746" max="746" width="12.9296875" bestFit="1" customWidth="1"/>
    <col min="747" max="747" width="11.1328125" bestFit="1" customWidth="1"/>
    <col min="748" max="748" width="13.9296875" bestFit="1" customWidth="1"/>
    <col min="749" max="749" width="11.1328125" bestFit="1" customWidth="1"/>
    <col min="750" max="750" width="13.9296875" bestFit="1" customWidth="1"/>
    <col min="751" max="751" width="11.1328125" bestFit="1" customWidth="1"/>
    <col min="752" max="752" width="13.9296875" bestFit="1" customWidth="1"/>
    <col min="753" max="753" width="11.1328125" bestFit="1" customWidth="1"/>
    <col min="754" max="754" width="13.9296875" bestFit="1" customWidth="1"/>
    <col min="755" max="755" width="11.1328125" bestFit="1" customWidth="1"/>
    <col min="756" max="756" width="13.9296875" bestFit="1" customWidth="1"/>
    <col min="757" max="757" width="11.1328125" bestFit="1" customWidth="1"/>
    <col min="758" max="758" width="13.9296875" bestFit="1" customWidth="1"/>
    <col min="759" max="759" width="11.1328125" bestFit="1" customWidth="1"/>
    <col min="760" max="760" width="13.9296875" bestFit="1" customWidth="1"/>
    <col min="761" max="761" width="11.1328125" bestFit="1" customWidth="1"/>
    <col min="762" max="762" width="13.9296875" bestFit="1" customWidth="1"/>
    <col min="763" max="763" width="11.1328125" bestFit="1" customWidth="1"/>
    <col min="764" max="764" width="13.9296875" bestFit="1" customWidth="1"/>
    <col min="765" max="765" width="11.1328125" bestFit="1" customWidth="1"/>
    <col min="766" max="766" width="13.9296875" bestFit="1" customWidth="1"/>
    <col min="767" max="767" width="11.1328125" bestFit="1" customWidth="1"/>
    <col min="768" max="768" width="13.9296875" bestFit="1" customWidth="1"/>
    <col min="769" max="769" width="11.1328125" bestFit="1" customWidth="1"/>
    <col min="770" max="770" width="13.9296875" bestFit="1" customWidth="1"/>
    <col min="771" max="771" width="11.1328125" bestFit="1" customWidth="1"/>
    <col min="772" max="772" width="13.9296875" bestFit="1" customWidth="1"/>
    <col min="773" max="773" width="11.1328125" bestFit="1" customWidth="1"/>
    <col min="774" max="774" width="13.9296875" bestFit="1" customWidth="1"/>
    <col min="775" max="775" width="10.1328125" bestFit="1" customWidth="1"/>
    <col min="776" max="776" width="12.9296875" bestFit="1" customWidth="1"/>
    <col min="777" max="777" width="10.1328125" bestFit="1" customWidth="1"/>
    <col min="778" max="778" width="12.9296875" bestFit="1" customWidth="1"/>
    <col min="779" max="779" width="10.1328125" bestFit="1" customWidth="1"/>
    <col min="780" max="780" width="12.9296875" bestFit="1" customWidth="1"/>
    <col min="781" max="781" width="10.1328125" bestFit="1" customWidth="1"/>
    <col min="782" max="782" width="12.9296875" bestFit="1" customWidth="1"/>
    <col min="783" max="783" width="10.1328125" bestFit="1" customWidth="1"/>
    <col min="784" max="784" width="12.9296875" bestFit="1" customWidth="1"/>
    <col min="785" max="785" width="10.1328125" bestFit="1" customWidth="1"/>
    <col min="786" max="786" width="12.9296875" bestFit="1" customWidth="1"/>
    <col min="787" max="787" width="11.1328125" bestFit="1" customWidth="1"/>
    <col min="788" max="788" width="13.9296875" bestFit="1" customWidth="1"/>
    <col min="789" max="789" width="11.1328125" bestFit="1" customWidth="1"/>
    <col min="790" max="790" width="13.9296875" bestFit="1" customWidth="1"/>
    <col min="791" max="791" width="11.1328125" bestFit="1" customWidth="1"/>
    <col min="792" max="792" width="13.9296875" bestFit="1" customWidth="1"/>
    <col min="793" max="793" width="11.1328125" bestFit="1" customWidth="1"/>
    <col min="794" max="794" width="13.9296875" bestFit="1" customWidth="1"/>
    <col min="795" max="795" width="11.1328125" bestFit="1" customWidth="1"/>
    <col min="796" max="796" width="13.9296875" bestFit="1" customWidth="1"/>
    <col min="797" max="797" width="11.1328125" bestFit="1" customWidth="1"/>
    <col min="798" max="798" width="13.9296875" bestFit="1" customWidth="1"/>
    <col min="799" max="799" width="11.1328125" bestFit="1" customWidth="1"/>
    <col min="800" max="800" width="13.9296875" bestFit="1" customWidth="1"/>
    <col min="801" max="801" width="11.1328125" bestFit="1" customWidth="1"/>
    <col min="802" max="802" width="13.9296875" bestFit="1" customWidth="1"/>
    <col min="803" max="803" width="11.1328125" bestFit="1" customWidth="1"/>
    <col min="804" max="804" width="13.9296875" bestFit="1" customWidth="1"/>
    <col min="805" max="805" width="11.1328125" bestFit="1" customWidth="1"/>
    <col min="806" max="806" width="13.9296875" bestFit="1" customWidth="1"/>
    <col min="807" max="807" width="11.1328125" bestFit="1" customWidth="1"/>
    <col min="808" max="808" width="13.9296875" bestFit="1" customWidth="1"/>
    <col min="809" max="809" width="11.1328125" bestFit="1" customWidth="1"/>
    <col min="810" max="810" width="13.9296875" bestFit="1" customWidth="1"/>
    <col min="811" max="811" width="11.1328125" bestFit="1" customWidth="1"/>
    <col min="812" max="812" width="13.9296875" bestFit="1" customWidth="1"/>
    <col min="813" max="813" width="11.1328125" bestFit="1" customWidth="1"/>
    <col min="814" max="814" width="13.9296875" bestFit="1" customWidth="1"/>
    <col min="815" max="815" width="11.1328125" bestFit="1" customWidth="1"/>
    <col min="816" max="816" width="13.9296875" bestFit="1" customWidth="1"/>
    <col min="817" max="817" width="11.1328125" bestFit="1" customWidth="1"/>
    <col min="818" max="818" width="13.9296875" bestFit="1" customWidth="1"/>
    <col min="819" max="819" width="11.1328125" bestFit="1" customWidth="1"/>
    <col min="820" max="820" width="13.9296875" bestFit="1" customWidth="1"/>
    <col min="821" max="821" width="11.1328125" bestFit="1" customWidth="1"/>
    <col min="822" max="822" width="13.9296875" bestFit="1" customWidth="1"/>
    <col min="823" max="823" width="10.1328125" bestFit="1" customWidth="1"/>
    <col min="824" max="824" width="12.9296875" bestFit="1" customWidth="1"/>
    <col min="825" max="825" width="10.1328125" bestFit="1" customWidth="1"/>
    <col min="826" max="826" width="12.9296875" bestFit="1" customWidth="1"/>
    <col min="827" max="827" width="10.1328125" bestFit="1" customWidth="1"/>
    <col min="828" max="828" width="12.9296875" bestFit="1" customWidth="1"/>
    <col min="829" max="829" width="10.1328125" bestFit="1" customWidth="1"/>
    <col min="830" max="830" width="12.9296875" bestFit="1" customWidth="1"/>
    <col min="831" max="831" width="11.1328125" bestFit="1" customWidth="1"/>
    <col min="832" max="832" width="13.9296875" bestFit="1" customWidth="1"/>
    <col min="833" max="833" width="11.1328125" bestFit="1" customWidth="1"/>
    <col min="834" max="834" width="13.9296875" bestFit="1" customWidth="1"/>
    <col min="835" max="835" width="11.1328125" bestFit="1" customWidth="1"/>
    <col min="836" max="836" width="13.9296875" bestFit="1" customWidth="1"/>
    <col min="837" max="837" width="11.1328125" bestFit="1" customWidth="1"/>
    <col min="838" max="838" width="13.9296875" bestFit="1" customWidth="1"/>
    <col min="839" max="839" width="11.1328125" bestFit="1" customWidth="1"/>
    <col min="840" max="840" width="13.9296875" bestFit="1" customWidth="1"/>
    <col min="841" max="841" width="11.1328125" bestFit="1" customWidth="1"/>
    <col min="842" max="842" width="13.9296875" bestFit="1" customWidth="1"/>
    <col min="843" max="843" width="11.1328125" bestFit="1" customWidth="1"/>
    <col min="844" max="844" width="13.9296875" bestFit="1" customWidth="1"/>
    <col min="845" max="845" width="11.1328125" bestFit="1" customWidth="1"/>
    <col min="846" max="846" width="13.9296875" bestFit="1" customWidth="1"/>
    <col min="847" max="847" width="11.1328125" bestFit="1" customWidth="1"/>
    <col min="848" max="848" width="13.9296875" bestFit="1" customWidth="1"/>
    <col min="849" max="849" width="11.1328125" bestFit="1" customWidth="1"/>
    <col min="850" max="850" width="13.9296875" bestFit="1" customWidth="1"/>
    <col min="851" max="851" width="11.1328125" bestFit="1" customWidth="1"/>
    <col min="852" max="852" width="13.9296875" bestFit="1" customWidth="1"/>
    <col min="853" max="853" width="11.1328125" bestFit="1" customWidth="1"/>
    <col min="854" max="854" width="13.9296875" bestFit="1" customWidth="1"/>
    <col min="855" max="855" width="11.1328125" bestFit="1" customWidth="1"/>
    <col min="856" max="856" width="13.9296875" bestFit="1" customWidth="1"/>
    <col min="857" max="857" width="11.1328125" bestFit="1" customWidth="1"/>
    <col min="858" max="858" width="13.9296875" bestFit="1" customWidth="1"/>
    <col min="859" max="859" width="11.1328125" bestFit="1" customWidth="1"/>
    <col min="860" max="860" width="13.9296875" bestFit="1" customWidth="1"/>
    <col min="861" max="861" width="11.1328125" bestFit="1" customWidth="1"/>
    <col min="862" max="862" width="13.9296875" bestFit="1" customWidth="1"/>
    <col min="863" max="863" width="11.1328125" bestFit="1" customWidth="1"/>
    <col min="864" max="864" width="13.9296875" bestFit="1" customWidth="1"/>
    <col min="865" max="865" width="11.1328125" bestFit="1" customWidth="1"/>
    <col min="866" max="866" width="13.9296875" bestFit="1" customWidth="1"/>
    <col min="867" max="867" width="10.1328125" bestFit="1" customWidth="1"/>
    <col min="868" max="868" width="12.9296875" bestFit="1" customWidth="1"/>
    <col min="869" max="869" width="10.1328125" bestFit="1" customWidth="1"/>
    <col min="870" max="870" width="12.9296875" bestFit="1" customWidth="1"/>
    <col min="871" max="871" width="10.1328125" bestFit="1" customWidth="1"/>
    <col min="872" max="872" width="12.9296875" bestFit="1" customWidth="1"/>
    <col min="873" max="873" width="10.1328125" bestFit="1" customWidth="1"/>
    <col min="874" max="874" width="12.9296875" bestFit="1" customWidth="1"/>
    <col min="875" max="875" width="10.1328125" bestFit="1" customWidth="1"/>
    <col min="876" max="876" width="12.9296875" bestFit="1" customWidth="1"/>
    <col min="877" max="877" width="10.1328125" bestFit="1" customWidth="1"/>
    <col min="878" max="878" width="12.9296875" bestFit="1" customWidth="1"/>
    <col min="879" max="879" width="11.1328125" bestFit="1" customWidth="1"/>
    <col min="880" max="880" width="13.9296875" bestFit="1" customWidth="1"/>
    <col min="881" max="881" width="11.1328125" bestFit="1" customWidth="1"/>
    <col min="882" max="882" width="13.9296875" bestFit="1" customWidth="1"/>
    <col min="883" max="883" width="11.1328125" bestFit="1" customWidth="1"/>
    <col min="884" max="884" width="13.9296875" bestFit="1" customWidth="1"/>
    <col min="885" max="885" width="11.1328125" bestFit="1" customWidth="1"/>
    <col min="886" max="886" width="13.9296875" bestFit="1" customWidth="1"/>
    <col min="887" max="887" width="11.1328125" bestFit="1" customWidth="1"/>
    <col min="888" max="888" width="13.9296875" bestFit="1" customWidth="1"/>
    <col min="889" max="889" width="11.1328125" bestFit="1" customWidth="1"/>
    <col min="890" max="890" width="13.9296875" bestFit="1" customWidth="1"/>
    <col min="891" max="891" width="11.1328125" bestFit="1" customWidth="1"/>
    <col min="892" max="892" width="13.9296875" bestFit="1" customWidth="1"/>
    <col min="893" max="893" width="11.1328125" bestFit="1" customWidth="1"/>
    <col min="894" max="894" width="13.9296875" bestFit="1" customWidth="1"/>
    <col min="895" max="895" width="11.1328125" bestFit="1" customWidth="1"/>
    <col min="896" max="896" width="13.9296875" bestFit="1" customWidth="1"/>
    <col min="897" max="897" width="11.1328125" bestFit="1" customWidth="1"/>
    <col min="898" max="898" width="13.9296875" bestFit="1" customWidth="1"/>
    <col min="899" max="899" width="11.1328125" bestFit="1" customWidth="1"/>
    <col min="900" max="900" width="13.9296875" bestFit="1" customWidth="1"/>
    <col min="901" max="901" width="11.1328125" bestFit="1" customWidth="1"/>
    <col min="902" max="902" width="13.9296875" bestFit="1" customWidth="1"/>
    <col min="903" max="903" width="11.1328125" bestFit="1" customWidth="1"/>
    <col min="904" max="904" width="13.9296875" bestFit="1" customWidth="1"/>
    <col min="905" max="905" width="11.1328125" bestFit="1" customWidth="1"/>
    <col min="906" max="906" width="13.9296875" bestFit="1" customWidth="1"/>
    <col min="907" max="907" width="11.1328125" bestFit="1" customWidth="1"/>
    <col min="908" max="908" width="13.9296875" bestFit="1" customWidth="1"/>
    <col min="909" max="909" width="11.1328125" bestFit="1" customWidth="1"/>
    <col min="910" max="910" width="13.9296875" bestFit="1" customWidth="1"/>
    <col min="911" max="911" width="11.1328125" bestFit="1" customWidth="1"/>
    <col min="912" max="912" width="13.9296875" bestFit="1" customWidth="1"/>
    <col min="913" max="913" width="11.1328125" bestFit="1" customWidth="1"/>
    <col min="914" max="914" width="13.9296875" bestFit="1" customWidth="1"/>
    <col min="915" max="915" width="10.1328125" bestFit="1" customWidth="1"/>
    <col min="916" max="916" width="12.9296875" bestFit="1" customWidth="1"/>
    <col min="917" max="917" width="10.1328125" bestFit="1" customWidth="1"/>
    <col min="918" max="918" width="12.9296875" bestFit="1" customWidth="1"/>
    <col min="919" max="919" width="10.1328125" bestFit="1" customWidth="1"/>
    <col min="920" max="920" width="12.9296875" bestFit="1" customWidth="1"/>
    <col min="921" max="921" width="10.1328125" bestFit="1" customWidth="1"/>
    <col min="922" max="922" width="12.9296875" bestFit="1" customWidth="1"/>
    <col min="923" max="923" width="10.1328125" bestFit="1" customWidth="1"/>
    <col min="924" max="924" width="12.9296875" bestFit="1" customWidth="1"/>
    <col min="925" max="925" width="10.1328125" bestFit="1" customWidth="1"/>
    <col min="926" max="926" width="12.9296875" bestFit="1" customWidth="1"/>
    <col min="927" max="927" width="10.1328125" bestFit="1" customWidth="1"/>
    <col min="928" max="928" width="12.9296875" bestFit="1" customWidth="1"/>
    <col min="929" max="929" width="11.1328125" bestFit="1" customWidth="1"/>
    <col min="930" max="930" width="13.9296875" bestFit="1" customWidth="1"/>
    <col min="931" max="931" width="11.1328125" bestFit="1" customWidth="1"/>
    <col min="932" max="932" width="13.9296875" bestFit="1" customWidth="1"/>
    <col min="933" max="933" width="11.1328125" bestFit="1" customWidth="1"/>
    <col min="934" max="934" width="13.9296875" bestFit="1" customWidth="1"/>
    <col min="935" max="935" width="11.1328125" bestFit="1" customWidth="1"/>
    <col min="936" max="936" width="13.9296875" bestFit="1" customWidth="1"/>
    <col min="937" max="937" width="11.1328125" bestFit="1" customWidth="1"/>
    <col min="938" max="938" width="13.9296875" bestFit="1" customWidth="1"/>
    <col min="939" max="939" width="11.1328125" bestFit="1" customWidth="1"/>
    <col min="940" max="940" width="13.9296875" bestFit="1" customWidth="1"/>
    <col min="941" max="941" width="11.1328125" bestFit="1" customWidth="1"/>
    <col min="942" max="942" width="13.9296875" bestFit="1" customWidth="1"/>
    <col min="943" max="943" width="11.1328125" bestFit="1" customWidth="1"/>
    <col min="944" max="944" width="13.9296875" bestFit="1" customWidth="1"/>
    <col min="945" max="945" width="11.1328125" bestFit="1" customWidth="1"/>
    <col min="946" max="946" width="13.9296875" bestFit="1" customWidth="1"/>
    <col min="947" max="947" width="11.1328125" bestFit="1" customWidth="1"/>
    <col min="948" max="948" width="13.9296875" bestFit="1" customWidth="1"/>
    <col min="949" max="949" width="11.1328125" bestFit="1" customWidth="1"/>
    <col min="950" max="950" width="13.9296875" bestFit="1" customWidth="1"/>
    <col min="951" max="951" width="11.1328125" bestFit="1" customWidth="1"/>
    <col min="952" max="952" width="13.9296875" bestFit="1" customWidth="1"/>
    <col min="953" max="953" width="11.1328125" bestFit="1" customWidth="1"/>
    <col min="954" max="954" width="13.9296875" bestFit="1" customWidth="1"/>
    <col min="955" max="955" width="11.1328125" bestFit="1" customWidth="1"/>
    <col min="956" max="956" width="13.9296875" bestFit="1" customWidth="1"/>
    <col min="957" max="957" width="11.1328125" bestFit="1" customWidth="1"/>
    <col min="958" max="958" width="13.9296875" bestFit="1" customWidth="1"/>
    <col min="959" max="959" width="11.1328125" bestFit="1" customWidth="1"/>
    <col min="960" max="960" width="13.9296875" bestFit="1" customWidth="1"/>
    <col min="961" max="961" width="12.1328125" bestFit="1" customWidth="1"/>
    <col min="962" max="962" width="14.9296875" bestFit="1" customWidth="1"/>
    <col min="963" max="963" width="12.1328125" bestFit="1" customWidth="1"/>
    <col min="964" max="964" width="14.9296875" bestFit="1" customWidth="1"/>
    <col min="965" max="965" width="12.1328125" bestFit="1" customWidth="1"/>
    <col min="966" max="966" width="14.9296875" bestFit="1" customWidth="1"/>
    <col min="967" max="967" width="12.1328125" bestFit="1" customWidth="1"/>
    <col min="968" max="968" width="14.9296875" bestFit="1" customWidth="1"/>
    <col min="969" max="969" width="12.1328125" bestFit="1" customWidth="1"/>
    <col min="970" max="970" width="14.9296875" bestFit="1" customWidth="1"/>
    <col min="971" max="971" width="12.1328125" bestFit="1" customWidth="1"/>
    <col min="972" max="972" width="14.9296875" bestFit="1" customWidth="1"/>
    <col min="973" max="973" width="12.1328125" bestFit="1" customWidth="1"/>
    <col min="974" max="974" width="14.9296875" bestFit="1" customWidth="1"/>
    <col min="975" max="975" width="12.1328125" bestFit="1" customWidth="1"/>
    <col min="976" max="976" width="14.9296875" bestFit="1" customWidth="1"/>
    <col min="977" max="977" width="12.1328125" bestFit="1" customWidth="1"/>
    <col min="978" max="978" width="14.9296875" bestFit="1" customWidth="1"/>
    <col min="979" max="979" width="12.1328125" bestFit="1" customWidth="1"/>
    <col min="980" max="980" width="14.9296875" bestFit="1" customWidth="1"/>
    <col min="981" max="981" width="12.1328125" bestFit="1" customWidth="1"/>
    <col min="982" max="982" width="14.9296875" bestFit="1" customWidth="1"/>
    <col min="983" max="983" width="12.1328125" bestFit="1" customWidth="1"/>
    <col min="984" max="984" width="14.9296875" bestFit="1" customWidth="1"/>
    <col min="985" max="985" width="12.1328125" bestFit="1" customWidth="1"/>
    <col min="986" max="986" width="14.9296875" bestFit="1" customWidth="1"/>
    <col min="987" max="987" width="12.1328125" bestFit="1" customWidth="1"/>
    <col min="988" max="988" width="14.9296875" bestFit="1" customWidth="1"/>
    <col min="989" max="989" width="12.1328125" bestFit="1" customWidth="1"/>
    <col min="990" max="990" width="14.9296875" bestFit="1" customWidth="1"/>
    <col min="991" max="991" width="12.1328125" bestFit="1" customWidth="1"/>
    <col min="992" max="992" width="14.9296875" bestFit="1" customWidth="1"/>
    <col min="993" max="993" width="12.1328125" bestFit="1" customWidth="1"/>
    <col min="994" max="994" width="14.9296875" bestFit="1" customWidth="1"/>
    <col min="995" max="995" width="11.1328125" bestFit="1" customWidth="1"/>
    <col min="996" max="996" width="13.9296875" bestFit="1" customWidth="1"/>
    <col min="997" max="997" width="11.1328125" bestFit="1" customWidth="1"/>
    <col min="998" max="998" width="13.9296875" bestFit="1" customWidth="1"/>
    <col min="999" max="999" width="11.1328125" bestFit="1" customWidth="1"/>
    <col min="1000" max="1000" width="13.9296875" bestFit="1" customWidth="1"/>
    <col min="1001" max="1001" width="11.1328125" bestFit="1" customWidth="1"/>
    <col min="1002" max="1002" width="13.9296875" bestFit="1" customWidth="1"/>
    <col min="1003" max="1003" width="12.1328125" bestFit="1" customWidth="1"/>
    <col min="1004" max="1004" width="14.9296875" bestFit="1" customWidth="1"/>
    <col min="1005" max="1005" width="12.1328125" bestFit="1" customWidth="1"/>
    <col min="1006" max="1006" width="14.9296875" bestFit="1" customWidth="1"/>
    <col min="1007" max="1007" width="12.1328125" bestFit="1" customWidth="1"/>
    <col min="1008" max="1008" width="14.9296875" bestFit="1" customWidth="1"/>
    <col min="1009" max="1009" width="12.1328125" bestFit="1" customWidth="1"/>
    <col min="1010" max="1010" width="14.9296875" bestFit="1" customWidth="1"/>
    <col min="1011" max="1011" width="12.1328125" bestFit="1" customWidth="1"/>
    <col min="1012" max="1012" width="14.9296875" bestFit="1" customWidth="1"/>
    <col min="1013" max="1013" width="12.1328125" bestFit="1" customWidth="1"/>
    <col min="1014" max="1014" width="14.9296875" bestFit="1" customWidth="1"/>
    <col min="1015" max="1015" width="12.1328125" bestFit="1" customWidth="1"/>
    <col min="1016" max="1016" width="14.9296875" bestFit="1" customWidth="1"/>
    <col min="1017" max="1017" width="12.1328125" bestFit="1" customWidth="1"/>
    <col min="1018" max="1018" width="14.9296875" bestFit="1" customWidth="1"/>
    <col min="1019" max="1019" width="12.1328125" bestFit="1" customWidth="1"/>
    <col min="1020" max="1020" width="14.9296875" bestFit="1" customWidth="1"/>
    <col min="1021" max="1021" width="12.1328125" bestFit="1" customWidth="1"/>
    <col min="1022" max="1022" width="14.9296875" bestFit="1" customWidth="1"/>
    <col min="1023" max="1023" width="12.1328125" bestFit="1" customWidth="1"/>
    <col min="1024" max="1024" width="14.9296875" bestFit="1" customWidth="1"/>
    <col min="1025" max="1025" width="12.1328125" bestFit="1" customWidth="1"/>
    <col min="1026" max="1026" width="14.9296875" bestFit="1" customWidth="1"/>
    <col min="1027" max="1027" width="12.1328125" bestFit="1" customWidth="1"/>
    <col min="1028" max="1028" width="14.9296875" bestFit="1" customWidth="1"/>
    <col min="1029" max="1029" width="12.1328125" bestFit="1" customWidth="1"/>
    <col min="1030" max="1030" width="14.9296875" bestFit="1" customWidth="1"/>
    <col min="1031" max="1031" width="12.1328125" bestFit="1" customWidth="1"/>
    <col min="1032" max="1032" width="14.9296875" bestFit="1" customWidth="1"/>
    <col min="1033" max="1033" width="11.1328125" bestFit="1" customWidth="1"/>
    <col min="1034" max="1034" width="13.9296875" bestFit="1" customWidth="1"/>
    <col min="1035" max="1035" width="11.1328125" bestFit="1" customWidth="1"/>
    <col min="1036" max="1036" width="13.9296875" bestFit="1" customWidth="1"/>
    <col min="1037" max="1037" width="11.1328125" bestFit="1" customWidth="1"/>
    <col min="1038" max="1038" width="13.9296875" bestFit="1" customWidth="1"/>
    <col min="1039" max="1039" width="11.1328125" bestFit="1" customWidth="1"/>
    <col min="1040" max="1040" width="13.9296875" bestFit="1" customWidth="1"/>
    <col min="1041" max="1041" width="11.1328125" bestFit="1" customWidth="1"/>
    <col min="1042" max="1042" width="13.9296875" bestFit="1" customWidth="1"/>
    <col min="1043" max="1043" width="11.1328125" bestFit="1" customWidth="1"/>
    <col min="1044" max="1044" width="13.9296875" bestFit="1" customWidth="1"/>
    <col min="1045" max="1045" width="11.1328125" bestFit="1" customWidth="1"/>
    <col min="1046" max="1046" width="13.9296875" bestFit="1" customWidth="1"/>
    <col min="1047" max="1047" width="12.1328125" bestFit="1" customWidth="1"/>
    <col min="1048" max="1048" width="14.9296875" bestFit="1" customWidth="1"/>
    <col min="1049" max="1049" width="12.1328125" bestFit="1" customWidth="1"/>
    <col min="1050" max="1050" width="14.9296875" bestFit="1" customWidth="1"/>
    <col min="1051" max="1051" width="12.1328125" bestFit="1" customWidth="1"/>
    <col min="1052" max="1052" width="14.9296875" bestFit="1" customWidth="1"/>
    <col min="1053" max="1053" width="12.1328125" bestFit="1" customWidth="1"/>
    <col min="1054" max="1054" width="14.9296875" bestFit="1" customWidth="1"/>
    <col min="1055" max="1055" width="12.1328125" bestFit="1" customWidth="1"/>
    <col min="1056" max="1056" width="14.9296875" bestFit="1" customWidth="1"/>
    <col min="1057" max="1057" width="12.1328125" bestFit="1" customWidth="1"/>
    <col min="1058" max="1058" width="14.9296875" bestFit="1" customWidth="1"/>
    <col min="1059" max="1059" width="12.1328125" bestFit="1" customWidth="1"/>
    <col min="1060" max="1060" width="14.9296875" bestFit="1" customWidth="1"/>
    <col min="1061" max="1061" width="12.1328125" bestFit="1" customWidth="1"/>
    <col min="1062" max="1062" width="14.9296875" bestFit="1" customWidth="1"/>
    <col min="1063" max="1063" width="12.1328125" bestFit="1" customWidth="1"/>
    <col min="1064" max="1064" width="14.9296875" bestFit="1" customWidth="1"/>
    <col min="1065" max="1065" width="10.1328125" bestFit="1" customWidth="1"/>
    <col min="1066" max="1066" width="12.9296875" bestFit="1" customWidth="1"/>
    <col min="1067" max="1067" width="10.1328125" bestFit="1" customWidth="1"/>
    <col min="1068" max="1068" width="12.9296875" bestFit="1" customWidth="1"/>
    <col min="1069" max="1069" width="10.1328125" bestFit="1" customWidth="1"/>
    <col min="1070" max="1070" width="12.9296875" bestFit="1" customWidth="1"/>
    <col min="1071" max="1071" width="10.1328125" bestFit="1" customWidth="1"/>
    <col min="1072" max="1072" width="12.9296875" bestFit="1" customWidth="1"/>
    <col min="1073" max="1073" width="10.1328125" bestFit="1" customWidth="1"/>
    <col min="1074" max="1074" width="12.9296875" bestFit="1" customWidth="1"/>
    <col min="1075" max="1075" width="10.1328125" bestFit="1" customWidth="1"/>
    <col min="1076" max="1076" width="12.9296875" bestFit="1" customWidth="1"/>
    <col min="1077" max="1077" width="11.1328125" bestFit="1" customWidth="1"/>
    <col min="1078" max="1078" width="13.9296875" bestFit="1" customWidth="1"/>
    <col min="1079" max="1079" width="11.1328125" bestFit="1" customWidth="1"/>
    <col min="1080" max="1080" width="13.9296875" bestFit="1" customWidth="1"/>
    <col min="1081" max="1081" width="11.1328125" bestFit="1" customWidth="1"/>
    <col min="1082" max="1082" width="13.9296875" bestFit="1" customWidth="1"/>
    <col min="1083" max="1083" width="11.1328125" bestFit="1" customWidth="1"/>
    <col min="1084" max="1084" width="13.9296875" bestFit="1" customWidth="1"/>
    <col min="1085" max="1085" width="11.1328125" bestFit="1" customWidth="1"/>
    <col min="1086" max="1086" width="13.9296875" bestFit="1" customWidth="1"/>
    <col min="1087" max="1087" width="11.1328125" bestFit="1" customWidth="1"/>
    <col min="1088" max="1088" width="13.9296875" bestFit="1" customWidth="1"/>
    <col min="1089" max="1089" width="11.1328125" bestFit="1" customWidth="1"/>
    <col min="1090" max="1090" width="13.9296875" bestFit="1" customWidth="1"/>
    <col min="1091" max="1091" width="11.1328125" bestFit="1" customWidth="1"/>
    <col min="1092" max="1092" width="13.9296875" bestFit="1" customWidth="1"/>
    <col min="1093" max="1093" width="11.1328125" bestFit="1" customWidth="1"/>
    <col min="1094" max="1094" width="13.9296875" bestFit="1" customWidth="1"/>
    <col min="1095" max="1095" width="11.1328125" bestFit="1" customWidth="1"/>
    <col min="1096" max="1096" width="13.9296875" bestFit="1" customWidth="1"/>
    <col min="1097" max="1097" width="11.1328125" bestFit="1" customWidth="1"/>
    <col min="1098" max="1098" width="13.9296875" bestFit="1" customWidth="1"/>
    <col min="1099" max="1099" width="11.1328125" bestFit="1" customWidth="1"/>
    <col min="1100" max="1100" width="13.9296875" bestFit="1" customWidth="1"/>
    <col min="1101" max="1101" width="11.1328125" bestFit="1" customWidth="1"/>
    <col min="1102" max="1102" width="13.9296875" bestFit="1" customWidth="1"/>
    <col min="1103" max="1103" width="11.1328125" bestFit="1" customWidth="1"/>
    <col min="1104" max="1104" width="13.9296875" bestFit="1" customWidth="1"/>
    <col min="1105" max="1105" width="11.1328125" bestFit="1" customWidth="1"/>
    <col min="1106" max="1106" width="13.9296875" bestFit="1" customWidth="1"/>
    <col min="1107" max="1107" width="11.1328125" bestFit="1" customWidth="1"/>
    <col min="1108" max="1108" width="13.9296875" bestFit="1" customWidth="1"/>
    <col min="1109" max="1109" width="10.1328125" bestFit="1" customWidth="1"/>
    <col min="1110" max="1110" width="12.9296875" bestFit="1" customWidth="1"/>
    <col min="1111" max="1111" width="10.1328125" bestFit="1" customWidth="1"/>
    <col min="1112" max="1112" width="12.9296875" bestFit="1" customWidth="1"/>
    <col min="1113" max="1113" width="10.1328125" bestFit="1" customWidth="1"/>
    <col min="1114" max="1114" width="12.9296875" bestFit="1" customWidth="1"/>
    <col min="1115" max="1115" width="10.1328125" bestFit="1" customWidth="1"/>
    <col min="1116" max="1116" width="12.9296875" bestFit="1" customWidth="1"/>
    <col min="1117" max="1117" width="10.1328125" bestFit="1" customWidth="1"/>
    <col min="1118" max="1118" width="12.9296875" bestFit="1" customWidth="1"/>
    <col min="1119" max="1119" width="10.1328125" bestFit="1" customWidth="1"/>
    <col min="1120" max="1120" width="12.9296875" bestFit="1" customWidth="1"/>
    <col min="1121" max="1121" width="10.1328125" bestFit="1" customWidth="1"/>
    <col min="1122" max="1122" width="12.9296875" bestFit="1" customWidth="1"/>
    <col min="1123" max="1123" width="10.1328125" bestFit="1" customWidth="1"/>
    <col min="1124" max="1124" width="12.9296875" bestFit="1" customWidth="1"/>
    <col min="1125" max="1125" width="10.1328125" bestFit="1" customWidth="1"/>
    <col min="1126" max="1126" width="12.9296875" bestFit="1" customWidth="1"/>
    <col min="1127" max="1127" width="10.1328125" bestFit="1" customWidth="1"/>
    <col min="1128" max="1128" width="12.9296875" bestFit="1" customWidth="1"/>
    <col min="1129" max="1129" width="10.1328125" bestFit="1" customWidth="1"/>
    <col min="1130" max="1130" width="12.9296875" bestFit="1" customWidth="1"/>
    <col min="1131" max="1131" width="11.1328125" bestFit="1" customWidth="1"/>
    <col min="1132" max="1132" width="13.9296875" bestFit="1" customWidth="1"/>
    <col min="1133" max="1133" width="11.1328125" bestFit="1" customWidth="1"/>
    <col min="1134" max="1134" width="13.9296875" bestFit="1" customWidth="1"/>
    <col min="1135" max="1135" width="11.1328125" bestFit="1" customWidth="1"/>
    <col min="1136" max="1136" width="13.9296875" bestFit="1" customWidth="1"/>
    <col min="1137" max="1137" width="11.1328125" bestFit="1" customWidth="1"/>
    <col min="1138" max="1138" width="13.9296875" bestFit="1" customWidth="1"/>
    <col min="1139" max="1139" width="11.1328125" bestFit="1" customWidth="1"/>
    <col min="1140" max="1140" width="13.9296875" bestFit="1" customWidth="1"/>
    <col min="1141" max="1141" width="11.1328125" bestFit="1" customWidth="1"/>
    <col min="1142" max="1142" width="13.9296875" bestFit="1" customWidth="1"/>
    <col min="1143" max="1143" width="11.1328125" bestFit="1" customWidth="1"/>
    <col min="1144" max="1144" width="13.9296875" bestFit="1" customWidth="1"/>
    <col min="1145" max="1145" width="11.1328125" bestFit="1" customWidth="1"/>
    <col min="1146" max="1146" width="13.9296875" bestFit="1" customWidth="1"/>
    <col min="1147" max="1147" width="11.1328125" bestFit="1" customWidth="1"/>
    <col min="1148" max="1148" width="13.9296875" bestFit="1" customWidth="1"/>
    <col min="1149" max="1149" width="11.1328125" bestFit="1" customWidth="1"/>
    <col min="1150" max="1150" width="13.9296875" bestFit="1" customWidth="1"/>
    <col min="1151" max="1151" width="11.1328125" bestFit="1" customWidth="1"/>
    <col min="1152" max="1152" width="13.9296875" bestFit="1" customWidth="1"/>
    <col min="1153" max="1153" width="11.1328125" bestFit="1" customWidth="1"/>
    <col min="1154" max="1154" width="13.9296875" bestFit="1" customWidth="1"/>
    <col min="1155" max="1155" width="11.1328125" bestFit="1" customWidth="1"/>
    <col min="1156" max="1156" width="13.9296875" bestFit="1" customWidth="1"/>
    <col min="1157" max="1157" width="11.1328125" bestFit="1" customWidth="1"/>
    <col min="1158" max="1158" width="13.9296875" bestFit="1" customWidth="1"/>
    <col min="1159" max="1159" width="11.1328125" bestFit="1" customWidth="1"/>
    <col min="1160" max="1160" width="13.9296875" bestFit="1" customWidth="1"/>
    <col min="1161" max="1161" width="11.1328125" bestFit="1" customWidth="1"/>
    <col min="1162" max="1162" width="13.9296875" bestFit="1" customWidth="1"/>
    <col min="1163" max="1163" width="10.1328125" bestFit="1" customWidth="1"/>
    <col min="1164" max="1164" width="12.9296875" bestFit="1" customWidth="1"/>
    <col min="1165" max="1165" width="10.1328125" bestFit="1" customWidth="1"/>
    <col min="1166" max="1166" width="12.9296875" bestFit="1" customWidth="1"/>
    <col min="1167" max="1167" width="10.1328125" bestFit="1" customWidth="1"/>
    <col min="1168" max="1168" width="12.9296875" bestFit="1" customWidth="1"/>
    <col min="1169" max="1169" width="10.1328125" bestFit="1" customWidth="1"/>
    <col min="1170" max="1170" width="12.9296875" bestFit="1" customWidth="1"/>
    <col min="1171" max="1171" width="10.1328125" bestFit="1" customWidth="1"/>
    <col min="1172" max="1172" width="12.9296875" bestFit="1" customWidth="1"/>
    <col min="1173" max="1173" width="11.1328125" bestFit="1" customWidth="1"/>
    <col min="1174" max="1174" width="13.9296875" bestFit="1" customWidth="1"/>
    <col min="1175" max="1175" width="11.1328125" bestFit="1" customWidth="1"/>
    <col min="1176" max="1176" width="13.9296875" bestFit="1" customWidth="1"/>
    <col min="1177" max="1177" width="11.1328125" bestFit="1" customWidth="1"/>
    <col min="1178" max="1178" width="13.9296875" bestFit="1" customWidth="1"/>
    <col min="1179" max="1179" width="11.1328125" bestFit="1" customWidth="1"/>
    <col min="1180" max="1180" width="13.9296875" bestFit="1" customWidth="1"/>
    <col min="1181" max="1181" width="11.1328125" bestFit="1" customWidth="1"/>
    <col min="1182" max="1182" width="13.9296875" bestFit="1" customWidth="1"/>
    <col min="1183" max="1183" width="11.1328125" bestFit="1" customWidth="1"/>
    <col min="1184" max="1184" width="13.9296875" bestFit="1" customWidth="1"/>
    <col min="1185" max="1185" width="11.1328125" bestFit="1" customWidth="1"/>
    <col min="1186" max="1186" width="13.9296875" bestFit="1" customWidth="1"/>
    <col min="1187" max="1187" width="11.1328125" bestFit="1" customWidth="1"/>
    <col min="1188" max="1188" width="13.9296875" bestFit="1" customWidth="1"/>
    <col min="1189" max="1189" width="11.1328125" bestFit="1" customWidth="1"/>
    <col min="1190" max="1190" width="13.9296875" bestFit="1" customWidth="1"/>
    <col min="1191" max="1191" width="11.1328125" bestFit="1" customWidth="1"/>
    <col min="1192" max="1192" width="13.9296875" bestFit="1" customWidth="1"/>
    <col min="1193" max="1193" width="11.1328125" bestFit="1" customWidth="1"/>
    <col min="1194" max="1194" width="13.9296875" bestFit="1" customWidth="1"/>
    <col min="1195" max="1195" width="11.1328125" bestFit="1" customWidth="1"/>
    <col min="1196" max="1196" width="13.9296875" bestFit="1" customWidth="1"/>
    <col min="1197" max="1197" width="10.1328125" bestFit="1" customWidth="1"/>
    <col min="1198" max="1198" width="12.9296875" bestFit="1" customWidth="1"/>
    <col min="1199" max="1199" width="10.1328125" bestFit="1" customWidth="1"/>
    <col min="1200" max="1200" width="12.9296875" bestFit="1" customWidth="1"/>
    <col min="1201" max="1201" width="10.1328125" bestFit="1" customWidth="1"/>
    <col min="1202" max="1202" width="12.9296875" bestFit="1" customWidth="1"/>
    <col min="1203" max="1203" width="10.1328125" bestFit="1" customWidth="1"/>
    <col min="1204" max="1204" width="12.9296875" bestFit="1" customWidth="1"/>
    <col min="1205" max="1205" width="10.1328125" bestFit="1" customWidth="1"/>
    <col min="1206" max="1206" width="12.9296875" bestFit="1" customWidth="1"/>
    <col min="1207" max="1207" width="10.1328125" bestFit="1" customWidth="1"/>
    <col min="1208" max="1208" width="12.9296875" bestFit="1" customWidth="1"/>
    <col min="1209" max="1209" width="10.1328125" bestFit="1" customWidth="1"/>
    <col min="1210" max="1210" width="12.9296875" bestFit="1" customWidth="1"/>
    <col min="1211" max="1211" width="10.1328125" bestFit="1" customWidth="1"/>
    <col min="1212" max="1212" width="12.9296875" bestFit="1" customWidth="1"/>
    <col min="1213" max="1213" width="10.1328125" bestFit="1" customWidth="1"/>
    <col min="1214" max="1214" width="12.9296875" bestFit="1" customWidth="1"/>
    <col min="1215" max="1215" width="10.1328125" bestFit="1" customWidth="1"/>
    <col min="1216" max="1216" width="12.9296875" bestFit="1" customWidth="1"/>
    <col min="1217" max="1217" width="10.1328125" bestFit="1" customWidth="1"/>
    <col min="1218" max="1218" width="12.9296875" bestFit="1" customWidth="1"/>
    <col min="1219" max="1219" width="10.1328125" bestFit="1" customWidth="1"/>
    <col min="1220" max="1220" width="12.9296875" bestFit="1" customWidth="1"/>
    <col min="1221" max="1221" width="11.1328125" bestFit="1" customWidth="1"/>
    <col min="1222" max="1222" width="13.9296875" bestFit="1" customWidth="1"/>
    <col min="1223" max="1223" width="11.1328125" bestFit="1" customWidth="1"/>
    <col min="1224" max="1224" width="13.9296875" bestFit="1" customWidth="1"/>
    <col min="1225" max="1225" width="11.1328125" bestFit="1" customWidth="1"/>
    <col min="1226" max="1226" width="13.9296875" bestFit="1" customWidth="1"/>
    <col min="1227" max="1227" width="11.1328125" bestFit="1" customWidth="1"/>
    <col min="1228" max="1228" width="13.9296875" bestFit="1" customWidth="1"/>
    <col min="1229" max="1229" width="11.1328125" bestFit="1" customWidth="1"/>
    <col min="1230" max="1230" width="13.9296875" bestFit="1" customWidth="1"/>
    <col min="1231" max="1231" width="11.1328125" bestFit="1" customWidth="1"/>
    <col min="1232" max="1232" width="13.9296875" bestFit="1" customWidth="1"/>
    <col min="1233" max="1233" width="11.1328125" bestFit="1" customWidth="1"/>
    <col min="1234" max="1234" width="13.9296875" bestFit="1" customWidth="1"/>
    <col min="1235" max="1235" width="11.1328125" bestFit="1" customWidth="1"/>
    <col min="1236" max="1236" width="13.9296875" bestFit="1" customWidth="1"/>
    <col min="1237" max="1237" width="11.1328125" bestFit="1" customWidth="1"/>
    <col min="1238" max="1238" width="13.9296875" bestFit="1" customWidth="1"/>
    <col min="1239" max="1239" width="11.1328125" bestFit="1" customWidth="1"/>
    <col min="1240" max="1240" width="13.9296875" bestFit="1" customWidth="1"/>
    <col min="1241" max="1241" width="11.1328125" bestFit="1" customWidth="1"/>
    <col min="1242" max="1242" width="13.9296875" bestFit="1" customWidth="1"/>
    <col min="1243" max="1243" width="11.1328125" bestFit="1" customWidth="1"/>
    <col min="1244" max="1244" width="13.9296875" bestFit="1" customWidth="1"/>
    <col min="1245" max="1245" width="11.1328125" bestFit="1" customWidth="1"/>
    <col min="1246" max="1246" width="13.9296875" bestFit="1" customWidth="1"/>
    <col min="1247" max="1247" width="11.1328125" bestFit="1" customWidth="1"/>
    <col min="1248" max="1248" width="13.9296875" bestFit="1" customWidth="1"/>
    <col min="1249" max="1249" width="11.1328125" bestFit="1" customWidth="1"/>
    <col min="1250" max="1250" width="13.9296875" bestFit="1" customWidth="1"/>
    <col min="1251" max="1251" width="11.1328125" bestFit="1" customWidth="1"/>
    <col min="1252" max="1252" width="13.9296875" bestFit="1" customWidth="1"/>
    <col min="1253" max="1253" width="11.1328125" bestFit="1" customWidth="1"/>
    <col min="1254" max="1254" width="13.9296875" bestFit="1" customWidth="1"/>
    <col min="1255" max="1255" width="11.1328125" bestFit="1" customWidth="1"/>
    <col min="1256" max="1256" width="13.9296875" bestFit="1" customWidth="1"/>
    <col min="1257" max="1257" width="11.1328125" bestFit="1" customWidth="1"/>
    <col min="1258" max="1258" width="13.9296875" bestFit="1" customWidth="1"/>
    <col min="1259" max="1259" width="10.1328125" bestFit="1" customWidth="1"/>
    <col min="1260" max="1260" width="12.9296875" bestFit="1" customWidth="1"/>
    <col min="1261" max="1261" width="10.1328125" bestFit="1" customWidth="1"/>
    <col min="1262" max="1262" width="12.9296875" bestFit="1" customWidth="1"/>
    <col min="1263" max="1263" width="10.1328125" bestFit="1" customWidth="1"/>
    <col min="1264" max="1264" width="12.9296875" bestFit="1" customWidth="1"/>
    <col min="1265" max="1265" width="10.1328125" bestFit="1" customWidth="1"/>
    <col min="1266" max="1266" width="12.9296875" bestFit="1" customWidth="1"/>
    <col min="1267" max="1267" width="10.1328125" bestFit="1" customWidth="1"/>
    <col min="1268" max="1268" width="12.9296875" bestFit="1" customWidth="1"/>
    <col min="1269" max="1269" width="10.1328125" bestFit="1" customWidth="1"/>
    <col min="1270" max="1270" width="12.9296875" bestFit="1" customWidth="1"/>
    <col min="1271" max="1271" width="10.1328125" bestFit="1" customWidth="1"/>
    <col min="1272" max="1272" width="12.9296875" bestFit="1" customWidth="1"/>
    <col min="1273" max="1273" width="11.1328125" bestFit="1" customWidth="1"/>
    <col min="1274" max="1274" width="13.9296875" bestFit="1" customWidth="1"/>
    <col min="1275" max="1275" width="11.1328125" bestFit="1" customWidth="1"/>
    <col min="1276" max="1276" width="13.9296875" bestFit="1" customWidth="1"/>
    <col min="1277" max="1277" width="11.1328125" bestFit="1" customWidth="1"/>
    <col min="1278" max="1278" width="13.9296875" bestFit="1" customWidth="1"/>
    <col min="1279" max="1279" width="11.1328125" bestFit="1" customWidth="1"/>
    <col min="1280" max="1280" width="13.9296875" bestFit="1" customWidth="1"/>
    <col min="1281" max="1281" width="11.1328125" bestFit="1" customWidth="1"/>
    <col min="1282" max="1282" width="13.9296875" bestFit="1" customWidth="1"/>
    <col min="1283" max="1283" width="11.1328125" bestFit="1" customWidth="1"/>
    <col min="1284" max="1284" width="13.9296875" bestFit="1" customWidth="1"/>
    <col min="1285" max="1285" width="11.1328125" bestFit="1" customWidth="1"/>
    <col min="1286" max="1286" width="13.9296875" bestFit="1" customWidth="1"/>
    <col min="1287" max="1287" width="11.1328125" bestFit="1" customWidth="1"/>
    <col min="1288" max="1288" width="13.9296875" bestFit="1" customWidth="1"/>
    <col min="1289" max="1289" width="11.1328125" bestFit="1" customWidth="1"/>
    <col min="1290" max="1290" width="13.9296875" bestFit="1" customWidth="1"/>
    <col min="1291" max="1291" width="11.1328125" bestFit="1" customWidth="1"/>
    <col min="1292" max="1292" width="13.9296875" bestFit="1" customWidth="1"/>
    <col min="1293" max="1293" width="11.1328125" bestFit="1" customWidth="1"/>
    <col min="1294" max="1294" width="13.9296875" bestFit="1" customWidth="1"/>
    <col min="1295" max="1295" width="11.1328125" bestFit="1" customWidth="1"/>
    <col min="1296" max="1296" width="13.9296875" bestFit="1" customWidth="1"/>
    <col min="1297" max="1297" width="11.1328125" bestFit="1" customWidth="1"/>
    <col min="1298" max="1298" width="13.9296875" bestFit="1" customWidth="1"/>
    <col min="1299" max="1299" width="11.1328125" bestFit="1" customWidth="1"/>
    <col min="1300" max="1300" width="13.9296875" bestFit="1" customWidth="1"/>
    <col min="1301" max="1301" width="10.1328125" bestFit="1" customWidth="1"/>
    <col min="1302" max="1302" width="12.9296875" bestFit="1" customWidth="1"/>
    <col min="1303" max="1303" width="10.1328125" bestFit="1" customWidth="1"/>
    <col min="1304" max="1304" width="12.9296875" bestFit="1" customWidth="1"/>
    <col min="1305" max="1305" width="10.1328125" bestFit="1" customWidth="1"/>
    <col min="1306" max="1306" width="12.9296875" bestFit="1" customWidth="1"/>
    <col min="1307" max="1307" width="10.1328125" bestFit="1" customWidth="1"/>
    <col min="1308" max="1308" width="12.9296875" bestFit="1" customWidth="1"/>
    <col min="1309" max="1309" width="11.1328125" bestFit="1" customWidth="1"/>
    <col min="1310" max="1310" width="13.9296875" bestFit="1" customWidth="1"/>
    <col min="1311" max="1311" width="11.1328125" bestFit="1" customWidth="1"/>
    <col min="1312" max="1312" width="13.9296875" bestFit="1" customWidth="1"/>
    <col min="1313" max="1313" width="11.1328125" bestFit="1" customWidth="1"/>
    <col min="1314" max="1314" width="13.9296875" bestFit="1" customWidth="1"/>
    <col min="1315" max="1315" width="11.1328125" bestFit="1" customWidth="1"/>
    <col min="1316" max="1316" width="13.9296875" bestFit="1" customWidth="1"/>
    <col min="1317" max="1317" width="11.1328125" bestFit="1" customWidth="1"/>
    <col min="1318" max="1318" width="13.9296875" bestFit="1" customWidth="1"/>
    <col min="1319" max="1319" width="11.1328125" bestFit="1" customWidth="1"/>
    <col min="1320" max="1320" width="13.9296875" bestFit="1" customWidth="1"/>
    <col min="1321" max="1321" width="11.1328125" bestFit="1" customWidth="1"/>
    <col min="1322" max="1322" width="13.9296875" bestFit="1" customWidth="1"/>
    <col min="1323" max="1323" width="11.1328125" bestFit="1" customWidth="1"/>
    <col min="1324" max="1324" width="13.9296875" bestFit="1" customWidth="1"/>
    <col min="1325" max="1325" width="11.1328125" bestFit="1" customWidth="1"/>
    <col min="1326" max="1326" width="13.9296875" bestFit="1" customWidth="1"/>
    <col min="1327" max="1327" width="11.1328125" bestFit="1" customWidth="1"/>
    <col min="1328" max="1328" width="13.9296875" bestFit="1" customWidth="1"/>
    <col min="1329" max="1329" width="11.1328125" bestFit="1" customWidth="1"/>
    <col min="1330" max="1330" width="13.9296875" bestFit="1" customWidth="1"/>
    <col min="1331" max="1331" width="11.1328125" bestFit="1" customWidth="1"/>
    <col min="1332" max="1332" width="13.9296875" bestFit="1" customWidth="1"/>
    <col min="1333" max="1333" width="11.1328125" bestFit="1" customWidth="1"/>
    <col min="1334" max="1334" width="13.9296875" bestFit="1" customWidth="1"/>
    <col min="1335" max="1335" width="11.1328125" bestFit="1" customWidth="1"/>
    <col min="1336" max="1336" width="13.9296875" bestFit="1" customWidth="1"/>
    <col min="1337" max="1337" width="10.1328125" bestFit="1" customWidth="1"/>
    <col min="1338" max="1338" width="12.9296875" bestFit="1" customWidth="1"/>
    <col min="1339" max="1339" width="10.1328125" bestFit="1" customWidth="1"/>
    <col min="1340" max="1340" width="12.9296875" bestFit="1" customWidth="1"/>
    <col min="1341" max="1341" width="10.1328125" bestFit="1" customWidth="1"/>
    <col min="1342" max="1342" width="12.9296875" bestFit="1" customWidth="1"/>
    <col min="1343" max="1343" width="10.1328125" bestFit="1" customWidth="1"/>
    <col min="1344" max="1344" width="12.9296875" bestFit="1" customWidth="1"/>
    <col min="1345" max="1345" width="10.1328125" bestFit="1" customWidth="1"/>
    <col min="1346" max="1346" width="12.9296875" bestFit="1" customWidth="1"/>
    <col min="1347" max="1347" width="10.1328125" bestFit="1" customWidth="1"/>
    <col min="1348" max="1348" width="12.9296875" bestFit="1" customWidth="1"/>
    <col min="1349" max="1349" width="10.1328125" bestFit="1" customWidth="1"/>
    <col min="1350" max="1350" width="12.9296875" bestFit="1" customWidth="1"/>
    <col min="1351" max="1351" width="11.1328125" bestFit="1" customWidth="1"/>
    <col min="1352" max="1352" width="13.9296875" bestFit="1" customWidth="1"/>
    <col min="1353" max="1353" width="11.1328125" bestFit="1" customWidth="1"/>
    <col min="1354" max="1354" width="13.9296875" bestFit="1" customWidth="1"/>
    <col min="1355" max="1355" width="11.1328125" bestFit="1" customWidth="1"/>
    <col min="1356" max="1356" width="13.9296875" bestFit="1" customWidth="1"/>
    <col min="1357" max="1357" width="11.1328125" bestFit="1" customWidth="1"/>
    <col min="1358" max="1358" width="13.9296875" bestFit="1" customWidth="1"/>
    <col min="1359" max="1359" width="11.1328125" bestFit="1" customWidth="1"/>
    <col min="1360" max="1360" width="13.9296875" bestFit="1" customWidth="1"/>
    <col min="1361" max="1361" width="11.1328125" bestFit="1" customWidth="1"/>
    <col min="1362" max="1362" width="13.9296875" bestFit="1" customWidth="1"/>
    <col min="1363" max="1363" width="11.1328125" bestFit="1" customWidth="1"/>
    <col min="1364" max="1364" width="13.9296875" bestFit="1" customWidth="1"/>
    <col min="1365" max="1365" width="11.1328125" bestFit="1" customWidth="1"/>
    <col min="1366" max="1366" width="13.9296875" bestFit="1" customWidth="1"/>
    <col min="1367" max="1367" width="11.1328125" bestFit="1" customWidth="1"/>
    <col min="1368" max="1368" width="13.9296875" bestFit="1" customWidth="1"/>
    <col min="1369" max="1369" width="11.1328125" bestFit="1" customWidth="1"/>
    <col min="1370" max="1370" width="13.9296875" bestFit="1" customWidth="1"/>
    <col min="1371" max="1371" width="10.1328125" bestFit="1" customWidth="1"/>
    <col min="1372" max="1372" width="12.9296875" bestFit="1" customWidth="1"/>
    <col min="1373" max="1373" width="10.1328125" bestFit="1" customWidth="1"/>
    <col min="1374" max="1374" width="12.9296875" bestFit="1" customWidth="1"/>
    <col min="1375" max="1375" width="10.1328125" bestFit="1" customWidth="1"/>
    <col min="1376" max="1376" width="12.9296875" bestFit="1" customWidth="1"/>
    <col min="1377" max="1377" width="10.1328125" bestFit="1" customWidth="1"/>
    <col min="1378" max="1378" width="12.9296875" bestFit="1" customWidth="1"/>
    <col min="1379" max="1379" width="10.1328125" bestFit="1" customWidth="1"/>
    <col min="1380" max="1380" width="12.9296875" bestFit="1" customWidth="1"/>
    <col min="1381" max="1381" width="10.1328125" bestFit="1" customWidth="1"/>
    <col min="1382" max="1382" width="12.9296875" bestFit="1" customWidth="1"/>
    <col min="1383" max="1383" width="10.1328125" bestFit="1" customWidth="1"/>
    <col min="1384" max="1384" width="12.9296875" bestFit="1" customWidth="1"/>
    <col min="1385" max="1385" width="11.1328125" bestFit="1" customWidth="1"/>
    <col min="1386" max="1386" width="13.9296875" bestFit="1" customWidth="1"/>
    <col min="1387" max="1387" width="11.1328125" bestFit="1" customWidth="1"/>
    <col min="1388" max="1388" width="13.9296875" bestFit="1" customWidth="1"/>
    <col min="1389" max="1389" width="11.1328125" bestFit="1" customWidth="1"/>
    <col min="1390" max="1390" width="13.9296875" bestFit="1" customWidth="1"/>
    <col min="1391" max="1391" width="11.1328125" bestFit="1" customWidth="1"/>
    <col min="1392" max="1392" width="13.9296875" bestFit="1" customWidth="1"/>
    <col min="1393" max="1393" width="11.1328125" bestFit="1" customWidth="1"/>
    <col min="1394" max="1394" width="13.9296875" bestFit="1" customWidth="1"/>
    <col min="1395" max="1395" width="11.1328125" bestFit="1" customWidth="1"/>
    <col min="1396" max="1396" width="13.9296875" bestFit="1" customWidth="1"/>
    <col min="1397" max="1397" width="11.1328125" bestFit="1" customWidth="1"/>
    <col min="1398" max="1398" width="13.9296875" bestFit="1" customWidth="1"/>
    <col min="1399" max="1399" width="11.1328125" bestFit="1" customWidth="1"/>
    <col min="1400" max="1400" width="13.9296875" bestFit="1" customWidth="1"/>
    <col min="1401" max="1401" width="11.1328125" bestFit="1" customWidth="1"/>
    <col min="1402" max="1402" width="13.9296875" bestFit="1" customWidth="1"/>
    <col min="1403" max="1403" width="11.1328125" bestFit="1" customWidth="1"/>
    <col min="1404" max="1404" width="13.9296875" bestFit="1" customWidth="1"/>
    <col min="1405" max="1405" width="10.1328125" bestFit="1" customWidth="1"/>
    <col min="1406" max="1406" width="12.9296875" bestFit="1" customWidth="1"/>
    <col min="1407" max="1407" width="10.1328125" bestFit="1" customWidth="1"/>
    <col min="1408" max="1408" width="12.9296875" bestFit="1" customWidth="1"/>
    <col min="1409" max="1409" width="10.1328125" bestFit="1" customWidth="1"/>
    <col min="1410" max="1410" width="12.9296875" bestFit="1" customWidth="1"/>
    <col min="1411" max="1411" width="10.1328125" bestFit="1" customWidth="1"/>
    <col min="1412" max="1412" width="12.9296875" bestFit="1" customWidth="1"/>
    <col min="1413" max="1413" width="10.1328125" bestFit="1" customWidth="1"/>
    <col min="1414" max="1414" width="12.9296875" bestFit="1" customWidth="1"/>
    <col min="1415" max="1415" width="10.1328125" bestFit="1" customWidth="1"/>
    <col min="1416" max="1416" width="12.9296875" bestFit="1" customWidth="1"/>
    <col min="1417" max="1417" width="10.1328125" bestFit="1" customWidth="1"/>
    <col min="1418" max="1418" width="12.9296875" bestFit="1" customWidth="1"/>
    <col min="1419" max="1419" width="10.1328125" bestFit="1" customWidth="1"/>
    <col min="1420" max="1420" width="12.9296875" bestFit="1" customWidth="1"/>
    <col min="1421" max="1421" width="10.1328125" bestFit="1" customWidth="1"/>
    <col min="1422" max="1422" width="12.9296875" bestFit="1" customWidth="1"/>
    <col min="1423" max="1423" width="10.1328125" bestFit="1" customWidth="1"/>
    <col min="1424" max="1424" width="12.9296875" bestFit="1" customWidth="1"/>
    <col min="1425" max="1425" width="11.1328125" bestFit="1" customWidth="1"/>
    <col min="1426" max="1426" width="13.9296875" bestFit="1" customWidth="1"/>
    <col min="1427" max="1427" width="11.1328125" bestFit="1" customWidth="1"/>
    <col min="1428" max="1428" width="13.9296875" bestFit="1" customWidth="1"/>
    <col min="1429" max="1429" width="11.1328125" bestFit="1" customWidth="1"/>
    <col min="1430" max="1430" width="13.9296875" bestFit="1" customWidth="1"/>
    <col min="1431" max="1431" width="11.1328125" bestFit="1" customWidth="1"/>
    <col min="1432" max="1432" width="13.9296875" bestFit="1" customWidth="1"/>
    <col min="1433" max="1433" width="11.1328125" bestFit="1" customWidth="1"/>
    <col min="1434" max="1434" width="13.9296875" bestFit="1" customWidth="1"/>
    <col min="1435" max="1435" width="11.1328125" bestFit="1" customWidth="1"/>
    <col min="1436" max="1436" width="13.9296875" bestFit="1" customWidth="1"/>
    <col min="1437" max="1437" width="11.1328125" bestFit="1" customWidth="1"/>
    <col min="1438" max="1438" width="13.9296875" bestFit="1" customWidth="1"/>
    <col min="1439" max="1439" width="11.1328125" bestFit="1" customWidth="1"/>
    <col min="1440" max="1440" width="13.9296875" bestFit="1" customWidth="1"/>
    <col min="1441" max="1441" width="11.1328125" bestFit="1" customWidth="1"/>
    <col min="1442" max="1442" width="13.9296875" bestFit="1" customWidth="1"/>
    <col min="1443" max="1443" width="11.1328125" bestFit="1" customWidth="1"/>
    <col min="1444" max="1444" width="13.9296875" bestFit="1" customWidth="1"/>
    <col min="1445" max="1445" width="11.1328125" bestFit="1" customWidth="1"/>
    <col min="1446" max="1446" width="13.9296875" bestFit="1" customWidth="1"/>
    <col min="1447" max="1447" width="11.1328125" bestFit="1" customWidth="1"/>
    <col min="1448" max="1448" width="13.9296875" bestFit="1" customWidth="1"/>
    <col min="1449" max="1449" width="11.1328125" bestFit="1" customWidth="1"/>
    <col min="1450" max="1450" width="13.9296875" bestFit="1" customWidth="1"/>
    <col min="1451" max="1451" width="11.1328125" bestFit="1" customWidth="1"/>
    <col min="1452" max="1452" width="13.9296875" bestFit="1" customWidth="1"/>
    <col min="1453" max="1453" width="11.1328125" bestFit="1" customWidth="1"/>
    <col min="1454" max="1454" width="13.9296875" bestFit="1" customWidth="1"/>
    <col min="1455" max="1455" width="11.1328125" bestFit="1" customWidth="1"/>
    <col min="1456" max="1456" width="13.9296875" bestFit="1" customWidth="1"/>
    <col min="1457" max="1457" width="11.1328125" bestFit="1" customWidth="1"/>
    <col min="1458" max="1458" width="13.9296875" bestFit="1" customWidth="1"/>
    <col min="1459" max="1459" width="11.1328125" bestFit="1" customWidth="1"/>
    <col min="1460" max="1460" width="13.9296875" bestFit="1" customWidth="1"/>
    <col min="1461" max="1461" width="11.1328125" bestFit="1" customWidth="1"/>
    <col min="1462" max="1462" width="13.9296875" bestFit="1" customWidth="1"/>
    <col min="1463" max="1463" width="11.1328125" bestFit="1" customWidth="1"/>
    <col min="1464" max="1464" width="13.9296875" bestFit="1" customWidth="1"/>
    <col min="1465" max="1465" width="11.1328125" bestFit="1" customWidth="1"/>
    <col min="1466" max="1466" width="13.9296875" bestFit="1" customWidth="1"/>
    <col min="1467" max="1467" width="11.1328125" bestFit="1" customWidth="1"/>
    <col min="1468" max="1468" width="13.9296875" bestFit="1" customWidth="1"/>
    <col min="1469" max="1469" width="11.1328125" bestFit="1" customWidth="1"/>
    <col min="1470" max="1470" width="13.9296875" bestFit="1" customWidth="1"/>
    <col min="1471" max="1471" width="11.1328125" bestFit="1" customWidth="1"/>
    <col min="1472" max="1472" width="13.9296875" bestFit="1" customWidth="1"/>
    <col min="1473" max="1473" width="11.1328125" bestFit="1" customWidth="1"/>
    <col min="1474" max="1474" width="13.9296875" bestFit="1" customWidth="1"/>
    <col min="1475" max="1475" width="12.1328125" bestFit="1" customWidth="1"/>
    <col min="1476" max="1476" width="14.9296875" bestFit="1" customWidth="1"/>
    <col min="1477" max="1477" width="12.1328125" bestFit="1" customWidth="1"/>
    <col min="1478" max="1478" width="14.9296875" bestFit="1" customWidth="1"/>
    <col min="1479" max="1479" width="12.1328125" bestFit="1" customWidth="1"/>
    <col min="1480" max="1480" width="14.9296875" bestFit="1" customWidth="1"/>
    <col min="1481" max="1481" width="12.1328125" bestFit="1" customWidth="1"/>
    <col min="1482" max="1482" width="14.9296875" bestFit="1" customWidth="1"/>
    <col min="1483" max="1483" width="12.1328125" bestFit="1" customWidth="1"/>
    <col min="1484" max="1484" width="14.9296875" bestFit="1" customWidth="1"/>
    <col min="1485" max="1485" width="12.1328125" bestFit="1" customWidth="1"/>
    <col min="1486" max="1486" width="14.9296875" bestFit="1" customWidth="1"/>
    <col min="1487" max="1487" width="12.1328125" bestFit="1" customWidth="1"/>
    <col min="1488" max="1488" width="14.9296875" bestFit="1" customWidth="1"/>
    <col min="1489" max="1489" width="12.1328125" bestFit="1" customWidth="1"/>
    <col min="1490" max="1490" width="14.9296875" bestFit="1" customWidth="1"/>
    <col min="1491" max="1491" width="12.1328125" bestFit="1" customWidth="1"/>
    <col min="1492" max="1492" width="14.9296875" bestFit="1" customWidth="1"/>
    <col min="1493" max="1493" width="12.1328125" bestFit="1" customWidth="1"/>
    <col min="1494" max="1494" width="14.9296875" bestFit="1" customWidth="1"/>
    <col min="1495" max="1495" width="12.1328125" bestFit="1" customWidth="1"/>
    <col min="1496" max="1496" width="14.9296875" bestFit="1" customWidth="1"/>
    <col min="1497" max="1497" width="12.1328125" bestFit="1" customWidth="1"/>
    <col min="1498" max="1498" width="14.9296875" bestFit="1" customWidth="1"/>
    <col min="1499" max="1499" width="12.1328125" bestFit="1" customWidth="1"/>
    <col min="1500" max="1500" width="14.9296875" bestFit="1" customWidth="1"/>
    <col min="1501" max="1501" width="12.1328125" bestFit="1" customWidth="1"/>
    <col min="1502" max="1502" width="14.9296875" bestFit="1" customWidth="1"/>
    <col min="1503" max="1503" width="12.1328125" bestFit="1" customWidth="1"/>
    <col min="1504" max="1504" width="14.9296875" bestFit="1" customWidth="1"/>
    <col min="1505" max="1505" width="12.1328125" bestFit="1" customWidth="1"/>
    <col min="1506" max="1506" width="14.9296875" bestFit="1" customWidth="1"/>
    <col min="1507" max="1507" width="12.1328125" bestFit="1" customWidth="1"/>
    <col min="1508" max="1508" width="14.9296875" bestFit="1" customWidth="1"/>
    <col min="1509" max="1509" width="12.1328125" bestFit="1" customWidth="1"/>
    <col min="1510" max="1510" width="14.9296875" bestFit="1" customWidth="1"/>
    <col min="1511" max="1511" width="12.1328125" bestFit="1" customWidth="1"/>
    <col min="1512" max="1512" width="14.9296875" bestFit="1" customWidth="1"/>
    <col min="1513" max="1513" width="12.1328125" bestFit="1" customWidth="1"/>
    <col min="1514" max="1514" width="14.9296875" bestFit="1" customWidth="1"/>
    <col min="1515" max="1515" width="12.1328125" bestFit="1" customWidth="1"/>
    <col min="1516" max="1516" width="14.9296875" bestFit="1" customWidth="1"/>
    <col min="1517" max="1517" width="12.1328125" bestFit="1" customWidth="1"/>
    <col min="1518" max="1518" width="14.9296875" bestFit="1" customWidth="1"/>
    <col min="1519" max="1519" width="12.1328125" bestFit="1" customWidth="1"/>
    <col min="1520" max="1520" width="14.9296875" bestFit="1" customWidth="1"/>
    <col min="1521" max="1521" width="12.1328125" bestFit="1" customWidth="1"/>
    <col min="1522" max="1522" width="14.9296875" bestFit="1" customWidth="1"/>
    <col min="1523" max="1523" width="12.1328125" bestFit="1" customWidth="1"/>
    <col min="1524" max="1524" width="14.9296875" bestFit="1" customWidth="1"/>
    <col min="1525" max="1525" width="11.1328125" bestFit="1" customWidth="1"/>
    <col min="1526" max="1526" width="13.9296875" bestFit="1" customWidth="1"/>
    <col min="1527" max="1527" width="11.1328125" bestFit="1" customWidth="1"/>
    <col min="1528" max="1528" width="13.9296875" bestFit="1" customWidth="1"/>
    <col min="1529" max="1529" width="11.1328125" bestFit="1" customWidth="1"/>
    <col min="1530" max="1530" width="13.9296875" bestFit="1" customWidth="1"/>
    <col min="1531" max="1531" width="11.1328125" bestFit="1" customWidth="1"/>
    <col min="1532" max="1532" width="13.9296875" bestFit="1" customWidth="1"/>
    <col min="1533" max="1533" width="11.1328125" bestFit="1" customWidth="1"/>
    <col min="1534" max="1534" width="13.9296875" bestFit="1" customWidth="1"/>
    <col min="1535" max="1535" width="11.1328125" bestFit="1" customWidth="1"/>
    <col min="1536" max="1536" width="13.9296875" bestFit="1" customWidth="1"/>
    <col min="1537" max="1537" width="12.1328125" bestFit="1" customWidth="1"/>
    <col min="1538" max="1538" width="14.9296875" bestFit="1" customWidth="1"/>
    <col min="1539" max="1539" width="12.1328125" bestFit="1" customWidth="1"/>
    <col min="1540" max="1540" width="14.9296875" bestFit="1" customWidth="1"/>
    <col min="1541" max="1541" width="12.1328125" bestFit="1" customWidth="1"/>
    <col min="1542" max="1542" width="14.9296875" bestFit="1" customWidth="1"/>
    <col min="1543" max="1543" width="12.1328125" bestFit="1" customWidth="1"/>
    <col min="1544" max="1544" width="14.9296875" bestFit="1" customWidth="1"/>
    <col min="1545" max="1545" width="12.1328125" bestFit="1" customWidth="1"/>
    <col min="1546" max="1546" width="14.9296875" bestFit="1" customWidth="1"/>
    <col min="1547" max="1547" width="12.1328125" bestFit="1" customWidth="1"/>
    <col min="1548" max="1548" width="14.9296875" bestFit="1" customWidth="1"/>
    <col min="1549" max="1549" width="12.1328125" bestFit="1" customWidth="1"/>
    <col min="1550" max="1550" width="14.9296875" bestFit="1" customWidth="1"/>
    <col min="1551" max="1551" width="12.1328125" bestFit="1" customWidth="1"/>
    <col min="1552" max="1552" width="14.9296875" bestFit="1" customWidth="1"/>
    <col min="1553" max="1553" width="12.1328125" bestFit="1" customWidth="1"/>
    <col min="1554" max="1554" width="14.9296875" bestFit="1" customWidth="1"/>
    <col min="1555" max="1555" width="12.1328125" bestFit="1" customWidth="1"/>
    <col min="1556" max="1556" width="14.9296875" bestFit="1" customWidth="1"/>
    <col min="1557" max="1557" width="12.1328125" bestFit="1" customWidth="1"/>
    <col min="1558" max="1558" width="14.9296875" bestFit="1" customWidth="1"/>
    <col min="1559" max="1559" width="12.1328125" bestFit="1" customWidth="1"/>
    <col min="1560" max="1560" width="14.9296875" bestFit="1" customWidth="1"/>
    <col min="1561" max="1561" width="12.1328125" bestFit="1" customWidth="1"/>
    <col min="1562" max="1562" width="14.9296875" bestFit="1" customWidth="1"/>
    <col min="1563" max="1563" width="12.1328125" bestFit="1" customWidth="1"/>
    <col min="1564" max="1564" width="14.9296875" bestFit="1" customWidth="1"/>
    <col min="1565" max="1565" width="12.1328125" bestFit="1" customWidth="1"/>
    <col min="1566" max="1566" width="14.9296875" bestFit="1" customWidth="1"/>
    <col min="1567" max="1567" width="12.1328125" bestFit="1" customWidth="1"/>
    <col min="1568" max="1568" width="14.9296875" bestFit="1" customWidth="1"/>
    <col min="1569" max="1569" width="12.1328125" bestFit="1" customWidth="1"/>
    <col min="1570" max="1570" width="14.9296875" bestFit="1" customWidth="1"/>
    <col min="1571" max="1571" width="12.1328125" bestFit="1" customWidth="1"/>
    <col min="1572" max="1572" width="14.9296875" bestFit="1" customWidth="1"/>
    <col min="1573" max="1573" width="11.1328125" bestFit="1" customWidth="1"/>
    <col min="1574" max="1574" width="13.9296875" bestFit="1" customWidth="1"/>
    <col min="1575" max="1575" width="11.1328125" bestFit="1" customWidth="1"/>
    <col min="1576" max="1576" width="13.9296875" bestFit="1" customWidth="1"/>
    <col min="1577" max="1577" width="11.1328125" bestFit="1" customWidth="1"/>
    <col min="1578" max="1578" width="13.9296875" bestFit="1" customWidth="1"/>
    <col min="1579" max="1579" width="11.1328125" bestFit="1" customWidth="1"/>
    <col min="1580" max="1580" width="13.9296875" bestFit="1" customWidth="1"/>
    <col min="1581" max="1581" width="11.1328125" bestFit="1" customWidth="1"/>
    <col min="1582" max="1582" width="13.9296875" bestFit="1" customWidth="1"/>
    <col min="1583" max="1583" width="11.1328125" bestFit="1" customWidth="1"/>
    <col min="1584" max="1584" width="13.9296875" bestFit="1" customWidth="1"/>
    <col min="1585" max="1585" width="11.1328125" bestFit="1" customWidth="1"/>
    <col min="1586" max="1586" width="13.9296875" bestFit="1" customWidth="1"/>
    <col min="1587" max="1587" width="11.1328125" bestFit="1" customWidth="1"/>
    <col min="1588" max="1588" width="13.9296875" bestFit="1" customWidth="1"/>
    <col min="1589" max="1589" width="11.1328125" bestFit="1" customWidth="1"/>
    <col min="1590" max="1590" width="13.9296875" bestFit="1" customWidth="1"/>
    <col min="1591" max="1591" width="12.1328125" bestFit="1" customWidth="1"/>
    <col min="1592" max="1592" width="14.9296875" bestFit="1" customWidth="1"/>
    <col min="1593" max="1593" width="12.1328125" bestFit="1" customWidth="1"/>
    <col min="1594" max="1594" width="14.9296875" bestFit="1" customWidth="1"/>
    <col min="1595" max="1595" width="12.1328125" bestFit="1" customWidth="1"/>
    <col min="1596" max="1596" width="14.9296875" bestFit="1" customWidth="1"/>
    <col min="1597" max="1597" width="12.1328125" bestFit="1" customWidth="1"/>
    <col min="1598" max="1598" width="14.9296875" bestFit="1" customWidth="1"/>
    <col min="1599" max="1599" width="12.1328125" bestFit="1" customWidth="1"/>
    <col min="1600" max="1600" width="14.9296875" bestFit="1" customWidth="1"/>
    <col min="1601" max="1601" width="12.1328125" bestFit="1" customWidth="1"/>
    <col min="1602" max="1602" width="14.9296875" bestFit="1" customWidth="1"/>
    <col min="1603" max="1603" width="12.1328125" bestFit="1" customWidth="1"/>
    <col min="1604" max="1604" width="14.9296875" bestFit="1" customWidth="1"/>
    <col min="1605" max="1605" width="12.1328125" bestFit="1" customWidth="1"/>
    <col min="1606" max="1606" width="14.9296875" bestFit="1" customWidth="1"/>
    <col min="1607" max="1607" width="12.1328125" bestFit="1" customWidth="1"/>
    <col min="1608" max="1608" width="14.9296875" bestFit="1" customWidth="1"/>
    <col min="1609" max="1609" width="12.1328125" bestFit="1" customWidth="1"/>
    <col min="1610" max="1610" width="14.9296875" bestFit="1" customWidth="1"/>
    <col min="1611" max="1611" width="12.1328125" bestFit="1" customWidth="1"/>
    <col min="1612" max="1612" width="14.9296875" bestFit="1" customWidth="1"/>
    <col min="1613" max="1613" width="10.1328125" bestFit="1" customWidth="1"/>
    <col min="1614" max="1614" width="12.9296875" bestFit="1" customWidth="1"/>
    <col min="1615" max="1615" width="10.1328125" bestFit="1" customWidth="1"/>
    <col min="1616" max="1616" width="12.9296875" bestFit="1" customWidth="1"/>
    <col min="1617" max="1617" width="10.1328125" bestFit="1" customWidth="1"/>
    <col min="1618" max="1618" width="12.9296875" bestFit="1" customWidth="1"/>
    <col min="1619" max="1619" width="10.1328125" bestFit="1" customWidth="1"/>
    <col min="1620" max="1620" width="12.9296875" bestFit="1" customWidth="1"/>
    <col min="1621" max="1621" width="10.1328125" bestFit="1" customWidth="1"/>
    <col min="1622" max="1622" width="12.9296875" bestFit="1" customWidth="1"/>
    <col min="1623" max="1623" width="10.1328125" bestFit="1" customWidth="1"/>
    <col min="1624" max="1624" width="12.9296875" bestFit="1" customWidth="1"/>
    <col min="1625" max="1625" width="10.1328125" bestFit="1" customWidth="1"/>
    <col min="1626" max="1626" width="12.9296875" bestFit="1" customWidth="1"/>
    <col min="1627" max="1627" width="10.1328125" bestFit="1" customWidth="1"/>
    <col min="1628" max="1628" width="12.9296875" bestFit="1" customWidth="1"/>
    <col min="1629" max="1629" width="10.1328125" bestFit="1" customWidth="1"/>
    <col min="1630" max="1630" width="12.9296875" bestFit="1" customWidth="1"/>
    <col min="1631" max="1631" width="11.1328125" bestFit="1" customWidth="1"/>
    <col min="1632" max="1632" width="13.9296875" bestFit="1" customWidth="1"/>
    <col min="1633" max="1633" width="11.1328125" bestFit="1" customWidth="1"/>
    <col min="1634" max="1634" width="13.9296875" bestFit="1" customWidth="1"/>
    <col min="1635" max="1635" width="11.1328125" bestFit="1" customWidth="1"/>
    <col min="1636" max="1636" width="13.9296875" bestFit="1" customWidth="1"/>
    <col min="1637" max="1637" width="11.1328125" bestFit="1" customWidth="1"/>
    <col min="1638" max="1638" width="13.9296875" bestFit="1" customWidth="1"/>
    <col min="1639" max="1639" width="11.1328125" bestFit="1" customWidth="1"/>
    <col min="1640" max="1640" width="13.9296875" bestFit="1" customWidth="1"/>
    <col min="1641" max="1641" width="11.1328125" bestFit="1" customWidth="1"/>
    <col min="1642" max="1642" width="13.9296875" bestFit="1" customWidth="1"/>
    <col min="1643" max="1643" width="11.1328125" bestFit="1" customWidth="1"/>
    <col min="1644" max="1644" width="13.9296875" bestFit="1" customWidth="1"/>
    <col min="1645" max="1645" width="11.1328125" bestFit="1" customWidth="1"/>
    <col min="1646" max="1646" width="13.9296875" bestFit="1" customWidth="1"/>
    <col min="1647" max="1647" width="11.1328125" bestFit="1" customWidth="1"/>
    <col min="1648" max="1648" width="13.9296875" bestFit="1" customWidth="1"/>
    <col min="1649" max="1649" width="11.1328125" bestFit="1" customWidth="1"/>
    <col min="1650" max="1650" width="13.9296875" bestFit="1" customWidth="1"/>
    <col min="1651" max="1651" width="11.1328125" bestFit="1" customWidth="1"/>
    <col min="1652" max="1652" width="13.9296875" bestFit="1" customWidth="1"/>
    <col min="1653" max="1653" width="11.1328125" bestFit="1" customWidth="1"/>
    <col min="1654" max="1654" width="13.9296875" bestFit="1" customWidth="1"/>
    <col min="1655" max="1655" width="11.1328125" bestFit="1" customWidth="1"/>
    <col min="1656" max="1656" width="13.9296875" bestFit="1" customWidth="1"/>
    <col min="1657" max="1657" width="11.1328125" bestFit="1" customWidth="1"/>
    <col min="1658" max="1658" width="13.9296875" bestFit="1" customWidth="1"/>
    <col min="1659" max="1659" width="11.1328125" bestFit="1" customWidth="1"/>
    <col min="1660" max="1660" width="13.9296875" bestFit="1" customWidth="1"/>
    <col min="1661" max="1661" width="11.1328125" bestFit="1" customWidth="1"/>
    <col min="1662" max="1662" width="13.9296875" bestFit="1" customWidth="1"/>
    <col min="1663" max="1663" width="11.1328125" bestFit="1" customWidth="1"/>
    <col min="1664" max="1664" width="13.9296875" bestFit="1" customWidth="1"/>
    <col min="1665" max="1665" width="11.1328125" bestFit="1" customWidth="1"/>
    <col min="1666" max="1666" width="13.9296875" bestFit="1" customWidth="1"/>
    <col min="1667" max="1667" width="11.1328125" bestFit="1" customWidth="1"/>
    <col min="1668" max="1668" width="13.9296875" bestFit="1" customWidth="1"/>
    <col min="1669" max="1669" width="11.1328125" bestFit="1" customWidth="1"/>
    <col min="1670" max="1670" width="13.9296875" bestFit="1" customWidth="1"/>
    <col min="1671" max="1671" width="11.1328125" bestFit="1" customWidth="1"/>
    <col min="1672" max="1672" width="13.9296875" bestFit="1" customWidth="1"/>
    <col min="1673" max="1673" width="10.1328125" bestFit="1" customWidth="1"/>
    <col min="1674" max="1674" width="12.9296875" bestFit="1" customWidth="1"/>
    <col min="1675" max="1675" width="10.1328125" bestFit="1" customWidth="1"/>
    <col min="1676" max="1676" width="12.9296875" bestFit="1" customWidth="1"/>
    <col min="1677" max="1677" width="10.1328125" bestFit="1" customWidth="1"/>
    <col min="1678" max="1678" width="12.9296875" bestFit="1" customWidth="1"/>
    <col min="1679" max="1679" width="10.1328125" bestFit="1" customWidth="1"/>
    <col min="1680" max="1680" width="12.9296875" bestFit="1" customWidth="1"/>
    <col min="1681" max="1681" width="11.1328125" bestFit="1" customWidth="1"/>
    <col min="1682" max="1682" width="13.9296875" bestFit="1" customWidth="1"/>
    <col min="1683" max="1683" width="11.1328125" bestFit="1" customWidth="1"/>
    <col min="1684" max="1684" width="13.9296875" bestFit="1" customWidth="1"/>
    <col min="1685" max="1685" width="11.1328125" bestFit="1" customWidth="1"/>
    <col min="1686" max="1686" width="13.9296875" bestFit="1" customWidth="1"/>
    <col min="1687" max="1687" width="11.1328125" bestFit="1" customWidth="1"/>
    <col min="1688" max="1688" width="13.9296875" bestFit="1" customWidth="1"/>
    <col min="1689" max="1689" width="11.1328125" bestFit="1" customWidth="1"/>
    <col min="1690" max="1690" width="13.9296875" bestFit="1" customWidth="1"/>
    <col min="1691" max="1691" width="11.1328125" bestFit="1" customWidth="1"/>
    <col min="1692" max="1692" width="13.9296875" bestFit="1" customWidth="1"/>
    <col min="1693" max="1693" width="11.1328125" bestFit="1" customWidth="1"/>
    <col min="1694" max="1694" width="13.9296875" bestFit="1" customWidth="1"/>
    <col min="1695" max="1695" width="11.1328125" bestFit="1" customWidth="1"/>
    <col min="1696" max="1696" width="13.9296875" bestFit="1" customWidth="1"/>
    <col min="1697" max="1697" width="11.1328125" bestFit="1" customWidth="1"/>
    <col min="1698" max="1698" width="13.9296875" bestFit="1" customWidth="1"/>
    <col min="1699" max="1699" width="11.1328125" bestFit="1" customWidth="1"/>
    <col min="1700" max="1700" width="13.9296875" bestFit="1" customWidth="1"/>
    <col min="1701" max="1701" width="11.1328125" bestFit="1" customWidth="1"/>
    <col min="1702" max="1702" width="13.9296875" bestFit="1" customWidth="1"/>
    <col min="1703" max="1703" width="11.1328125" bestFit="1" customWidth="1"/>
    <col min="1704" max="1704" width="13.9296875" bestFit="1" customWidth="1"/>
    <col min="1705" max="1705" width="11.1328125" bestFit="1" customWidth="1"/>
    <col min="1706" max="1706" width="13.9296875" bestFit="1" customWidth="1"/>
    <col min="1707" max="1707" width="11.1328125" bestFit="1" customWidth="1"/>
    <col min="1708" max="1708" width="13.9296875" bestFit="1" customWidth="1"/>
    <col min="1709" max="1709" width="11.1328125" bestFit="1" customWidth="1"/>
    <col min="1710" max="1710" width="13.9296875" bestFit="1" customWidth="1"/>
    <col min="1711" max="1711" width="11.1328125" bestFit="1" customWidth="1"/>
    <col min="1712" max="1712" width="13.9296875" bestFit="1" customWidth="1"/>
    <col min="1713" max="1713" width="11.1328125" bestFit="1" customWidth="1"/>
    <col min="1714" max="1714" width="13.9296875" bestFit="1" customWidth="1"/>
    <col min="1715" max="1715" width="10.1328125" bestFit="1" customWidth="1"/>
    <col min="1716" max="1716" width="12.9296875" bestFit="1" customWidth="1"/>
    <col min="1717" max="1717" width="10.1328125" bestFit="1" customWidth="1"/>
    <col min="1718" max="1718" width="12.9296875" bestFit="1" customWidth="1"/>
    <col min="1719" max="1719" width="10.1328125" bestFit="1" customWidth="1"/>
    <col min="1720" max="1720" width="12.9296875" bestFit="1" customWidth="1"/>
    <col min="1721" max="1721" width="10.1328125" bestFit="1" customWidth="1"/>
    <col min="1722" max="1722" width="12.9296875" bestFit="1" customWidth="1"/>
    <col min="1723" max="1723" width="11.1328125" bestFit="1" customWidth="1"/>
    <col min="1724" max="1724" width="13.9296875" bestFit="1" customWidth="1"/>
    <col min="1725" max="1725" width="11.1328125" bestFit="1" customWidth="1"/>
    <col min="1726" max="1726" width="13.9296875" bestFit="1" customWidth="1"/>
    <col min="1727" max="1727" width="11.1328125" bestFit="1" customWidth="1"/>
    <col min="1728" max="1728" width="13.9296875" bestFit="1" customWidth="1"/>
    <col min="1729" max="1729" width="11.1328125" bestFit="1" customWidth="1"/>
    <col min="1730" max="1730" width="13.9296875" bestFit="1" customWidth="1"/>
    <col min="1731" max="1731" width="11.1328125" bestFit="1" customWidth="1"/>
    <col min="1732" max="1732" width="13.9296875" bestFit="1" customWidth="1"/>
    <col min="1733" max="1733" width="11.1328125" bestFit="1" customWidth="1"/>
    <col min="1734" max="1734" width="13.9296875" bestFit="1" customWidth="1"/>
    <col min="1735" max="1735" width="11.1328125" bestFit="1" customWidth="1"/>
    <col min="1736" max="1736" width="13.9296875" bestFit="1" customWidth="1"/>
    <col min="1737" max="1737" width="11.1328125" bestFit="1" customWidth="1"/>
    <col min="1738" max="1738" width="13.9296875" bestFit="1" customWidth="1"/>
    <col min="1739" max="1739" width="11.1328125" bestFit="1" customWidth="1"/>
    <col min="1740" max="1740" width="13.9296875" bestFit="1" customWidth="1"/>
    <col min="1741" max="1741" width="11.1328125" bestFit="1" customWidth="1"/>
    <col min="1742" max="1742" width="13.9296875" bestFit="1" customWidth="1"/>
    <col min="1743" max="1743" width="11.1328125" bestFit="1" customWidth="1"/>
    <col min="1744" max="1744" width="13.9296875" bestFit="1" customWidth="1"/>
    <col min="1745" max="1745" width="11.1328125" bestFit="1" customWidth="1"/>
    <col min="1746" max="1746" width="13.9296875" bestFit="1" customWidth="1"/>
    <col min="1747" max="1747" width="11.1328125" bestFit="1" customWidth="1"/>
    <col min="1748" max="1748" width="13.9296875" bestFit="1" customWidth="1"/>
    <col min="1749" max="1749" width="11.1328125" bestFit="1" customWidth="1"/>
    <col min="1750" max="1750" width="13.9296875" bestFit="1" customWidth="1"/>
    <col min="1751" max="1751" width="11.1328125" bestFit="1" customWidth="1"/>
    <col min="1752" max="1752" width="13.9296875" bestFit="1" customWidth="1"/>
    <col min="1753" max="1753" width="11.1328125" bestFit="1" customWidth="1"/>
    <col min="1754" max="1754" width="13.9296875" bestFit="1" customWidth="1"/>
    <col min="1755" max="1755" width="11.1328125" bestFit="1" customWidth="1"/>
    <col min="1756" max="1756" width="13.9296875" bestFit="1" customWidth="1"/>
    <col min="1757" max="1757" width="11.1328125" bestFit="1" customWidth="1"/>
    <col min="1758" max="1758" width="13.9296875" bestFit="1" customWidth="1"/>
    <col min="1759" max="1759" width="11.1328125" bestFit="1" customWidth="1"/>
    <col min="1760" max="1760" width="13.9296875" bestFit="1" customWidth="1"/>
    <col min="1761" max="1761" width="11.1328125" bestFit="1" customWidth="1"/>
    <col min="1762" max="1762" width="13.9296875" bestFit="1" customWidth="1"/>
    <col min="1763" max="1763" width="11.1328125" bestFit="1" customWidth="1"/>
    <col min="1764" max="1764" width="13.9296875" bestFit="1" customWidth="1"/>
    <col min="1765" max="1765" width="11.1328125" bestFit="1" customWidth="1"/>
    <col min="1766" max="1766" width="13.9296875" bestFit="1" customWidth="1"/>
    <col min="1767" max="1767" width="11.1328125" bestFit="1" customWidth="1"/>
    <col min="1768" max="1768" width="13.9296875" bestFit="1" customWidth="1"/>
    <col min="1769" max="1769" width="10.1328125" bestFit="1" customWidth="1"/>
    <col min="1770" max="1770" width="12.9296875" bestFit="1" customWidth="1"/>
    <col min="1771" max="1771" width="10.1328125" bestFit="1" customWidth="1"/>
    <col min="1772" max="1772" width="12.9296875" bestFit="1" customWidth="1"/>
    <col min="1773" max="1773" width="10.1328125" bestFit="1" customWidth="1"/>
    <col min="1774" max="1774" width="12.9296875" bestFit="1" customWidth="1"/>
    <col min="1775" max="1775" width="10.1328125" bestFit="1" customWidth="1"/>
    <col min="1776" max="1776" width="12.9296875" bestFit="1" customWidth="1"/>
    <col min="1777" max="1777" width="10.1328125" bestFit="1" customWidth="1"/>
    <col min="1778" max="1778" width="12.9296875" bestFit="1" customWidth="1"/>
    <col min="1779" max="1779" width="10.1328125" bestFit="1" customWidth="1"/>
    <col min="1780" max="1780" width="12.9296875" bestFit="1" customWidth="1"/>
    <col min="1781" max="1781" width="10.1328125" bestFit="1" customWidth="1"/>
    <col min="1782" max="1782" width="12.9296875" bestFit="1" customWidth="1"/>
    <col min="1783" max="1783" width="10.1328125" bestFit="1" customWidth="1"/>
    <col min="1784" max="1784" width="12.9296875" bestFit="1" customWidth="1"/>
    <col min="1785" max="1785" width="10.1328125" bestFit="1" customWidth="1"/>
    <col min="1786" max="1786" width="12.9296875" bestFit="1" customWidth="1"/>
    <col min="1787" max="1787" width="10.1328125" bestFit="1" customWidth="1"/>
    <col min="1788" max="1788" width="12.9296875" bestFit="1" customWidth="1"/>
    <col min="1789" max="1789" width="10.1328125" bestFit="1" customWidth="1"/>
    <col min="1790" max="1790" width="12.9296875" bestFit="1" customWidth="1"/>
    <col min="1791" max="1791" width="10.1328125" bestFit="1" customWidth="1"/>
    <col min="1792" max="1792" width="12.9296875" bestFit="1" customWidth="1"/>
    <col min="1793" max="1793" width="10.1328125" bestFit="1" customWidth="1"/>
    <col min="1794" max="1794" width="12.9296875" bestFit="1" customWidth="1"/>
    <col min="1795" max="1795" width="10.1328125" bestFit="1" customWidth="1"/>
    <col min="1796" max="1796" width="12.9296875" bestFit="1" customWidth="1"/>
    <col min="1797" max="1797" width="10.1328125" bestFit="1" customWidth="1"/>
    <col min="1798" max="1798" width="12.9296875" bestFit="1" customWidth="1"/>
    <col min="1799" max="1799" width="10.1328125" bestFit="1" customWidth="1"/>
    <col min="1800" max="1800" width="12.9296875" bestFit="1" customWidth="1"/>
    <col min="1801" max="1801" width="11.1328125" bestFit="1" customWidth="1"/>
    <col min="1802" max="1802" width="13.9296875" bestFit="1" customWidth="1"/>
    <col min="1803" max="1803" width="11.1328125" bestFit="1" customWidth="1"/>
    <col min="1804" max="1804" width="13.9296875" bestFit="1" customWidth="1"/>
    <col min="1805" max="1805" width="11.1328125" bestFit="1" customWidth="1"/>
    <col min="1806" max="1806" width="13.9296875" bestFit="1" customWidth="1"/>
    <col min="1807" max="1807" width="11.1328125" bestFit="1" customWidth="1"/>
    <col min="1808" max="1808" width="13.9296875" bestFit="1" customWidth="1"/>
    <col min="1809" max="1809" width="11.1328125" bestFit="1" customWidth="1"/>
    <col min="1810" max="1810" width="13.9296875" bestFit="1" customWidth="1"/>
    <col min="1811" max="1811" width="11.1328125" bestFit="1" customWidth="1"/>
    <col min="1812" max="1812" width="13.9296875" bestFit="1" customWidth="1"/>
    <col min="1813" max="1813" width="11.1328125" bestFit="1" customWidth="1"/>
    <col min="1814" max="1814" width="13.9296875" bestFit="1" customWidth="1"/>
    <col min="1815" max="1815" width="11.1328125" bestFit="1" customWidth="1"/>
    <col min="1816" max="1816" width="13.9296875" bestFit="1" customWidth="1"/>
    <col min="1817" max="1817" width="11.1328125" bestFit="1" customWidth="1"/>
    <col min="1818" max="1818" width="13.9296875" bestFit="1" customWidth="1"/>
    <col min="1819" max="1819" width="11.1328125" bestFit="1" customWidth="1"/>
    <col min="1820" max="1820" width="13.9296875" bestFit="1" customWidth="1"/>
    <col min="1821" max="1821" width="11.1328125" bestFit="1" customWidth="1"/>
    <col min="1822" max="1822" width="13.9296875" bestFit="1" customWidth="1"/>
    <col min="1823" max="1823" width="11.1328125" bestFit="1" customWidth="1"/>
    <col min="1824" max="1824" width="13.9296875" bestFit="1" customWidth="1"/>
    <col min="1825" max="1825" width="11.1328125" bestFit="1" customWidth="1"/>
    <col min="1826" max="1826" width="13.9296875" bestFit="1" customWidth="1"/>
    <col min="1827" max="1827" width="11.1328125" bestFit="1" customWidth="1"/>
    <col min="1828" max="1828" width="13.9296875" bestFit="1" customWidth="1"/>
    <col min="1829" max="1829" width="11.1328125" bestFit="1" customWidth="1"/>
    <col min="1830" max="1830" width="13.9296875" bestFit="1" customWidth="1"/>
    <col min="1831" max="1831" width="11.1328125" bestFit="1" customWidth="1"/>
    <col min="1832" max="1832" width="13.9296875" bestFit="1" customWidth="1"/>
    <col min="1833" max="1833" width="11.1328125" bestFit="1" customWidth="1"/>
    <col min="1834" max="1834" width="13.9296875" bestFit="1" customWidth="1"/>
    <col min="1835" max="1835" width="11.1328125" bestFit="1" customWidth="1"/>
    <col min="1836" max="1836" width="13.9296875" bestFit="1" customWidth="1"/>
    <col min="1837" max="1837" width="11.1328125" bestFit="1" customWidth="1"/>
    <col min="1838" max="1838" width="13.9296875" bestFit="1" customWidth="1"/>
    <col min="1839" max="1839" width="11.1328125" bestFit="1" customWidth="1"/>
    <col min="1840" max="1840" width="13.9296875" bestFit="1" customWidth="1"/>
    <col min="1841" max="1841" width="11.1328125" bestFit="1" customWidth="1"/>
    <col min="1842" max="1842" width="13.9296875" bestFit="1" customWidth="1"/>
    <col min="1843" max="1843" width="11.1328125" bestFit="1" customWidth="1"/>
    <col min="1844" max="1844" width="13.9296875" bestFit="1" customWidth="1"/>
    <col min="1845" max="1845" width="11.1328125" bestFit="1" customWidth="1"/>
    <col min="1846" max="1846" width="13.9296875" bestFit="1" customWidth="1"/>
    <col min="1847" max="1847" width="11.1328125" bestFit="1" customWidth="1"/>
    <col min="1848" max="1848" width="13.9296875" bestFit="1" customWidth="1"/>
    <col min="1849" max="1849" width="11.1328125" bestFit="1" customWidth="1"/>
    <col min="1850" max="1850" width="13.9296875" bestFit="1" customWidth="1"/>
    <col min="1851" max="1851" width="11.1328125" bestFit="1" customWidth="1"/>
    <col min="1852" max="1852" width="13.9296875" bestFit="1" customWidth="1"/>
    <col min="1853" max="1853" width="11.1328125" bestFit="1" customWidth="1"/>
    <col min="1854" max="1854" width="13.9296875" bestFit="1" customWidth="1"/>
    <col min="1855" max="1855" width="11.1328125" bestFit="1" customWidth="1"/>
    <col min="1856" max="1856" width="13.9296875" bestFit="1" customWidth="1"/>
    <col min="1857" max="1857" width="11.1328125" bestFit="1" customWidth="1"/>
    <col min="1858" max="1858" width="13.9296875" bestFit="1" customWidth="1"/>
    <col min="1859" max="1859" width="11.1328125" bestFit="1" customWidth="1"/>
    <col min="1860" max="1860" width="13.9296875" bestFit="1" customWidth="1"/>
    <col min="1861" max="1861" width="11.1328125" bestFit="1" customWidth="1"/>
    <col min="1862" max="1862" width="13.9296875" bestFit="1" customWidth="1"/>
    <col min="1863" max="1863" width="11.1328125" bestFit="1" customWidth="1"/>
    <col min="1864" max="1864" width="13.9296875" bestFit="1" customWidth="1"/>
    <col min="1865" max="1865" width="10.1328125" bestFit="1" customWidth="1"/>
    <col min="1866" max="1866" width="12.9296875" bestFit="1" customWidth="1"/>
    <col min="1867" max="1867" width="10.1328125" bestFit="1" customWidth="1"/>
    <col min="1868" max="1868" width="12.9296875" bestFit="1" customWidth="1"/>
    <col min="1869" max="1869" width="10.1328125" bestFit="1" customWidth="1"/>
    <col min="1870" max="1870" width="12.9296875" bestFit="1" customWidth="1"/>
    <col min="1871" max="1871" width="10.1328125" bestFit="1" customWidth="1"/>
    <col min="1872" max="1872" width="12.9296875" bestFit="1" customWidth="1"/>
    <col min="1873" max="1873" width="10.1328125" bestFit="1" customWidth="1"/>
    <col min="1874" max="1874" width="12.9296875" bestFit="1" customWidth="1"/>
    <col min="1875" max="1875" width="10.1328125" bestFit="1" customWidth="1"/>
    <col min="1876" max="1876" width="12.9296875" bestFit="1" customWidth="1"/>
    <col min="1877" max="1877" width="10.1328125" bestFit="1" customWidth="1"/>
    <col min="1878" max="1878" width="12.9296875" bestFit="1" customWidth="1"/>
    <col min="1879" max="1879" width="10.1328125" bestFit="1" customWidth="1"/>
    <col min="1880" max="1880" width="12.9296875" bestFit="1" customWidth="1"/>
    <col min="1881" max="1881" width="10.1328125" bestFit="1" customWidth="1"/>
    <col min="1882" max="1882" width="12.9296875" bestFit="1" customWidth="1"/>
    <col min="1883" max="1883" width="10.1328125" bestFit="1" customWidth="1"/>
    <col min="1884" max="1884" width="12.9296875" bestFit="1" customWidth="1"/>
    <col min="1885" max="1885" width="10.1328125" bestFit="1" customWidth="1"/>
    <col min="1886" max="1886" width="12.9296875" bestFit="1" customWidth="1"/>
    <col min="1887" max="1887" width="10.1328125" bestFit="1" customWidth="1"/>
    <col min="1888" max="1888" width="12.9296875" bestFit="1" customWidth="1"/>
    <col min="1889" max="1889" width="10.1328125" bestFit="1" customWidth="1"/>
    <col min="1890" max="1890" width="12.9296875" bestFit="1" customWidth="1"/>
    <col min="1891" max="1891" width="10.1328125" bestFit="1" customWidth="1"/>
    <col min="1892" max="1892" width="12.9296875" bestFit="1" customWidth="1"/>
    <col min="1893" max="1893" width="10.1328125" bestFit="1" customWidth="1"/>
    <col min="1894" max="1894" width="12.9296875" bestFit="1" customWidth="1"/>
    <col min="1895" max="1895" width="10.1328125" bestFit="1" customWidth="1"/>
    <col min="1896" max="1896" width="12.9296875" bestFit="1" customWidth="1"/>
    <col min="1897" max="1897" width="10.1328125" bestFit="1" customWidth="1"/>
    <col min="1898" max="1898" width="12.9296875" bestFit="1" customWidth="1"/>
    <col min="1899" max="1899" width="10.1328125" bestFit="1" customWidth="1"/>
    <col min="1900" max="1900" width="12.9296875" bestFit="1" customWidth="1"/>
    <col min="1901" max="1901" width="10.1328125" bestFit="1" customWidth="1"/>
    <col min="1902" max="1902" width="12.9296875" bestFit="1" customWidth="1"/>
    <col min="1903" max="1903" width="10.1328125" bestFit="1" customWidth="1"/>
    <col min="1904" max="1904" width="12.9296875" bestFit="1" customWidth="1"/>
    <col min="1905" max="1905" width="10.1328125" bestFit="1" customWidth="1"/>
    <col min="1906" max="1906" width="12.9296875" bestFit="1" customWidth="1"/>
    <col min="1907" max="1907" width="10.1328125" bestFit="1" customWidth="1"/>
    <col min="1908" max="1908" width="12.9296875" bestFit="1" customWidth="1"/>
    <col min="1909" max="1909" width="11.1328125" bestFit="1" customWidth="1"/>
    <col min="1910" max="1910" width="13.9296875" bestFit="1" customWidth="1"/>
    <col min="1911" max="1911" width="11.1328125" bestFit="1" customWidth="1"/>
    <col min="1912" max="1912" width="13.9296875" bestFit="1" customWidth="1"/>
    <col min="1913" max="1913" width="11.1328125" bestFit="1" customWidth="1"/>
    <col min="1914" max="1914" width="13.9296875" bestFit="1" customWidth="1"/>
    <col min="1915" max="1915" width="11.1328125" bestFit="1" customWidth="1"/>
    <col min="1916" max="1916" width="13.9296875" bestFit="1" customWidth="1"/>
    <col min="1917" max="1917" width="11.1328125" bestFit="1" customWidth="1"/>
    <col min="1918" max="1918" width="13.9296875" bestFit="1" customWidth="1"/>
    <col min="1919" max="1919" width="11.1328125" bestFit="1" customWidth="1"/>
    <col min="1920" max="1920" width="13.9296875" bestFit="1" customWidth="1"/>
    <col min="1921" max="1921" width="11.1328125" bestFit="1" customWidth="1"/>
    <col min="1922" max="1922" width="13.9296875" bestFit="1" customWidth="1"/>
    <col min="1923" max="1923" width="11.1328125" bestFit="1" customWidth="1"/>
    <col min="1924" max="1924" width="13.9296875" bestFit="1" customWidth="1"/>
    <col min="1925" max="1925" width="11.1328125" bestFit="1" customWidth="1"/>
    <col min="1926" max="1926" width="13.9296875" bestFit="1" customWidth="1"/>
    <col min="1927" max="1927" width="11.1328125" bestFit="1" customWidth="1"/>
    <col min="1928" max="1928" width="13.9296875" bestFit="1" customWidth="1"/>
    <col min="1929" max="1929" width="11.1328125" bestFit="1" customWidth="1"/>
    <col min="1930" max="1930" width="13.9296875" bestFit="1" customWidth="1"/>
    <col min="1931" max="1931" width="11.1328125" bestFit="1" customWidth="1"/>
    <col min="1932" max="1932" width="13.9296875" bestFit="1" customWidth="1"/>
    <col min="1933" max="1933" width="11.1328125" bestFit="1" customWidth="1"/>
    <col min="1934" max="1934" width="13.9296875" bestFit="1" customWidth="1"/>
    <col min="1935" max="1935" width="11.1328125" bestFit="1" customWidth="1"/>
    <col min="1936" max="1936" width="13.9296875" bestFit="1" customWidth="1"/>
    <col min="1937" max="1937" width="11.1328125" bestFit="1" customWidth="1"/>
    <col min="1938" max="1938" width="13.9296875" bestFit="1" customWidth="1"/>
    <col min="1939" max="1939" width="11.1328125" bestFit="1" customWidth="1"/>
    <col min="1940" max="1940" width="13.9296875" bestFit="1" customWidth="1"/>
    <col min="1941" max="1941" width="11.1328125" bestFit="1" customWidth="1"/>
    <col min="1942" max="1942" width="13.9296875" bestFit="1" customWidth="1"/>
    <col min="1943" max="1943" width="11.1328125" bestFit="1" customWidth="1"/>
    <col min="1944" max="1944" width="13.9296875" bestFit="1" customWidth="1"/>
    <col min="1945" max="1945" width="11.1328125" bestFit="1" customWidth="1"/>
    <col min="1946" max="1946" width="13.9296875" bestFit="1" customWidth="1"/>
    <col min="1947" max="1947" width="11.1328125" bestFit="1" customWidth="1"/>
    <col min="1948" max="1948" width="13.9296875" bestFit="1" customWidth="1"/>
    <col min="1949" max="1949" width="11.1328125" bestFit="1" customWidth="1"/>
    <col min="1950" max="1950" width="13.9296875" bestFit="1" customWidth="1"/>
    <col min="1951" max="1951" width="11.1328125" bestFit="1" customWidth="1"/>
    <col min="1952" max="1952" width="13.9296875" bestFit="1" customWidth="1"/>
    <col min="1953" max="1953" width="11.1328125" bestFit="1" customWidth="1"/>
    <col min="1954" max="1954" width="13.9296875" bestFit="1" customWidth="1"/>
    <col min="1955" max="1955" width="11.1328125" bestFit="1" customWidth="1"/>
    <col min="1956" max="1956" width="13.9296875" bestFit="1" customWidth="1"/>
    <col min="1957" max="1957" width="11.1328125" bestFit="1" customWidth="1"/>
    <col min="1958" max="1958" width="13.9296875" bestFit="1" customWidth="1"/>
    <col min="1959" max="1959" width="11.1328125" bestFit="1" customWidth="1"/>
    <col min="1960" max="1960" width="13.9296875" bestFit="1" customWidth="1"/>
    <col min="1961" max="1961" width="11.1328125" bestFit="1" customWidth="1"/>
    <col min="1962" max="1962" width="13.9296875" bestFit="1" customWidth="1"/>
    <col min="1963" max="1963" width="11.1328125" bestFit="1" customWidth="1"/>
    <col min="1964" max="1964" width="13.9296875" bestFit="1" customWidth="1"/>
    <col min="1965" max="1965" width="11.1328125" bestFit="1" customWidth="1"/>
    <col min="1966" max="1966" width="13.9296875" bestFit="1" customWidth="1"/>
    <col min="1967" max="1967" width="11.1328125" bestFit="1" customWidth="1"/>
    <col min="1968" max="1968" width="13.9296875" bestFit="1" customWidth="1"/>
    <col min="1969" max="1969" width="11.1328125" bestFit="1" customWidth="1"/>
    <col min="1970" max="1970" width="13.9296875" bestFit="1" customWidth="1"/>
    <col min="1971" max="1971" width="11.1328125" bestFit="1" customWidth="1"/>
    <col min="1972" max="1972" width="13.9296875" bestFit="1" customWidth="1"/>
    <col min="1973" max="1973" width="11.1328125" bestFit="1" customWidth="1"/>
    <col min="1974" max="1974" width="13.9296875" bestFit="1" customWidth="1"/>
    <col min="1975" max="1975" width="11.1328125" bestFit="1" customWidth="1"/>
    <col min="1976" max="1976" width="13.9296875" bestFit="1" customWidth="1"/>
    <col min="1977" max="1977" width="11.1328125" bestFit="1" customWidth="1"/>
    <col min="1978" max="1978" width="13.9296875" bestFit="1" customWidth="1"/>
    <col min="1979" max="1979" width="11.1328125" bestFit="1" customWidth="1"/>
    <col min="1980" max="1980" width="13.9296875" bestFit="1" customWidth="1"/>
    <col min="1981" max="1981" width="11.1328125" bestFit="1" customWidth="1"/>
    <col min="1982" max="1982" width="13.9296875" bestFit="1" customWidth="1"/>
    <col min="1983" max="1983" width="11.1328125" bestFit="1" customWidth="1"/>
    <col min="1984" max="1984" width="13.9296875" bestFit="1" customWidth="1"/>
    <col min="1985" max="1985" width="11.1328125" bestFit="1" customWidth="1"/>
    <col min="1986" max="1986" width="13.9296875" bestFit="1" customWidth="1"/>
    <col min="1987" max="1987" width="11.1328125" bestFit="1" customWidth="1"/>
    <col min="1988" max="1988" width="13.9296875" bestFit="1" customWidth="1"/>
    <col min="1989" max="1989" width="11.1328125" bestFit="1" customWidth="1"/>
    <col min="1990" max="1990" width="13.9296875" bestFit="1" customWidth="1"/>
    <col min="1991" max="1991" width="11.1328125" bestFit="1" customWidth="1"/>
    <col min="1992" max="1992" width="13.9296875" bestFit="1" customWidth="1"/>
    <col min="1993" max="1993" width="11.1328125" bestFit="1" customWidth="1"/>
    <col min="1994" max="1994" width="13.9296875" bestFit="1" customWidth="1"/>
    <col min="1995" max="1995" width="11.1328125" bestFit="1" customWidth="1"/>
    <col min="1996" max="1996" width="13.9296875" bestFit="1" customWidth="1"/>
    <col min="1997" max="1997" width="11.1328125" bestFit="1" customWidth="1"/>
    <col min="1998" max="1998" width="13.9296875" bestFit="1" customWidth="1"/>
    <col min="1999" max="1999" width="11.1328125" bestFit="1" customWidth="1"/>
    <col min="2000" max="2000" width="13.9296875" bestFit="1" customWidth="1"/>
    <col min="2001" max="2001" width="11.1328125" bestFit="1" customWidth="1"/>
    <col min="2002" max="2002" width="13.9296875" bestFit="1" customWidth="1"/>
    <col min="2003" max="2003" width="11.1328125" bestFit="1" customWidth="1"/>
    <col min="2004" max="2004" width="13.9296875" bestFit="1" customWidth="1"/>
    <col min="2005" max="2005" width="11.1328125" bestFit="1" customWidth="1"/>
    <col min="2006" max="2006" width="13.9296875" bestFit="1" customWidth="1"/>
    <col min="2007" max="2007" width="11.1328125" bestFit="1" customWidth="1"/>
    <col min="2008" max="2008" width="13.9296875" bestFit="1" customWidth="1"/>
    <col min="2009" max="2009" width="11.1328125" bestFit="1" customWidth="1"/>
    <col min="2010" max="2010" width="13.9296875" bestFit="1" customWidth="1"/>
    <col min="2011" max="2011" width="11.1328125" bestFit="1" customWidth="1"/>
    <col min="2012" max="2012" width="13.9296875" bestFit="1" customWidth="1"/>
    <col min="2013" max="2013" width="11.1328125" bestFit="1" customWidth="1"/>
    <col min="2014" max="2014" width="13.9296875" bestFit="1" customWidth="1"/>
    <col min="2015" max="2015" width="11.1328125" bestFit="1" customWidth="1"/>
    <col min="2016" max="2016" width="13.9296875" bestFit="1" customWidth="1"/>
    <col min="2017" max="2017" width="11.1328125" bestFit="1" customWidth="1"/>
    <col min="2018" max="2018" width="13.9296875" bestFit="1" customWidth="1"/>
    <col min="2019" max="2019" width="11.1328125" bestFit="1" customWidth="1"/>
    <col min="2020" max="2020" width="13.9296875" bestFit="1" customWidth="1"/>
    <col min="2021" max="2021" width="11.1328125" bestFit="1" customWidth="1"/>
    <col min="2022" max="2022" width="13.9296875" bestFit="1" customWidth="1"/>
    <col min="2023" max="2023" width="11.1328125" bestFit="1" customWidth="1"/>
    <col min="2024" max="2024" width="13.9296875" bestFit="1" customWidth="1"/>
    <col min="2025" max="2025" width="11.1328125" bestFit="1" customWidth="1"/>
    <col min="2026" max="2026" width="13.9296875" bestFit="1" customWidth="1"/>
    <col min="2027" max="2027" width="11.1328125" bestFit="1" customWidth="1"/>
    <col min="2028" max="2028" width="13.9296875" bestFit="1" customWidth="1"/>
    <col min="2029" max="2029" width="11.1328125" bestFit="1" customWidth="1"/>
    <col min="2030" max="2030" width="13.9296875" bestFit="1" customWidth="1"/>
    <col min="2031" max="2031" width="11.1328125" bestFit="1" customWidth="1"/>
    <col min="2032" max="2032" width="13.9296875" bestFit="1" customWidth="1"/>
    <col min="2033" max="2033" width="11.1328125" bestFit="1" customWidth="1"/>
    <col min="2034" max="2034" width="13.9296875" bestFit="1" customWidth="1"/>
    <col min="2035" max="2035" width="11.1328125" bestFit="1" customWidth="1"/>
    <col min="2036" max="2036" width="13.9296875" bestFit="1" customWidth="1"/>
    <col min="2037" max="2037" width="11.1328125" bestFit="1" customWidth="1"/>
    <col min="2038" max="2038" width="13.9296875" bestFit="1" customWidth="1"/>
    <col min="2039" max="2039" width="11.1328125" bestFit="1" customWidth="1"/>
    <col min="2040" max="2040" width="13.9296875" bestFit="1" customWidth="1"/>
    <col min="2041" max="2041" width="11.1328125" bestFit="1" customWidth="1"/>
    <col min="2042" max="2042" width="13.9296875" bestFit="1" customWidth="1"/>
    <col min="2043" max="2043" width="11.1328125" bestFit="1" customWidth="1"/>
    <col min="2044" max="2044" width="13.9296875" bestFit="1" customWidth="1"/>
    <col min="2045" max="2045" width="11.1328125" bestFit="1" customWidth="1"/>
    <col min="2046" max="2046" width="13.9296875" bestFit="1" customWidth="1"/>
    <col min="2047" max="2047" width="11.1328125" bestFit="1" customWidth="1"/>
    <col min="2048" max="2048" width="13.9296875" bestFit="1" customWidth="1"/>
    <col min="2049" max="2049" width="11.1328125" bestFit="1" customWidth="1"/>
    <col min="2050" max="2050" width="13.9296875" bestFit="1" customWidth="1"/>
    <col min="2051" max="2051" width="11.1328125" bestFit="1" customWidth="1"/>
    <col min="2052" max="2052" width="13.9296875" bestFit="1" customWidth="1"/>
    <col min="2053" max="2053" width="11.1328125" bestFit="1" customWidth="1"/>
    <col min="2054" max="2054" width="13.9296875" bestFit="1" customWidth="1"/>
    <col min="2055" max="2055" width="11.1328125" bestFit="1" customWidth="1"/>
    <col min="2056" max="2056" width="13.9296875" bestFit="1" customWidth="1"/>
    <col min="2057" max="2057" width="10.1328125" bestFit="1" customWidth="1"/>
    <col min="2058" max="2058" width="12.9296875" bestFit="1" customWidth="1"/>
    <col min="2059" max="2059" width="10.1328125" bestFit="1" customWidth="1"/>
    <col min="2060" max="2060" width="12.9296875" bestFit="1" customWidth="1"/>
    <col min="2061" max="2061" width="10.1328125" bestFit="1" customWidth="1"/>
    <col min="2062" max="2062" width="12.9296875" bestFit="1" customWidth="1"/>
    <col min="2063" max="2063" width="10.1328125" bestFit="1" customWidth="1"/>
    <col min="2064" max="2064" width="12.9296875" bestFit="1" customWidth="1"/>
    <col min="2065" max="2065" width="10.1328125" bestFit="1" customWidth="1"/>
    <col min="2066" max="2066" width="12.9296875" bestFit="1" customWidth="1"/>
    <col min="2067" max="2067" width="10.1328125" bestFit="1" customWidth="1"/>
    <col min="2068" max="2068" width="12.9296875" bestFit="1" customWidth="1"/>
    <col min="2069" max="2069" width="10.1328125" bestFit="1" customWidth="1"/>
    <col min="2070" max="2070" width="12.9296875" bestFit="1" customWidth="1"/>
    <col min="2071" max="2071" width="10.1328125" bestFit="1" customWidth="1"/>
    <col min="2072" max="2072" width="12.9296875" bestFit="1" customWidth="1"/>
    <col min="2073" max="2073" width="10.1328125" bestFit="1" customWidth="1"/>
    <col min="2074" max="2074" width="12.9296875" bestFit="1" customWidth="1"/>
    <col min="2075" max="2075" width="10.1328125" bestFit="1" customWidth="1"/>
    <col min="2076" max="2076" width="12.9296875" bestFit="1" customWidth="1"/>
    <col min="2077" max="2077" width="10.1328125" bestFit="1" customWidth="1"/>
    <col min="2078" max="2078" width="12.9296875" bestFit="1" customWidth="1"/>
    <col min="2079" max="2079" width="10.1328125" bestFit="1" customWidth="1"/>
    <col min="2080" max="2080" width="12.9296875" bestFit="1" customWidth="1"/>
    <col min="2081" max="2081" width="10.1328125" bestFit="1" customWidth="1"/>
    <col min="2082" max="2082" width="12.9296875" bestFit="1" customWidth="1"/>
    <col min="2083" max="2083" width="10.1328125" bestFit="1" customWidth="1"/>
    <col min="2084" max="2084" width="12.9296875" bestFit="1" customWidth="1"/>
    <col min="2085" max="2085" width="10.1328125" bestFit="1" customWidth="1"/>
    <col min="2086" max="2086" width="12.9296875" bestFit="1" customWidth="1"/>
    <col min="2087" max="2087" width="10.1328125" bestFit="1" customWidth="1"/>
    <col min="2088" max="2088" width="12.9296875" bestFit="1" customWidth="1"/>
    <col min="2089" max="2089" width="10.1328125" bestFit="1" customWidth="1"/>
    <col min="2090" max="2090" width="12.9296875" bestFit="1" customWidth="1"/>
    <col min="2091" max="2091" width="10.1328125" bestFit="1" customWidth="1"/>
    <col min="2092" max="2092" width="12.9296875" bestFit="1" customWidth="1"/>
    <col min="2093" max="2093" width="10.1328125" bestFit="1" customWidth="1"/>
    <col min="2094" max="2094" width="12.9296875" bestFit="1" customWidth="1"/>
    <col min="2095" max="2095" width="10.1328125" bestFit="1" customWidth="1"/>
    <col min="2096" max="2096" width="12.9296875" bestFit="1" customWidth="1"/>
    <col min="2097" max="2097" width="10.1328125" bestFit="1" customWidth="1"/>
    <col min="2098" max="2098" width="12.9296875" bestFit="1" customWidth="1"/>
    <col min="2099" max="2099" width="10.1328125" bestFit="1" customWidth="1"/>
    <col min="2100" max="2100" width="12.9296875" bestFit="1" customWidth="1"/>
    <col min="2101" max="2101" width="10.1328125" bestFit="1" customWidth="1"/>
    <col min="2102" max="2102" width="12.9296875" bestFit="1" customWidth="1"/>
    <col min="2103" max="2103" width="10.1328125" bestFit="1" customWidth="1"/>
    <col min="2104" max="2104" width="12.9296875" bestFit="1" customWidth="1"/>
    <col min="2105" max="2105" width="10.1328125" bestFit="1" customWidth="1"/>
    <col min="2106" max="2106" width="12.9296875" bestFit="1" customWidth="1"/>
    <col min="2107" max="2107" width="10.1328125" bestFit="1" customWidth="1"/>
    <col min="2108" max="2108" width="12.9296875" bestFit="1" customWidth="1"/>
    <col min="2109" max="2109" width="10.1328125" bestFit="1" customWidth="1"/>
    <col min="2110" max="2110" width="12.9296875" bestFit="1" customWidth="1"/>
    <col min="2111" max="2111" width="10.1328125" bestFit="1" customWidth="1"/>
    <col min="2112" max="2112" width="12.9296875" bestFit="1" customWidth="1"/>
    <col min="2113" max="2113" width="10.1328125" bestFit="1" customWidth="1"/>
    <col min="2114" max="2114" width="12.9296875" bestFit="1" customWidth="1"/>
    <col min="2115" max="2115" width="10.1328125" bestFit="1" customWidth="1"/>
    <col min="2116" max="2116" width="12.9296875" bestFit="1" customWidth="1"/>
    <col min="2117" max="2117" width="10.1328125" bestFit="1" customWidth="1"/>
    <col min="2118" max="2118" width="12.9296875" bestFit="1" customWidth="1"/>
    <col min="2119" max="2119" width="10.1328125" bestFit="1" customWidth="1"/>
    <col min="2120" max="2120" width="12.9296875" bestFit="1" customWidth="1"/>
    <col min="2121" max="2121" width="10.1328125" bestFit="1" customWidth="1"/>
    <col min="2122" max="2122" width="12.9296875" bestFit="1" customWidth="1"/>
    <col min="2123" max="2123" width="11.1328125" bestFit="1" customWidth="1"/>
    <col min="2124" max="2124" width="13.9296875" bestFit="1" customWidth="1"/>
    <col min="2125" max="2125" width="11.1328125" bestFit="1" customWidth="1"/>
    <col min="2126" max="2126" width="13.9296875" bestFit="1" customWidth="1"/>
    <col min="2127" max="2127" width="11.1328125" bestFit="1" customWidth="1"/>
    <col min="2128" max="2128" width="13.9296875" bestFit="1" customWidth="1"/>
    <col min="2129" max="2129" width="11.1328125" bestFit="1" customWidth="1"/>
    <col min="2130" max="2130" width="13.9296875" bestFit="1" customWidth="1"/>
    <col min="2131" max="2131" width="11.1328125" bestFit="1" customWidth="1"/>
    <col min="2132" max="2132" width="13.9296875" bestFit="1" customWidth="1"/>
    <col min="2133" max="2133" width="11.1328125" bestFit="1" customWidth="1"/>
    <col min="2134" max="2134" width="13.9296875" bestFit="1" customWidth="1"/>
    <col min="2135" max="2135" width="11.1328125" bestFit="1" customWidth="1"/>
    <col min="2136" max="2136" width="13.9296875" bestFit="1" customWidth="1"/>
    <col min="2137" max="2137" width="11.1328125" bestFit="1" customWidth="1"/>
    <col min="2138" max="2138" width="13.9296875" bestFit="1" customWidth="1"/>
    <col min="2139" max="2139" width="11.1328125" bestFit="1" customWidth="1"/>
    <col min="2140" max="2140" width="13.9296875" bestFit="1" customWidth="1"/>
    <col min="2141" max="2141" width="11.1328125" bestFit="1" customWidth="1"/>
    <col min="2142" max="2142" width="13.9296875" bestFit="1" customWidth="1"/>
    <col min="2143" max="2143" width="11.1328125" bestFit="1" customWidth="1"/>
    <col min="2144" max="2144" width="13.9296875" bestFit="1" customWidth="1"/>
    <col min="2145" max="2145" width="11.1328125" bestFit="1" customWidth="1"/>
    <col min="2146" max="2146" width="13.9296875" bestFit="1" customWidth="1"/>
    <col min="2147" max="2147" width="11.1328125" bestFit="1" customWidth="1"/>
    <col min="2148" max="2148" width="13.9296875" bestFit="1" customWidth="1"/>
    <col min="2149" max="2149" width="11.1328125" bestFit="1" customWidth="1"/>
    <col min="2150" max="2150" width="13.9296875" bestFit="1" customWidth="1"/>
    <col min="2151" max="2151" width="11.1328125" bestFit="1" customWidth="1"/>
    <col min="2152" max="2152" width="13.9296875" bestFit="1" customWidth="1"/>
    <col min="2153" max="2153" width="11.1328125" bestFit="1" customWidth="1"/>
    <col min="2154" max="2154" width="13.9296875" bestFit="1" customWidth="1"/>
    <col min="2155" max="2155" width="11.1328125" bestFit="1" customWidth="1"/>
    <col min="2156" max="2156" width="13.9296875" bestFit="1" customWidth="1"/>
    <col min="2157" max="2157" width="11.1328125" bestFit="1" customWidth="1"/>
    <col min="2158" max="2158" width="13.9296875" bestFit="1" customWidth="1"/>
    <col min="2159" max="2159" width="11.1328125" bestFit="1" customWidth="1"/>
    <col min="2160" max="2160" width="13.9296875" bestFit="1" customWidth="1"/>
    <col min="2161" max="2161" width="11.1328125" bestFit="1" customWidth="1"/>
    <col min="2162" max="2162" width="13.9296875" bestFit="1" customWidth="1"/>
    <col min="2163" max="2163" width="11.1328125" bestFit="1" customWidth="1"/>
    <col min="2164" max="2164" width="13.9296875" bestFit="1" customWidth="1"/>
    <col min="2165" max="2165" width="11.1328125" bestFit="1" customWidth="1"/>
    <col min="2166" max="2166" width="13.9296875" bestFit="1" customWidth="1"/>
    <col min="2167" max="2167" width="11.1328125" bestFit="1" customWidth="1"/>
    <col min="2168" max="2168" width="13.9296875" bestFit="1" customWidth="1"/>
    <col min="2169" max="2169" width="11.1328125" bestFit="1" customWidth="1"/>
    <col min="2170" max="2170" width="13.9296875" bestFit="1" customWidth="1"/>
    <col min="2171" max="2171" width="11.1328125" bestFit="1" customWidth="1"/>
    <col min="2172" max="2172" width="13.9296875" bestFit="1" customWidth="1"/>
    <col min="2173" max="2173" width="11.1328125" bestFit="1" customWidth="1"/>
    <col min="2174" max="2174" width="13.9296875" bestFit="1" customWidth="1"/>
    <col min="2175" max="2175" width="11.1328125" bestFit="1" customWidth="1"/>
    <col min="2176" max="2176" width="13.9296875" bestFit="1" customWidth="1"/>
    <col min="2177" max="2177" width="11.1328125" bestFit="1" customWidth="1"/>
    <col min="2178" max="2178" width="13.9296875" bestFit="1" customWidth="1"/>
    <col min="2179" max="2179" width="11.1328125" bestFit="1" customWidth="1"/>
    <col min="2180" max="2180" width="13.9296875" bestFit="1" customWidth="1"/>
    <col min="2181" max="2181" width="11.1328125" bestFit="1" customWidth="1"/>
    <col min="2182" max="2182" width="13.9296875" bestFit="1" customWidth="1"/>
    <col min="2183" max="2183" width="11.1328125" bestFit="1" customWidth="1"/>
    <col min="2184" max="2184" width="13.9296875" bestFit="1" customWidth="1"/>
    <col min="2185" max="2185" width="11.1328125" bestFit="1" customWidth="1"/>
    <col min="2186" max="2186" width="13.9296875" bestFit="1" customWidth="1"/>
    <col min="2187" max="2187" width="11.1328125" bestFit="1" customWidth="1"/>
    <col min="2188" max="2188" width="13.9296875" bestFit="1" customWidth="1"/>
    <col min="2189" max="2189" width="11.1328125" bestFit="1" customWidth="1"/>
    <col min="2190" max="2190" width="13.9296875" bestFit="1" customWidth="1"/>
    <col min="2191" max="2191" width="11.1328125" bestFit="1" customWidth="1"/>
    <col min="2192" max="2192" width="13.9296875" bestFit="1" customWidth="1"/>
    <col min="2193" max="2193" width="11.1328125" bestFit="1" customWidth="1"/>
    <col min="2194" max="2194" width="13.9296875" bestFit="1" customWidth="1"/>
    <col min="2195" max="2195" width="11.1328125" bestFit="1" customWidth="1"/>
    <col min="2196" max="2196" width="13.9296875" bestFit="1" customWidth="1"/>
    <col min="2197" max="2197" width="11.1328125" bestFit="1" customWidth="1"/>
    <col min="2198" max="2198" width="13.9296875" bestFit="1" customWidth="1"/>
    <col min="2199" max="2199" width="11.1328125" bestFit="1" customWidth="1"/>
    <col min="2200" max="2200" width="13.9296875" bestFit="1" customWidth="1"/>
    <col min="2201" max="2201" width="11.1328125" bestFit="1" customWidth="1"/>
    <col min="2202" max="2202" width="13.9296875" bestFit="1" customWidth="1"/>
    <col min="2203" max="2203" width="11.1328125" bestFit="1" customWidth="1"/>
    <col min="2204" max="2204" width="13.9296875" bestFit="1" customWidth="1"/>
    <col min="2205" max="2205" width="11.1328125" bestFit="1" customWidth="1"/>
    <col min="2206" max="2206" width="13.9296875" bestFit="1" customWidth="1"/>
    <col min="2207" max="2207" width="11.1328125" bestFit="1" customWidth="1"/>
    <col min="2208" max="2208" width="13.9296875" bestFit="1" customWidth="1"/>
    <col min="2209" max="2209" width="11.1328125" bestFit="1" customWidth="1"/>
    <col min="2210" max="2210" width="13.9296875" bestFit="1" customWidth="1"/>
    <col min="2211" max="2211" width="11.1328125" bestFit="1" customWidth="1"/>
    <col min="2212" max="2212" width="13.9296875" bestFit="1" customWidth="1"/>
    <col min="2213" max="2213" width="11.1328125" bestFit="1" customWidth="1"/>
    <col min="2214" max="2214" width="13.9296875" bestFit="1" customWidth="1"/>
    <col min="2215" max="2215" width="11.1328125" bestFit="1" customWidth="1"/>
    <col min="2216" max="2216" width="13.9296875" bestFit="1" customWidth="1"/>
    <col min="2217" max="2217" width="11.1328125" bestFit="1" customWidth="1"/>
    <col min="2218" max="2218" width="13.9296875" bestFit="1" customWidth="1"/>
    <col min="2219" max="2219" width="11.1328125" bestFit="1" customWidth="1"/>
    <col min="2220" max="2220" width="13.9296875" bestFit="1" customWidth="1"/>
    <col min="2221" max="2221" width="11.1328125" bestFit="1" customWidth="1"/>
    <col min="2222" max="2222" width="13.9296875" bestFit="1" customWidth="1"/>
    <col min="2223" max="2223" width="11.1328125" bestFit="1" customWidth="1"/>
    <col min="2224" max="2224" width="13.9296875" bestFit="1" customWidth="1"/>
    <col min="2225" max="2225" width="11.1328125" bestFit="1" customWidth="1"/>
    <col min="2226" max="2226" width="13.9296875" bestFit="1" customWidth="1"/>
    <col min="2227" max="2227" width="11.1328125" bestFit="1" customWidth="1"/>
    <col min="2228" max="2228" width="13.9296875" bestFit="1" customWidth="1"/>
    <col min="2229" max="2229" width="11.1328125" bestFit="1" customWidth="1"/>
    <col min="2230" max="2230" width="13.9296875" bestFit="1" customWidth="1"/>
    <col min="2231" max="2231" width="11.1328125" bestFit="1" customWidth="1"/>
    <col min="2232" max="2232" width="13.9296875" bestFit="1" customWidth="1"/>
    <col min="2233" max="2233" width="11.1328125" bestFit="1" customWidth="1"/>
    <col min="2234" max="2234" width="13.9296875" bestFit="1" customWidth="1"/>
    <col min="2235" max="2235" width="11.1328125" bestFit="1" customWidth="1"/>
    <col min="2236" max="2236" width="13.9296875" bestFit="1" customWidth="1"/>
    <col min="2237" max="2237" width="11.1328125" bestFit="1" customWidth="1"/>
    <col min="2238" max="2238" width="13.9296875" bestFit="1" customWidth="1"/>
    <col min="2239" max="2239" width="11.1328125" bestFit="1" customWidth="1"/>
    <col min="2240" max="2240" width="13.9296875" bestFit="1" customWidth="1"/>
    <col min="2241" max="2241" width="11.1328125" bestFit="1" customWidth="1"/>
    <col min="2242" max="2242" width="13.9296875" bestFit="1" customWidth="1"/>
    <col min="2243" max="2243" width="11.1328125" bestFit="1" customWidth="1"/>
    <col min="2244" max="2244" width="13.9296875" bestFit="1" customWidth="1"/>
    <col min="2245" max="2245" width="11.1328125" bestFit="1" customWidth="1"/>
    <col min="2246" max="2246" width="13.9296875" bestFit="1" customWidth="1"/>
    <col min="2247" max="2247" width="11.1328125" bestFit="1" customWidth="1"/>
    <col min="2248" max="2248" width="13.9296875" bestFit="1" customWidth="1"/>
    <col min="2249" max="2249" width="11.1328125" bestFit="1" customWidth="1"/>
    <col min="2250" max="2250" width="13.9296875" bestFit="1" customWidth="1"/>
    <col min="2251" max="2251" width="11.1328125" bestFit="1" customWidth="1"/>
    <col min="2252" max="2252" width="13.9296875" bestFit="1" customWidth="1"/>
    <col min="2253" max="2253" width="11.1328125" bestFit="1" customWidth="1"/>
    <col min="2254" max="2254" width="13.9296875" bestFit="1" customWidth="1"/>
    <col min="2255" max="2255" width="11.1328125" bestFit="1" customWidth="1"/>
    <col min="2256" max="2256" width="13.9296875" bestFit="1" customWidth="1"/>
    <col min="2257" max="2257" width="11.1328125" bestFit="1" customWidth="1"/>
    <col min="2258" max="2258" width="13.9296875" bestFit="1" customWidth="1"/>
    <col min="2259" max="2259" width="11.1328125" bestFit="1" customWidth="1"/>
    <col min="2260" max="2260" width="13.9296875" bestFit="1" customWidth="1"/>
    <col min="2261" max="2261" width="11.1328125" bestFit="1" customWidth="1"/>
    <col min="2262" max="2262" width="13.9296875" bestFit="1" customWidth="1"/>
    <col min="2263" max="2263" width="11.1328125" bestFit="1" customWidth="1"/>
    <col min="2264" max="2264" width="13.9296875" bestFit="1" customWidth="1"/>
    <col min="2265" max="2265" width="10.1328125" bestFit="1" customWidth="1"/>
    <col min="2266" max="2266" width="12.9296875" bestFit="1" customWidth="1"/>
    <col min="2267" max="2267" width="10.1328125" bestFit="1" customWidth="1"/>
    <col min="2268" max="2268" width="12.9296875" bestFit="1" customWidth="1"/>
    <col min="2269" max="2269" width="10.1328125" bestFit="1" customWidth="1"/>
    <col min="2270" max="2270" width="12.9296875" bestFit="1" customWidth="1"/>
    <col min="2271" max="2271" width="10.1328125" bestFit="1" customWidth="1"/>
    <col min="2272" max="2272" width="12.9296875" bestFit="1" customWidth="1"/>
    <col min="2273" max="2273" width="10.1328125" bestFit="1" customWidth="1"/>
    <col min="2274" max="2274" width="12.9296875" bestFit="1" customWidth="1"/>
    <col min="2275" max="2275" width="10.1328125" bestFit="1" customWidth="1"/>
    <col min="2276" max="2276" width="12.9296875" bestFit="1" customWidth="1"/>
    <col min="2277" max="2277" width="10.1328125" bestFit="1" customWidth="1"/>
    <col min="2278" max="2278" width="12.9296875" bestFit="1" customWidth="1"/>
    <col min="2279" max="2279" width="10.1328125" bestFit="1" customWidth="1"/>
    <col min="2280" max="2280" width="12.9296875" bestFit="1" customWidth="1"/>
    <col min="2281" max="2281" width="10.1328125" bestFit="1" customWidth="1"/>
    <col min="2282" max="2282" width="12.9296875" bestFit="1" customWidth="1"/>
    <col min="2283" max="2283" width="10.1328125" bestFit="1" customWidth="1"/>
    <col min="2284" max="2284" width="12.9296875" bestFit="1" customWidth="1"/>
    <col min="2285" max="2285" width="10.1328125" bestFit="1" customWidth="1"/>
    <col min="2286" max="2286" width="12.9296875" bestFit="1" customWidth="1"/>
    <col min="2287" max="2287" width="10.1328125" bestFit="1" customWidth="1"/>
    <col min="2288" max="2288" width="12.9296875" bestFit="1" customWidth="1"/>
    <col min="2289" max="2289" width="10.1328125" bestFit="1" customWidth="1"/>
    <col min="2290" max="2290" width="12.9296875" bestFit="1" customWidth="1"/>
    <col min="2291" max="2291" width="10.1328125" bestFit="1" customWidth="1"/>
    <col min="2292" max="2292" width="12.9296875" bestFit="1" customWidth="1"/>
    <col min="2293" max="2293" width="10.1328125" bestFit="1" customWidth="1"/>
    <col min="2294" max="2294" width="12.9296875" bestFit="1" customWidth="1"/>
    <col min="2295" max="2295" width="10.1328125" bestFit="1" customWidth="1"/>
    <col min="2296" max="2296" width="12.9296875" bestFit="1" customWidth="1"/>
    <col min="2297" max="2297" width="10.1328125" bestFit="1" customWidth="1"/>
    <col min="2298" max="2298" width="12.9296875" bestFit="1" customWidth="1"/>
    <col min="2299" max="2299" width="10.1328125" bestFit="1" customWidth="1"/>
    <col min="2300" max="2300" width="12.9296875" bestFit="1" customWidth="1"/>
    <col min="2301" max="2301" width="10.1328125" bestFit="1" customWidth="1"/>
    <col min="2302" max="2302" width="12.9296875" bestFit="1" customWidth="1"/>
    <col min="2303" max="2303" width="10.1328125" bestFit="1" customWidth="1"/>
    <col min="2304" max="2304" width="12.9296875" bestFit="1" customWidth="1"/>
    <col min="2305" max="2305" width="10.1328125" bestFit="1" customWidth="1"/>
    <col min="2306" max="2306" width="12.9296875" bestFit="1" customWidth="1"/>
    <col min="2307" max="2307" width="10.1328125" bestFit="1" customWidth="1"/>
    <col min="2308" max="2308" width="12.9296875" bestFit="1" customWidth="1"/>
    <col min="2309" max="2309" width="10.1328125" bestFit="1" customWidth="1"/>
    <col min="2310" max="2310" width="12.9296875" bestFit="1" customWidth="1"/>
    <col min="2311" max="2311" width="10.1328125" bestFit="1" customWidth="1"/>
    <col min="2312" max="2312" width="12.9296875" bestFit="1" customWidth="1"/>
    <col min="2313" max="2313" width="10.1328125" bestFit="1" customWidth="1"/>
    <col min="2314" max="2314" width="12.9296875" bestFit="1" customWidth="1"/>
    <col min="2315" max="2315" width="10.1328125" bestFit="1" customWidth="1"/>
    <col min="2316" max="2316" width="12.9296875" bestFit="1" customWidth="1"/>
    <col min="2317" max="2317" width="10.1328125" bestFit="1" customWidth="1"/>
    <col min="2318" max="2318" width="12.9296875" bestFit="1" customWidth="1"/>
    <col min="2319" max="2319" width="10.1328125" bestFit="1" customWidth="1"/>
    <col min="2320" max="2320" width="12.9296875" bestFit="1" customWidth="1"/>
    <col min="2321" max="2321" width="10.1328125" bestFit="1" customWidth="1"/>
    <col min="2322" max="2322" width="12.9296875" bestFit="1" customWidth="1"/>
    <col min="2323" max="2323" width="10.1328125" bestFit="1" customWidth="1"/>
    <col min="2324" max="2324" width="12.9296875" bestFit="1" customWidth="1"/>
    <col min="2325" max="2325" width="10.1328125" bestFit="1" customWidth="1"/>
    <col min="2326" max="2326" width="12.9296875" bestFit="1" customWidth="1"/>
    <col min="2327" max="2327" width="10.1328125" bestFit="1" customWidth="1"/>
    <col min="2328" max="2328" width="12.9296875" bestFit="1" customWidth="1"/>
    <col min="2329" max="2329" width="10.1328125" bestFit="1" customWidth="1"/>
    <col min="2330" max="2330" width="12.9296875" bestFit="1" customWidth="1"/>
    <col min="2331" max="2331" width="10.1328125" bestFit="1" customWidth="1"/>
    <col min="2332" max="2332" width="12.9296875" bestFit="1" customWidth="1"/>
    <col min="2333" max="2333" width="10.1328125" bestFit="1" customWidth="1"/>
    <col min="2334" max="2334" width="12.9296875" bestFit="1" customWidth="1"/>
    <col min="2335" max="2335" width="10.1328125" bestFit="1" customWidth="1"/>
    <col min="2336" max="2336" width="12.9296875" bestFit="1" customWidth="1"/>
    <col min="2337" max="2337" width="10.1328125" bestFit="1" customWidth="1"/>
    <col min="2338" max="2338" width="12.9296875" bestFit="1" customWidth="1"/>
    <col min="2339" max="2339" width="10.1328125" bestFit="1" customWidth="1"/>
    <col min="2340" max="2340" width="12.9296875" bestFit="1" customWidth="1"/>
    <col min="2341" max="2341" width="10.1328125" bestFit="1" customWidth="1"/>
    <col min="2342" max="2342" width="12.9296875" bestFit="1" customWidth="1"/>
    <col min="2343" max="2343" width="10.1328125" bestFit="1" customWidth="1"/>
    <col min="2344" max="2344" width="12.9296875" bestFit="1" customWidth="1"/>
    <col min="2345" max="2345" width="10.1328125" bestFit="1" customWidth="1"/>
    <col min="2346" max="2346" width="12.9296875" bestFit="1" customWidth="1"/>
    <col min="2347" max="2347" width="10.1328125" bestFit="1" customWidth="1"/>
    <col min="2348" max="2348" width="12.9296875" bestFit="1" customWidth="1"/>
    <col min="2349" max="2349" width="10.1328125" bestFit="1" customWidth="1"/>
    <col min="2350" max="2350" width="12.9296875" bestFit="1" customWidth="1"/>
    <col min="2351" max="2351" width="10.1328125" bestFit="1" customWidth="1"/>
    <col min="2352" max="2352" width="12.9296875" bestFit="1" customWidth="1"/>
    <col min="2353" max="2353" width="10.1328125" bestFit="1" customWidth="1"/>
    <col min="2354" max="2354" width="12.9296875" bestFit="1" customWidth="1"/>
    <col min="2355" max="2355" width="11.1328125" bestFit="1" customWidth="1"/>
    <col min="2356" max="2356" width="13.9296875" bestFit="1" customWidth="1"/>
    <col min="2357" max="2357" width="11.1328125" bestFit="1" customWidth="1"/>
    <col min="2358" max="2358" width="13.9296875" bestFit="1" customWidth="1"/>
    <col min="2359" max="2359" width="11.1328125" bestFit="1" customWidth="1"/>
    <col min="2360" max="2360" width="13.9296875" bestFit="1" customWidth="1"/>
    <col min="2361" max="2361" width="11.1328125" bestFit="1" customWidth="1"/>
    <col min="2362" max="2362" width="13.9296875" bestFit="1" customWidth="1"/>
    <col min="2363" max="2363" width="11.1328125" bestFit="1" customWidth="1"/>
    <col min="2364" max="2364" width="13.9296875" bestFit="1" customWidth="1"/>
    <col min="2365" max="2365" width="11.1328125" bestFit="1" customWidth="1"/>
    <col min="2366" max="2366" width="13.9296875" bestFit="1" customWidth="1"/>
    <col min="2367" max="2367" width="11.1328125" bestFit="1" customWidth="1"/>
    <col min="2368" max="2368" width="13.9296875" bestFit="1" customWidth="1"/>
    <col min="2369" max="2369" width="11.1328125" bestFit="1" customWidth="1"/>
    <col min="2370" max="2370" width="13.9296875" bestFit="1" customWidth="1"/>
    <col min="2371" max="2371" width="11.1328125" bestFit="1" customWidth="1"/>
    <col min="2372" max="2372" width="13.9296875" bestFit="1" customWidth="1"/>
    <col min="2373" max="2373" width="11.1328125" bestFit="1" customWidth="1"/>
    <col min="2374" max="2374" width="13.9296875" bestFit="1" customWidth="1"/>
    <col min="2375" max="2375" width="11.1328125" bestFit="1" customWidth="1"/>
    <col min="2376" max="2376" width="13.9296875" bestFit="1" customWidth="1"/>
    <col min="2377" max="2377" width="11.1328125" bestFit="1" customWidth="1"/>
    <col min="2378" max="2378" width="13.9296875" bestFit="1" customWidth="1"/>
    <col min="2379" max="2379" width="11.1328125" bestFit="1" customWidth="1"/>
    <col min="2380" max="2380" width="13.9296875" bestFit="1" customWidth="1"/>
    <col min="2381" max="2381" width="11.1328125" bestFit="1" customWidth="1"/>
    <col min="2382" max="2382" width="13.9296875" bestFit="1" customWidth="1"/>
    <col min="2383" max="2383" width="11.1328125" bestFit="1" customWidth="1"/>
    <col min="2384" max="2384" width="13.9296875" bestFit="1" customWidth="1"/>
    <col min="2385" max="2385" width="11.1328125" bestFit="1" customWidth="1"/>
    <col min="2386" max="2386" width="13.9296875" bestFit="1" customWidth="1"/>
    <col min="2387" max="2387" width="11.1328125" bestFit="1" customWidth="1"/>
    <col min="2388" max="2388" width="13.9296875" bestFit="1" customWidth="1"/>
    <col min="2389" max="2389" width="11.1328125" bestFit="1" customWidth="1"/>
    <col min="2390" max="2390" width="13.9296875" bestFit="1" customWidth="1"/>
    <col min="2391" max="2391" width="11.1328125" bestFit="1" customWidth="1"/>
    <col min="2392" max="2392" width="13.9296875" bestFit="1" customWidth="1"/>
    <col min="2393" max="2393" width="11.1328125" bestFit="1" customWidth="1"/>
    <col min="2394" max="2394" width="13.9296875" bestFit="1" customWidth="1"/>
    <col min="2395" max="2395" width="11.1328125" bestFit="1" customWidth="1"/>
    <col min="2396" max="2396" width="13.9296875" bestFit="1" customWidth="1"/>
    <col min="2397" max="2397" width="11.1328125" bestFit="1" customWidth="1"/>
    <col min="2398" max="2398" width="13.9296875" bestFit="1" customWidth="1"/>
    <col min="2399" max="2399" width="11.1328125" bestFit="1" customWidth="1"/>
    <col min="2400" max="2400" width="13.9296875" bestFit="1" customWidth="1"/>
    <col min="2401" max="2401" width="11.1328125" bestFit="1" customWidth="1"/>
    <col min="2402" max="2402" width="13.9296875" bestFit="1" customWidth="1"/>
    <col min="2403" max="2403" width="11.1328125" bestFit="1" customWidth="1"/>
    <col min="2404" max="2404" width="13.9296875" bestFit="1" customWidth="1"/>
    <col min="2405" max="2405" width="11.1328125" bestFit="1" customWidth="1"/>
    <col min="2406" max="2406" width="13.9296875" bestFit="1" customWidth="1"/>
    <col min="2407" max="2407" width="11.1328125" bestFit="1" customWidth="1"/>
    <col min="2408" max="2408" width="13.9296875" bestFit="1" customWidth="1"/>
    <col min="2409" max="2409" width="11.1328125" bestFit="1" customWidth="1"/>
    <col min="2410" max="2410" width="13.9296875" bestFit="1" customWidth="1"/>
    <col min="2411" max="2411" width="11.1328125" bestFit="1" customWidth="1"/>
    <col min="2412" max="2412" width="13.9296875" bestFit="1" customWidth="1"/>
    <col min="2413" max="2413" width="11.1328125" bestFit="1" customWidth="1"/>
    <col min="2414" max="2414" width="13.9296875" bestFit="1" customWidth="1"/>
    <col min="2415" max="2415" width="11.1328125" bestFit="1" customWidth="1"/>
    <col min="2416" max="2416" width="13.9296875" bestFit="1" customWidth="1"/>
    <col min="2417" max="2417" width="11.1328125" bestFit="1" customWidth="1"/>
    <col min="2418" max="2418" width="13.9296875" bestFit="1" customWidth="1"/>
    <col min="2419" max="2419" width="11.1328125" bestFit="1" customWidth="1"/>
    <col min="2420" max="2420" width="13.9296875" bestFit="1" customWidth="1"/>
    <col min="2421" max="2421" width="11.1328125" bestFit="1" customWidth="1"/>
    <col min="2422" max="2422" width="13.9296875" bestFit="1" customWidth="1"/>
    <col min="2423" max="2423" width="11.1328125" bestFit="1" customWidth="1"/>
    <col min="2424" max="2424" width="13.9296875" bestFit="1" customWidth="1"/>
    <col min="2425" max="2425" width="11.1328125" bestFit="1" customWidth="1"/>
    <col min="2426" max="2426" width="13.9296875" bestFit="1" customWidth="1"/>
    <col min="2427" max="2427" width="11.1328125" bestFit="1" customWidth="1"/>
    <col min="2428" max="2428" width="13.9296875" bestFit="1" customWidth="1"/>
    <col min="2429" max="2429" width="11.1328125" bestFit="1" customWidth="1"/>
    <col min="2430" max="2430" width="13.9296875" bestFit="1" customWidth="1"/>
    <col min="2431" max="2431" width="11.1328125" bestFit="1" customWidth="1"/>
    <col min="2432" max="2432" width="13.9296875" bestFit="1" customWidth="1"/>
    <col min="2433" max="2433" width="11.1328125" bestFit="1" customWidth="1"/>
    <col min="2434" max="2434" width="13.9296875" bestFit="1" customWidth="1"/>
    <col min="2435" max="2435" width="11.1328125" bestFit="1" customWidth="1"/>
    <col min="2436" max="2436" width="13.9296875" bestFit="1" customWidth="1"/>
    <col min="2437" max="2437" width="11.1328125" bestFit="1" customWidth="1"/>
    <col min="2438" max="2438" width="13.9296875" bestFit="1" customWidth="1"/>
    <col min="2439" max="2439" width="11.1328125" bestFit="1" customWidth="1"/>
    <col min="2440" max="2440" width="13.9296875" bestFit="1" customWidth="1"/>
    <col min="2441" max="2441" width="11.1328125" bestFit="1" customWidth="1"/>
    <col min="2442" max="2442" width="13.9296875" bestFit="1" customWidth="1"/>
    <col min="2443" max="2443" width="11.1328125" bestFit="1" customWidth="1"/>
    <col min="2444" max="2444" width="13.9296875" bestFit="1" customWidth="1"/>
    <col min="2445" max="2445" width="11.1328125" bestFit="1" customWidth="1"/>
    <col min="2446" max="2446" width="13.9296875" bestFit="1" customWidth="1"/>
    <col min="2447" max="2447" width="11.1328125" bestFit="1" customWidth="1"/>
    <col min="2448" max="2448" width="13.9296875" bestFit="1" customWidth="1"/>
    <col min="2449" max="2449" width="11.1328125" bestFit="1" customWidth="1"/>
    <col min="2450" max="2450" width="13.9296875" bestFit="1" customWidth="1"/>
    <col min="2451" max="2451" width="11.1328125" bestFit="1" customWidth="1"/>
    <col min="2452" max="2452" width="13.9296875" bestFit="1" customWidth="1"/>
    <col min="2453" max="2453" width="11.1328125" bestFit="1" customWidth="1"/>
    <col min="2454" max="2454" width="13.9296875" bestFit="1" customWidth="1"/>
    <col min="2455" max="2455" width="11.1328125" bestFit="1" customWidth="1"/>
    <col min="2456" max="2456" width="13.9296875" bestFit="1" customWidth="1"/>
    <col min="2457" max="2457" width="11.1328125" bestFit="1" customWidth="1"/>
    <col min="2458" max="2458" width="13.9296875" bestFit="1" customWidth="1"/>
    <col min="2459" max="2459" width="11.1328125" bestFit="1" customWidth="1"/>
    <col min="2460" max="2460" width="13.9296875" bestFit="1" customWidth="1"/>
    <col min="2461" max="2461" width="11.1328125" bestFit="1" customWidth="1"/>
    <col min="2462" max="2462" width="13.9296875" bestFit="1" customWidth="1"/>
    <col min="2463" max="2463" width="11.1328125" bestFit="1" customWidth="1"/>
    <col min="2464" max="2464" width="13.9296875" bestFit="1" customWidth="1"/>
    <col min="2465" max="2465" width="11.1328125" bestFit="1" customWidth="1"/>
    <col min="2466" max="2466" width="13.9296875" bestFit="1" customWidth="1"/>
    <col min="2467" max="2467" width="11.1328125" bestFit="1" customWidth="1"/>
    <col min="2468" max="2468" width="13.9296875" bestFit="1" customWidth="1"/>
    <col min="2469" max="2469" width="11.1328125" bestFit="1" customWidth="1"/>
    <col min="2470" max="2470" width="13.9296875" bestFit="1" customWidth="1"/>
    <col min="2471" max="2471" width="11.1328125" bestFit="1" customWidth="1"/>
    <col min="2472" max="2472" width="13.9296875" bestFit="1" customWidth="1"/>
    <col min="2473" max="2473" width="11.1328125" bestFit="1" customWidth="1"/>
    <col min="2474" max="2474" width="13.9296875" bestFit="1" customWidth="1"/>
    <col min="2475" max="2475" width="11.1328125" bestFit="1" customWidth="1"/>
    <col min="2476" max="2476" width="13.9296875" bestFit="1" customWidth="1"/>
    <col min="2477" max="2477" width="11.1328125" bestFit="1" customWidth="1"/>
    <col min="2478" max="2478" width="13.9296875" bestFit="1" customWidth="1"/>
    <col min="2479" max="2479" width="11.1328125" bestFit="1" customWidth="1"/>
    <col min="2480" max="2480" width="13.9296875" bestFit="1" customWidth="1"/>
    <col min="2481" max="2481" width="11.1328125" bestFit="1" customWidth="1"/>
    <col min="2482" max="2482" width="13.9296875" bestFit="1" customWidth="1"/>
    <col min="2483" max="2483" width="11.1328125" bestFit="1" customWidth="1"/>
    <col min="2484" max="2484" width="13.9296875" bestFit="1" customWidth="1"/>
    <col min="2485" max="2485" width="11.1328125" bestFit="1" customWidth="1"/>
    <col min="2486" max="2486" width="13.9296875" bestFit="1" customWidth="1"/>
    <col min="2487" max="2487" width="11.1328125" bestFit="1" customWidth="1"/>
    <col min="2488" max="2488" width="13.9296875" bestFit="1" customWidth="1"/>
    <col min="2489" max="2489" width="11.1328125" bestFit="1" customWidth="1"/>
    <col min="2490" max="2490" width="13.9296875" bestFit="1" customWidth="1"/>
    <col min="2491" max="2491" width="11.1328125" bestFit="1" customWidth="1"/>
    <col min="2492" max="2492" width="13.9296875" bestFit="1" customWidth="1"/>
    <col min="2493" max="2493" width="11.1328125" bestFit="1" customWidth="1"/>
    <col min="2494" max="2494" width="13.9296875" bestFit="1" customWidth="1"/>
    <col min="2495" max="2495" width="11.1328125" bestFit="1" customWidth="1"/>
    <col min="2496" max="2496" width="13.9296875" bestFit="1" customWidth="1"/>
    <col min="2497" max="2497" width="11.1328125" bestFit="1" customWidth="1"/>
    <col min="2498" max="2498" width="13.9296875" bestFit="1" customWidth="1"/>
    <col min="2499" max="2499" width="11.1328125" bestFit="1" customWidth="1"/>
    <col min="2500" max="2500" width="13.9296875" bestFit="1" customWidth="1"/>
    <col min="2501" max="2501" width="11.1328125" bestFit="1" customWidth="1"/>
    <col min="2502" max="2502" width="13.9296875" bestFit="1" customWidth="1"/>
    <col min="2503" max="2503" width="11.1328125" bestFit="1" customWidth="1"/>
    <col min="2504" max="2504" width="13.9296875" bestFit="1" customWidth="1"/>
    <col min="2505" max="2505" width="11.1328125" bestFit="1" customWidth="1"/>
    <col min="2506" max="2506" width="13.9296875" bestFit="1" customWidth="1"/>
    <col min="2507" max="2507" width="11.1328125" bestFit="1" customWidth="1"/>
    <col min="2508" max="2508" width="13.9296875" bestFit="1" customWidth="1"/>
    <col min="2509" max="2509" width="11.1328125" bestFit="1" customWidth="1"/>
    <col min="2510" max="2510" width="13.9296875" bestFit="1" customWidth="1"/>
    <col min="2511" max="2511" width="11.1328125" bestFit="1" customWidth="1"/>
    <col min="2512" max="2512" width="13.9296875" bestFit="1" customWidth="1"/>
    <col min="2513" max="2513" width="11.1328125" bestFit="1" customWidth="1"/>
    <col min="2514" max="2514" width="13.9296875" bestFit="1" customWidth="1"/>
    <col min="2515" max="2515" width="11.1328125" bestFit="1" customWidth="1"/>
    <col min="2516" max="2516" width="13.9296875" bestFit="1" customWidth="1"/>
    <col min="2517" max="2517" width="11.1328125" bestFit="1" customWidth="1"/>
    <col min="2518" max="2518" width="13.9296875" bestFit="1" customWidth="1"/>
    <col min="2519" max="2519" width="11.1328125" bestFit="1" customWidth="1"/>
    <col min="2520" max="2520" width="13.9296875" bestFit="1" customWidth="1"/>
    <col min="2521" max="2521" width="11.1328125" bestFit="1" customWidth="1"/>
    <col min="2522" max="2522" width="13.9296875" bestFit="1" customWidth="1"/>
    <col min="2523" max="2523" width="11.1328125" bestFit="1" customWidth="1"/>
    <col min="2524" max="2524" width="13.9296875" bestFit="1" customWidth="1"/>
    <col min="2525" max="2525" width="11.1328125" bestFit="1" customWidth="1"/>
    <col min="2526" max="2526" width="13.9296875" bestFit="1" customWidth="1"/>
    <col min="2527" max="2527" width="11.1328125" bestFit="1" customWidth="1"/>
    <col min="2528" max="2528" width="13.9296875" bestFit="1" customWidth="1"/>
    <col min="2529" max="2529" width="11.1328125" bestFit="1" customWidth="1"/>
    <col min="2530" max="2530" width="13.9296875" bestFit="1" customWidth="1"/>
    <col min="2531" max="2531" width="11.1328125" bestFit="1" customWidth="1"/>
    <col min="2532" max="2532" width="13.9296875" bestFit="1" customWidth="1"/>
    <col min="2533" max="2533" width="11.1328125" bestFit="1" customWidth="1"/>
    <col min="2534" max="2534" width="13.9296875" bestFit="1" customWidth="1"/>
    <col min="2535" max="2535" width="11.1328125" bestFit="1" customWidth="1"/>
    <col min="2536" max="2536" width="13.9296875" bestFit="1" customWidth="1"/>
    <col min="2537" max="2537" width="11.1328125" bestFit="1" customWidth="1"/>
    <col min="2538" max="2538" width="13.9296875" bestFit="1" customWidth="1"/>
    <col min="2539" max="2539" width="11.1328125" bestFit="1" customWidth="1"/>
    <col min="2540" max="2540" width="13.9296875" bestFit="1" customWidth="1"/>
    <col min="2541" max="2541" width="11.1328125" bestFit="1" customWidth="1"/>
    <col min="2542" max="2542" width="13.9296875" bestFit="1" customWidth="1"/>
    <col min="2543" max="2543" width="11.1328125" bestFit="1" customWidth="1"/>
    <col min="2544" max="2544" width="13.9296875" bestFit="1" customWidth="1"/>
    <col min="2545" max="2545" width="11.1328125" bestFit="1" customWidth="1"/>
    <col min="2546" max="2546" width="13.9296875" bestFit="1" customWidth="1"/>
    <col min="2547" max="2547" width="11.1328125" bestFit="1" customWidth="1"/>
    <col min="2548" max="2548" width="13.9296875" bestFit="1" customWidth="1"/>
    <col min="2549" max="2549" width="11.1328125" bestFit="1" customWidth="1"/>
    <col min="2550" max="2550" width="13.9296875" bestFit="1" customWidth="1"/>
    <col min="2551" max="2551" width="11.1328125" bestFit="1" customWidth="1"/>
    <col min="2552" max="2552" width="13.9296875" bestFit="1" customWidth="1"/>
    <col min="2553" max="2553" width="11.1328125" bestFit="1" customWidth="1"/>
    <col min="2554" max="2554" width="13.9296875" bestFit="1" customWidth="1"/>
    <col min="2555" max="2555" width="11.1328125" bestFit="1" customWidth="1"/>
    <col min="2556" max="2556" width="13.9296875" bestFit="1" customWidth="1"/>
    <col min="2557" max="2557" width="11.1328125" bestFit="1" customWidth="1"/>
    <col min="2558" max="2558" width="13.9296875" bestFit="1" customWidth="1"/>
    <col min="2559" max="2559" width="11.1328125" bestFit="1" customWidth="1"/>
    <col min="2560" max="2560" width="13.9296875" bestFit="1" customWidth="1"/>
    <col min="2561" max="2561" width="11.1328125" bestFit="1" customWidth="1"/>
    <col min="2562" max="2562" width="13.9296875" bestFit="1" customWidth="1"/>
    <col min="2563" max="2563" width="11.1328125" bestFit="1" customWidth="1"/>
    <col min="2564" max="2564" width="13.9296875" bestFit="1" customWidth="1"/>
    <col min="2565" max="2565" width="11.1328125" bestFit="1" customWidth="1"/>
    <col min="2566" max="2566" width="13.9296875" bestFit="1" customWidth="1"/>
    <col min="2567" max="2567" width="11.1328125" bestFit="1" customWidth="1"/>
    <col min="2568" max="2568" width="13.9296875" bestFit="1" customWidth="1"/>
    <col min="2569" max="2569" width="11.1328125" bestFit="1" customWidth="1"/>
    <col min="2570" max="2570" width="13.9296875" bestFit="1" customWidth="1"/>
    <col min="2571" max="2571" width="11.1328125" bestFit="1" customWidth="1"/>
    <col min="2572" max="2572" width="13.9296875" bestFit="1" customWidth="1"/>
    <col min="2573" max="2573" width="11.1328125" bestFit="1" customWidth="1"/>
    <col min="2574" max="2574" width="13.9296875" bestFit="1" customWidth="1"/>
    <col min="2575" max="2575" width="11.1328125" bestFit="1" customWidth="1"/>
    <col min="2576" max="2576" width="13.9296875" bestFit="1" customWidth="1"/>
    <col min="2577" max="2577" width="11.1328125" bestFit="1" customWidth="1"/>
    <col min="2578" max="2578" width="13.9296875" bestFit="1" customWidth="1"/>
    <col min="2579" max="2579" width="11.1328125" bestFit="1" customWidth="1"/>
    <col min="2580" max="2580" width="13.9296875" bestFit="1" customWidth="1"/>
    <col min="2581" max="2581" width="11.1328125" bestFit="1" customWidth="1"/>
    <col min="2582" max="2582" width="13.9296875" bestFit="1" customWidth="1"/>
    <col min="2583" max="2583" width="10.1328125" bestFit="1" customWidth="1"/>
    <col min="2584" max="2584" width="12.9296875" bestFit="1" customWidth="1"/>
    <col min="2585" max="2585" width="10.1328125" bestFit="1" customWidth="1"/>
    <col min="2586" max="2586" width="12.9296875" bestFit="1" customWidth="1"/>
    <col min="2587" max="2587" width="10.1328125" bestFit="1" customWidth="1"/>
    <col min="2588" max="2588" width="12.9296875" bestFit="1" customWidth="1"/>
    <col min="2589" max="2589" width="10.1328125" bestFit="1" customWidth="1"/>
    <col min="2590" max="2590" width="12.9296875" bestFit="1" customWidth="1"/>
    <col min="2591" max="2591" width="10.1328125" bestFit="1" customWidth="1"/>
    <col min="2592" max="2592" width="12.9296875" bestFit="1" customWidth="1"/>
    <col min="2593" max="2593" width="10.1328125" bestFit="1" customWidth="1"/>
    <col min="2594" max="2594" width="12.9296875" bestFit="1" customWidth="1"/>
    <col min="2595" max="2595" width="10.1328125" bestFit="1" customWidth="1"/>
    <col min="2596" max="2596" width="12.9296875" bestFit="1" customWidth="1"/>
    <col min="2597" max="2597" width="10.1328125" bestFit="1" customWidth="1"/>
    <col min="2598" max="2598" width="12.9296875" bestFit="1" customWidth="1"/>
    <col min="2599" max="2599" width="10.1328125" bestFit="1" customWidth="1"/>
    <col min="2600" max="2600" width="12.9296875" bestFit="1" customWidth="1"/>
    <col min="2601" max="2601" width="10.1328125" bestFit="1" customWidth="1"/>
    <col min="2602" max="2602" width="12.9296875" bestFit="1" customWidth="1"/>
    <col min="2603" max="2603" width="10.1328125" bestFit="1" customWidth="1"/>
    <col min="2604" max="2604" width="12.9296875" bestFit="1" customWidth="1"/>
    <col min="2605" max="2605" width="10.1328125" bestFit="1" customWidth="1"/>
    <col min="2606" max="2606" width="12.9296875" bestFit="1" customWidth="1"/>
    <col min="2607" max="2607" width="10.1328125" bestFit="1" customWidth="1"/>
    <col min="2608" max="2608" width="12.9296875" bestFit="1" customWidth="1"/>
    <col min="2609" max="2609" width="10.1328125" bestFit="1" customWidth="1"/>
    <col min="2610" max="2610" width="12.9296875" bestFit="1" customWidth="1"/>
    <col min="2611" max="2611" width="10.1328125" bestFit="1" customWidth="1"/>
    <col min="2612" max="2612" width="12.9296875" bestFit="1" customWidth="1"/>
    <col min="2613" max="2613" width="10.1328125" bestFit="1" customWidth="1"/>
    <col min="2614" max="2614" width="12.9296875" bestFit="1" customWidth="1"/>
    <col min="2615" max="2615" width="10.1328125" bestFit="1" customWidth="1"/>
    <col min="2616" max="2616" width="12.9296875" bestFit="1" customWidth="1"/>
    <col min="2617" max="2617" width="10.1328125" bestFit="1" customWidth="1"/>
    <col min="2618" max="2618" width="12.9296875" bestFit="1" customWidth="1"/>
    <col min="2619" max="2619" width="10.1328125" bestFit="1" customWidth="1"/>
    <col min="2620" max="2620" width="12.9296875" bestFit="1" customWidth="1"/>
    <col min="2621" max="2621" width="10.1328125" bestFit="1" customWidth="1"/>
    <col min="2622" max="2622" width="12.9296875" bestFit="1" customWidth="1"/>
    <col min="2623" max="2623" width="10.1328125" bestFit="1" customWidth="1"/>
    <col min="2624" max="2624" width="12.9296875" bestFit="1" customWidth="1"/>
    <col min="2625" max="2625" width="10.1328125" bestFit="1" customWidth="1"/>
    <col min="2626" max="2626" width="12.9296875" bestFit="1" customWidth="1"/>
    <col min="2627" max="2627" width="10.1328125" bestFit="1" customWidth="1"/>
    <col min="2628" max="2628" width="12.9296875" bestFit="1" customWidth="1"/>
    <col min="2629" max="2629" width="10.1328125" bestFit="1" customWidth="1"/>
    <col min="2630" max="2630" width="12.9296875" bestFit="1" customWidth="1"/>
    <col min="2631" max="2631" width="10.1328125" bestFit="1" customWidth="1"/>
    <col min="2632" max="2632" width="12.9296875" bestFit="1" customWidth="1"/>
    <col min="2633" max="2633" width="10.1328125" bestFit="1" customWidth="1"/>
    <col min="2634" max="2634" width="12.9296875" bestFit="1" customWidth="1"/>
    <col min="2635" max="2635" width="10.1328125" bestFit="1" customWidth="1"/>
    <col min="2636" max="2636" width="12.9296875" bestFit="1" customWidth="1"/>
    <col min="2637" max="2637" width="10.1328125" bestFit="1" customWidth="1"/>
    <col min="2638" max="2638" width="12.9296875" bestFit="1" customWidth="1"/>
    <col min="2639" max="2639" width="11.1328125" bestFit="1" customWidth="1"/>
    <col min="2640" max="2640" width="13.9296875" bestFit="1" customWidth="1"/>
    <col min="2641" max="2641" width="11.1328125" bestFit="1" customWidth="1"/>
    <col min="2642" max="2642" width="13.9296875" bestFit="1" customWidth="1"/>
    <col min="2643" max="2643" width="11.1328125" bestFit="1" customWidth="1"/>
    <col min="2644" max="2644" width="13.9296875" bestFit="1" customWidth="1"/>
    <col min="2645" max="2645" width="11.1328125" bestFit="1" customWidth="1"/>
    <col min="2646" max="2646" width="13.9296875" bestFit="1" customWidth="1"/>
    <col min="2647" max="2647" width="11.1328125" bestFit="1" customWidth="1"/>
    <col min="2648" max="2648" width="13.9296875" bestFit="1" customWidth="1"/>
    <col min="2649" max="2649" width="11.1328125" bestFit="1" customWidth="1"/>
    <col min="2650" max="2650" width="13.9296875" bestFit="1" customWidth="1"/>
    <col min="2651" max="2651" width="11.1328125" bestFit="1" customWidth="1"/>
    <col min="2652" max="2652" width="13.9296875" bestFit="1" customWidth="1"/>
    <col min="2653" max="2653" width="11.1328125" bestFit="1" customWidth="1"/>
    <col min="2654" max="2654" width="13.9296875" bestFit="1" customWidth="1"/>
    <col min="2655" max="2655" width="11.1328125" bestFit="1" customWidth="1"/>
    <col min="2656" max="2656" width="13.9296875" bestFit="1" customWidth="1"/>
    <col min="2657" max="2657" width="11.1328125" bestFit="1" customWidth="1"/>
    <col min="2658" max="2658" width="13.9296875" bestFit="1" customWidth="1"/>
    <col min="2659" max="2659" width="11.1328125" bestFit="1" customWidth="1"/>
    <col min="2660" max="2660" width="13.9296875" bestFit="1" customWidth="1"/>
    <col min="2661" max="2661" width="11.1328125" bestFit="1" customWidth="1"/>
    <col min="2662" max="2662" width="13.9296875" bestFit="1" customWidth="1"/>
    <col min="2663" max="2663" width="11.1328125" bestFit="1" customWidth="1"/>
    <col min="2664" max="2664" width="13.9296875" bestFit="1" customWidth="1"/>
    <col min="2665" max="2665" width="11.1328125" bestFit="1" customWidth="1"/>
    <col min="2666" max="2666" width="13.9296875" bestFit="1" customWidth="1"/>
    <col min="2667" max="2667" width="11.1328125" bestFit="1" customWidth="1"/>
    <col min="2668" max="2668" width="13.9296875" bestFit="1" customWidth="1"/>
    <col min="2669" max="2669" width="11.1328125" bestFit="1" customWidth="1"/>
    <col min="2670" max="2670" width="13.9296875" bestFit="1" customWidth="1"/>
    <col min="2671" max="2671" width="11.1328125" bestFit="1" customWidth="1"/>
    <col min="2672" max="2672" width="13.9296875" bestFit="1" customWidth="1"/>
    <col min="2673" max="2673" width="11.1328125" bestFit="1" customWidth="1"/>
    <col min="2674" max="2674" width="13.9296875" bestFit="1" customWidth="1"/>
    <col min="2675" max="2675" width="11.1328125" bestFit="1" customWidth="1"/>
    <col min="2676" max="2676" width="13.9296875" bestFit="1" customWidth="1"/>
    <col min="2677" max="2677" width="11.1328125" bestFit="1" customWidth="1"/>
    <col min="2678" max="2678" width="13.9296875" bestFit="1" customWidth="1"/>
    <col min="2679" max="2679" width="11.1328125" bestFit="1" customWidth="1"/>
    <col min="2680" max="2680" width="13.9296875" bestFit="1" customWidth="1"/>
    <col min="2681" max="2681" width="11.1328125" bestFit="1" customWidth="1"/>
    <col min="2682" max="2682" width="13.9296875" bestFit="1" customWidth="1"/>
    <col min="2683" max="2683" width="11.1328125" bestFit="1" customWidth="1"/>
    <col min="2684" max="2684" width="13.9296875" bestFit="1" customWidth="1"/>
    <col min="2685" max="2685" width="11.1328125" bestFit="1" customWidth="1"/>
    <col min="2686" max="2686" width="13.9296875" bestFit="1" customWidth="1"/>
    <col min="2687" max="2687" width="11.1328125" bestFit="1" customWidth="1"/>
    <col min="2688" max="2688" width="13.9296875" bestFit="1" customWidth="1"/>
    <col min="2689" max="2689" width="11.1328125" bestFit="1" customWidth="1"/>
    <col min="2690" max="2690" width="13.9296875" bestFit="1" customWidth="1"/>
    <col min="2691" max="2691" width="11.1328125" bestFit="1" customWidth="1"/>
    <col min="2692" max="2692" width="13.9296875" bestFit="1" customWidth="1"/>
    <col min="2693" max="2693" width="11.1328125" bestFit="1" customWidth="1"/>
    <col min="2694" max="2694" width="13.9296875" bestFit="1" customWidth="1"/>
    <col min="2695" max="2695" width="11.1328125" bestFit="1" customWidth="1"/>
    <col min="2696" max="2696" width="13.9296875" bestFit="1" customWidth="1"/>
    <col min="2697" max="2697" width="11.1328125" bestFit="1" customWidth="1"/>
    <col min="2698" max="2698" width="13.9296875" bestFit="1" customWidth="1"/>
    <col min="2699" max="2699" width="11.1328125" bestFit="1" customWidth="1"/>
    <col min="2700" max="2700" width="13.9296875" bestFit="1" customWidth="1"/>
    <col min="2701" max="2701" width="11.1328125" bestFit="1" customWidth="1"/>
    <col min="2702" max="2702" width="13.9296875" bestFit="1" customWidth="1"/>
    <col min="2703" max="2703" width="11.1328125" bestFit="1" customWidth="1"/>
    <col min="2704" max="2704" width="13.9296875" bestFit="1" customWidth="1"/>
    <col min="2705" max="2705" width="11.1328125" bestFit="1" customWidth="1"/>
    <col min="2706" max="2706" width="13.9296875" bestFit="1" customWidth="1"/>
    <col min="2707" max="2707" width="11.1328125" bestFit="1" customWidth="1"/>
    <col min="2708" max="2708" width="13.9296875" bestFit="1" customWidth="1"/>
    <col min="2709" max="2709" width="11.1328125" bestFit="1" customWidth="1"/>
    <col min="2710" max="2710" width="13.9296875" bestFit="1" customWidth="1"/>
    <col min="2711" max="2711" width="11.1328125" bestFit="1" customWidth="1"/>
    <col min="2712" max="2712" width="13.9296875" bestFit="1" customWidth="1"/>
    <col min="2713" max="2713" width="11.1328125" bestFit="1" customWidth="1"/>
    <col min="2714" max="2714" width="13.9296875" bestFit="1" customWidth="1"/>
    <col min="2715" max="2715" width="11.1328125" bestFit="1" customWidth="1"/>
    <col min="2716" max="2716" width="13.9296875" bestFit="1" customWidth="1"/>
    <col min="2717" max="2717" width="11.1328125" bestFit="1" customWidth="1"/>
    <col min="2718" max="2718" width="13.9296875" bestFit="1" customWidth="1"/>
    <col min="2719" max="2719" width="11.1328125" bestFit="1" customWidth="1"/>
    <col min="2720" max="2720" width="13.9296875" bestFit="1" customWidth="1"/>
    <col min="2721" max="2721" width="11.1328125" bestFit="1" customWidth="1"/>
    <col min="2722" max="2722" width="13.9296875" bestFit="1" customWidth="1"/>
    <col min="2723" max="2723" width="11.1328125" bestFit="1" customWidth="1"/>
    <col min="2724" max="2724" width="13.9296875" bestFit="1" customWidth="1"/>
    <col min="2725" max="2725" width="11.1328125" bestFit="1" customWidth="1"/>
    <col min="2726" max="2726" width="13.9296875" bestFit="1" customWidth="1"/>
    <col min="2727" max="2727" width="11.1328125" bestFit="1" customWidth="1"/>
    <col min="2728" max="2728" width="13.9296875" bestFit="1" customWidth="1"/>
    <col min="2729" max="2729" width="11.1328125" bestFit="1" customWidth="1"/>
    <col min="2730" max="2730" width="13.9296875" bestFit="1" customWidth="1"/>
    <col min="2731" max="2731" width="11.1328125" bestFit="1" customWidth="1"/>
    <col min="2732" max="2732" width="13.9296875" bestFit="1" customWidth="1"/>
    <col min="2733" max="2733" width="11.1328125" bestFit="1" customWidth="1"/>
    <col min="2734" max="2734" width="13.9296875" bestFit="1" customWidth="1"/>
    <col min="2735" max="2735" width="11.1328125" bestFit="1" customWidth="1"/>
    <col min="2736" max="2736" width="13.9296875" bestFit="1" customWidth="1"/>
    <col min="2737" max="2737" width="11.1328125" bestFit="1" customWidth="1"/>
    <col min="2738" max="2738" width="13.9296875" bestFit="1" customWidth="1"/>
    <col min="2739" max="2739" width="11.1328125" bestFit="1" customWidth="1"/>
    <col min="2740" max="2740" width="13.9296875" bestFit="1" customWidth="1"/>
    <col min="2741" max="2741" width="11.1328125" bestFit="1" customWidth="1"/>
    <col min="2742" max="2742" width="13.9296875" bestFit="1" customWidth="1"/>
    <col min="2743" max="2743" width="11.1328125" bestFit="1" customWidth="1"/>
    <col min="2744" max="2744" width="13.9296875" bestFit="1" customWidth="1"/>
    <col min="2745" max="2745" width="11.1328125" bestFit="1" customWidth="1"/>
    <col min="2746" max="2746" width="13.9296875" bestFit="1" customWidth="1"/>
    <col min="2747" max="2747" width="11.1328125" bestFit="1" customWidth="1"/>
    <col min="2748" max="2748" width="13.9296875" bestFit="1" customWidth="1"/>
    <col min="2749" max="2749" width="11.1328125" bestFit="1" customWidth="1"/>
    <col min="2750" max="2750" width="13.9296875" bestFit="1" customWidth="1"/>
    <col min="2751" max="2751" width="11.1328125" bestFit="1" customWidth="1"/>
    <col min="2752" max="2752" width="13.9296875" bestFit="1" customWidth="1"/>
    <col min="2753" max="2753" width="11.1328125" bestFit="1" customWidth="1"/>
    <col min="2754" max="2754" width="13.9296875" bestFit="1" customWidth="1"/>
    <col min="2755" max="2755" width="11.1328125" bestFit="1" customWidth="1"/>
    <col min="2756" max="2756" width="13.9296875" bestFit="1" customWidth="1"/>
    <col min="2757" max="2757" width="11.1328125" bestFit="1" customWidth="1"/>
    <col min="2758" max="2758" width="13.9296875" bestFit="1" customWidth="1"/>
    <col min="2759" max="2759" width="11.1328125" bestFit="1" customWidth="1"/>
    <col min="2760" max="2760" width="13.9296875" bestFit="1" customWidth="1"/>
    <col min="2761" max="2761" width="11.1328125" bestFit="1" customWidth="1"/>
    <col min="2762" max="2762" width="13.9296875" bestFit="1" customWidth="1"/>
    <col min="2763" max="2763" width="11.1328125" bestFit="1" customWidth="1"/>
    <col min="2764" max="2764" width="13.9296875" bestFit="1" customWidth="1"/>
    <col min="2765" max="2765" width="11.1328125" bestFit="1" customWidth="1"/>
    <col min="2766" max="2766" width="13.9296875" bestFit="1" customWidth="1"/>
    <col min="2767" max="2767" width="11.1328125" bestFit="1" customWidth="1"/>
    <col min="2768" max="2768" width="13.9296875" bestFit="1" customWidth="1"/>
    <col min="2769" max="2769" width="11.1328125" bestFit="1" customWidth="1"/>
    <col min="2770" max="2770" width="13.9296875" bestFit="1" customWidth="1"/>
    <col min="2771" max="2771" width="11.1328125" bestFit="1" customWidth="1"/>
    <col min="2772" max="2772" width="13.9296875" bestFit="1" customWidth="1"/>
    <col min="2773" max="2773" width="11.1328125" bestFit="1" customWidth="1"/>
    <col min="2774" max="2774" width="13.9296875" bestFit="1" customWidth="1"/>
    <col min="2775" max="2775" width="11.1328125" bestFit="1" customWidth="1"/>
    <col min="2776" max="2776" width="13.9296875" bestFit="1" customWidth="1"/>
    <col min="2777" max="2777" width="11.1328125" bestFit="1" customWidth="1"/>
    <col min="2778" max="2778" width="13.9296875" bestFit="1" customWidth="1"/>
    <col min="2779" max="2779" width="11.1328125" bestFit="1" customWidth="1"/>
    <col min="2780" max="2780" width="13.9296875" bestFit="1" customWidth="1"/>
    <col min="2781" max="2781" width="11.1328125" bestFit="1" customWidth="1"/>
    <col min="2782" max="2782" width="13.9296875" bestFit="1" customWidth="1"/>
    <col min="2783" max="2783" width="11.1328125" bestFit="1" customWidth="1"/>
    <col min="2784" max="2784" width="13.9296875" bestFit="1" customWidth="1"/>
    <col min="2785" max="2785" width="11.1328125" bestFit="1" customWidth="1"/>
    <col min="2786" max="2786" width="13.9296875" bestFit="1" customWidth="1"/>
    <col min="2787" max="2787" width="11.1328125" bestFit="1" customWidth="1"/>
    <col min="2788" max="2788" width="13.9296875" bestFit="1" customWidth="1"/>
    <col min="2789" max="2789" width="11.1328125" bestFit="1" customWidth="1"/>
    <col min="2790" max="2790" width="13.9296875" bestFit="1" customWidth="1"/>
    <col min="2791" max="2791" width="11.1328125" bestFit="1" customWidth="1"/>
    <col min="2792" max="2792" width="13.9296875" bestFit="1" customWidth="1"/>
    <col min="2793" max="2793" width="11.1328125" bestFit="1" customWidth="1"/>
    <col min="2794" max="2794" width="13.9296875" bestFit="1" customWidth="1"/>
    <col min="2795" max="2795" width="11.1328125" bestFit="1" customWidth="1"/>
    <col min="2796" max="2796" width="13.9296875" bestFit="1" customWidth="1"/>
    <col min="2797" max="2797" width="11.1328125" bestFit="1" customWidth="1"/>
    <col min="2798" max="2798" width="13.9296875" bestFit="1" customWidth="1"/>
    <col min="2799" max="2799" width="11.1328125" bestFit="1" customWidth="1"/>
    <col min="2800" max="2800" width="13.9296875" bestFit="1" customWidth="1"/>
    <col min="2801" max="2801" width="11.1328125" bestFit="1" customWidth="1"/>
    <col min="2802" max="2802" width="13.9296875" bestFit="1" customWidth="1"/>
    <col min="2803" max="2803" width="11.1328125" bestFit="1" customWidth="1"/>
    <col min="2804" max="2804" width="13.9296875" bestFit="1" customWidth="1"/>
    <col min="2805" max="2805" width="10.1328125" bestFit="1" customWidth="1"/>
    <col min="2806" max="2806" width="12.9296875" bestFit="1" customWidth="1"/>
    <col min="2807" max="2807" width="10.1328125" bestFit="1" customWidth="1"/>
    <col min="2808" max="2808" width="12.9296875" bestFit="1" customWidth="1"/>
    <col min="2809" max="2809" width="10.1328125" bestFit="1" customWidth="1"/>
    <col min="2810" max="2810" width="12.9296875" bestFit="1" customWidth="1"/>
    <col min="2811" max="2811" width="10.1328125" bestFit="1" customWidth="1"/>
    <col min="2812" max="2812" width="12.9296875" bestFit="1" customWidth="1"/>
    <col min="2813" max="2813" width="10.1328125" bestFit="1" customWidth="1"/>
    <col min="2814" max="2814" width="12.9296875" bestFit="1" customWidth="1"/>
    <col min="2815" max="2815" width="10.1328125" bestFit="1" customWidth="1"/>
    <col min="2816" max="2816" width="12.9296875" bestFit="1" customWidth="1"/>
    <col min="2817" max="2817" width="10.1328125" bestFit="1" customWidth="1"/>
    <col min="2818" max="2818" width="12.9296875" bestFit="1" customWidth="1"/>
    <col min="2819" max="2819" width="10.1328125" bestFit="1" customWidth="1"/>
    <col min="2820" max="2820" width="12.9296875" bestFit="1" customWidth="1"/>
    <col min="2821" max="2821" width="10.1328125" bestFit="1" customWidth="1"/>
    <col min="2822" max="2822" width="12.9296875" bestFit="1" customWidth="1"/>
    <col min="2823" max="2823" width="10.1328125" bestFit="1" customWidth="1"/>
    <col min="2824" max="2824" width="12.9296875" bestFit="1" customWidth="1"/>
    <col min="2825" max="2825" width="10.1328125" bestFit="1" customWidth="1"/>
    <col min="2826" max="2826" width="12.9296875" bestFit="1" customWidth="1"/>
    <col min="2827" max="2827" width="10.1328125" bestFit="1" customWidth="1"/>
    <col min="2828" max="2828" width="12.9296875" bestFit="1" customWidth="1"/>
    <col min="2829" max="2829" width="10.1328125" bestFit="1" customWidth="1"/>
    <col min="2830" max="2830" width="12.9296875" bestFit="1" customWidth="1"/>
    <col min="2831" max="2831" width="10.1328125" bestFit="1" customWidth="1"/>
    <col min="2832" max="2832" width="12.9296875" bestFit="1" customWidth="1"/>
    <col min="2833" max="2833" width="10.1328125" bestFit="1" customWidth="1"/>
    <col min="2834" max="2834" width="12.9296875" bestFit="1" customWidth="1"/>
    <col min="2835" max="2835" width="10.1328125" bestFit="1" customWidth="1"/>
    <col min="2836" max="2836" width="12.9296875" bestFit="1" customWidth="1"/>
    <col min="2837" max="2837" width="10.1328125" bestFit="1" customWidth="1"/>
    <col min="2838" max="2838" width="12.9296875" bestFit="1" customWidth="1"/>
    <col min="2839" max="2839" width="10.1328125" bestFit="1" customWidth="1"/>
    <col min="2840" max="2840" width="12.9296875" bestFit="1" customWidth="1"/>
    <col min="2841" max="2841" width="10.1328125" bestFit="1" customWidth="1"/>
    <col min="2842" max="2842" width="12.9296875" bestFit="1" customWidth="1"/>
    <col min="2843" max="2843" width="10.1328125" bestFit="1" customWidth="1"/>
    <col min="2844" max="2844" width="12.9296875" bestFit="1" customWidth="1"/>
    <col min="2845" max="2845" width="10.1328125" bestFit="1" customWidth="1"/>
    <col min="2846" max="2846" width="12.9296875" bestFit="1" customWidth="1"/>
    <col min="2847" max="2847" width="10.1328125" bestFit="1" customWidth="1"/>
    <col min="2848" max="2848" width="12.9296875" bestFit="1" customWidth="1"/>
    <col min="2849" max="2849" width="10.1328125" bestFit="1" customWidth="1"/>
    <col min="2850" max="2850" width="12.9296875" bestFit="1" customWidth="1"/>
    <col min="2851" max="2851" width="10.1328125" bestFit="1" customWidth="1"/>
    <col min="2852" max="2852" width="12.9296875" bestFit="1" customWidth="1"/>
    <col min="2853" max="2853" width="10.1328125" bestFit="1" customWidth="1"/>
    <col min="2854" max="2854" width="12.9296875" bestFit="1" customWidth="1"/>
    <col min="2855" max="2855" width="10.1328125" bestFit="1" customWidth="1"/>
    <col min="2856" max="2856" width="12.9296875" bestFit="1" customWidth="1"/>
    <col min="2857" max="2857" width="10.1328125" bestFit="1" customWidth="1"/>
    <col min="2858" max="2858" width="12.9296875" bestFit="1" customWidth="1"/>
    <col min="2859" max="2859" width="10.1328125" bestFit="1" customWidth="1"/>
    <col min="2860" max="2860" width="12.9296875" bestFit="1" customWidth="1"/>
    <col min="2861" max="2861" width="11.1328125" bestFit="1" customWidth="1"/>
    <col min="2862" max="2862" width="13.9296875" bestFit="1" customWidth="1"/>
    <col min="2863" max="2863" width="11.1328125" bestFit="1" customWidth="1"/>
    <col min="2864" max="2864" width="13.9296875" bestFit="1" customWidth="1"/>
    <col min="2865" max="2865" width="11.1328125" bestFit="1" customWidth="1"/>
    <col min="2866" max="2866" width="13.9296875" bestFit="1" customWidth="1"/>
    <col min="2867" max="2867" width="11.1328125" bestFit="1" customWidth="1"/>
    <col min="2868" max="2868" width="13.9296875" bestFit="1" customWidth="1"/>
    <col min="2869" max="2869" width="11.1328125" bestFit="1" customWidth="1"/>
    <col min="2870" max="2870" width="13.9296875" bestFit="1" customWidth="1"/>
    <col min="2871" max="2871" width="11.1328125" bestFit="1" customWidth="1"/>
    <col min="2872" max="2872" width="13.9296875" bestFit="1" customWidth="1"/>
    <col min="2873" max="2873" width="11.1328125" bestFit="1" customWidth="1"/>
    <col min="2874" max="2874" width="13.9296875" bestFit="1" customWidth="1"/>
    <col min="2875" max="2875" width="11.1328125" bestFit="1" customWidth="1"/>
    <col min="2876" max="2876" width="13.9296875" bestFit="1" customWidth="1"/>
    <col min="2877" max="2877" width="11.1328125" bestFit="1" customWidth="1"/>
    <col min="2878" max="2878" width="13.9296875" bestFit="1" customWidth="1"/>
    <col min="2879" max="2879" width="11.1328125" bestFit="1" customWidth="1"/>
    <col min="2880" max="2880" width="13.9296875" bestFit="1" customWidth="1"/>
    <col min="2881" max="2881" width="11.1328125" bestFit="1" customWidth="1"/>
    <col min="2882" max="2882" width="13.9296875" bestFit="1" customWidth="1"/>
    <col min="2883" max="2883" width="11.1328125" bestFit="1" customWidth="1"/>
    <col min="2884" max="2884" width="13.9296875" bestFit="1" customWidth="1"/>
    <col min="2885" max="2885" width="11.1328125" bestFit="1" customWidth="1"/>
    <col min="2886" max="2886" width="13.9296875" bestFit="1" customWidth="1"/>
    <col min="2887" max="2887" width="11.1328125" bestFit="1" customWidth="1"/>
    <col min="2888" max="2888" width="13.9296875" bestFit="1" customWidth="1"/>
    <col min="2889" max="2889" width="11.1328125" bestFit="1" customWidth="1"/>
    <col min="2890" max="2890" width="13.9296875" bestFit="1" customWidth="1"/>
    <col min="2891" max="2891" width="11.1328125" bestFit="1" customWidth="1"/>
    <col min="2892" max="2892" width="13.9296875" bestFit="1" customWidth="1"/>
    <col min="2893" max="2893" width="11.1328125" bestFit="1" customWidth="1"/>
    <col min="2894" max="2894" width="13.9296875" bestFit="1" customWidth="1"/>
    <col min="2895" max="2895" width="11.1328125" bestFit="1" customWidth="1"/>
    <col min="2896" max="2896" width="13.9296875" bestFit="1" customWidth="1"/>
    <col min="2897" max="2897" width="11.1328125" bestFit="1" customWidth="1"/>
    <col min="2898" max="2898" width="13.9296875" bestFit="1" customWidth="1"/>
    <col min="2899" max="2899" width="11.1328125" bestFit="1" customWidth="1"/>
    <col min="2900" max="2900" width="13.9296875" bestFit="1" customWidth="1"/>
    <col min="2901" max="2901" width="11.1328125" bestFit="1" customWidth="1"/>
    <col min="2902" max="2902" width="13.9296875" bestFit="1" customWidth="1"/>
    <col min="2903" max="2903" width="11.1328125" bestFit="1" customWidth="1"/>
    <col min="2904" max="2904" width="13.9296875" bestFit="1" customWidth="1"/>
    <col min="2905" max="2905" width="11.1328125" bestFit="1" customWidth="1"/>
    <col min="2906" max="2906" width="13.9296875" bestFit="1" customWidth="1"/>
    <col min="2907" max="2907" width="11.1328125" bestFit="1" customWidth="1"/>
    <col min="2908" max="2908" width="13.9296875" bestFit="1" customWidth="1"/>
    <col min="2909" max="2909" width="11.1328125" bestFit="1" customWidth="1"/>
    <col min="2910" max="2910" width="13.9296875" bestFit="1" customWidth="1"/>
    <col min="2911" max="2911" width="11.1328125" bestFit="1" customWidth="1"/>
    <col min="2912" max="2912" width="13.9296875" bestFit="1" customWidth="1"/>
    <col min="2913" max="2913" width="11.1328125" bestFit="1" customWidth="1"/>
    <col min="2914" max="2914" width="13.9296875" bestFit="1" customWidth="1"/>
    <col min="2915" max="2915" width="11.1328125" bestFit="1" customWidth="1"/>
    <col min="2916" max="2916" width="13.9296875" bestFit="1" customWidth="1"/>
    <col min="2917" max="2917" width="11.1328125" bestFit="1" customWidth="1"/>
    <col min="2918" max="2918" width="13.9296875" bestFit="1" customWidth="1"/>
    <col min="2919" max="2919" width="11.1328125" bestFit="1" customWidth="1"/>
    <col min="2920" max="2920" width="13.9296875" bestFit="1" customWidth="1"/>
    <col min="2921" max="2921" width="11.1328125" bestFit="1" customWidth="1"/>
    <col min="2922" max="2922" width="13.9296875" bestFit="1" customWidth="1"/>
    <col min="2923" max="2923" width="11.1328125" bestFit="1" customWidth="1"/>
    <col min="2924" max="2924" width="13.9296875" bestFit="1" customWidth="1"/>
    <col min="2925" max="2925" width="11.1328125" bestFit="1" customWidth="1"/>
    <col min="2926" max="2926" width="13.9296875" bestFit="1" customWidth="1"/>
    <col min="2927" max="2927" width="11.1328125" bestFit="1" customWidth="1"/>
    <col min="2928" max="2928" width="13.9296875" bestFit="1" customWidth="1"/>
    <col min="2929" max="2929" width="11.1328125" bestFit="1" customWidth="1"/>
    <col min="2930" max="2930" width="13.9296875" bestFit="1" customWidth="1"/>
    <col min="2931" max="2931" width="11.1328125" bestFit="1" customWidth="1"/>
    <col min="2932" max="2932" width="13.9296875" bestFit="1" customWidth="1"/>
    <col min="2933" max="2933" width="11.1328125" bestFit="1" customWidth="1"/>
    <col min="2934" max="2934" width="13.9296875" bestFit="1" customWidth="1"/>
    <col min="2935" max="2935" width="11.1328125" bestFit="1" customWidth="1"/>
    <col min="2936" max="2936" width="13.9296875" bestFit="1" customWidth="1"/>
    <col min="2937" max="2937" width="11.1328125" bestFit="1" customWidth="1"/>
    <col min="2938" max="2938" width="13.9296875" bestFit="1" customWidth="1"/>
    <col min="2939" max="2939" width="11.1328125" bestFit="1" customWidth="1"/>
    <col min="2940" max="2940" width="13.9296875" bestFit="1" customWidth="1"/>
    <col min="2941" max="2941" width="11.1328125" bestFit="1" customWidth="1"/>
    <col min="2942" max="2942" width="13.9296875" bestFit="1" customWidth="1"/>
    <col min="2943" max="2943" width="11.1328125" bestFit="1" customWidth="1"/>
    <col min="2944" max="2944" width="13.9296875" bestFit="1" customWidth="1"/>
    <col min="2945" max="2945" width="11.1328125" bestFit="1" customWidth="1"/>
    <col min="2946" max="2946" width="13.9296875" bestFit="1" customWidth="1"/>
    <col min="2947" max="2947" width="11.1328125" bestFit="1" customWidth="1"/>
    <col min="2948" max="2948" width="13.9296875" bestFit="1" customWidth="1"/>
    <col min="2949" max="2949" width="11.1328125" bestFit="1" customWidth="1"/>
    <col min="2950" max="2950" width="13.9296875" bestFit="1" customWidth="1"/>
    <col min="2951" max="2951" width="11.1328125" bestFit="1" customWidth="1"/>
    <col min="2952" max="2952" width="13.9296875" bestFit="1" customWidth="1"/>
    <col min="2953" max="2953" width="11.1328125" bestFit="1" customWidth="1"/>
    <col min="2954" max="2954" width="13.9296875" bestFit="1" customWidth="1"/>
    <col min="2955" max="2955" width="11.1328125" bestFit="1" customWidth="1"/>
    <col min="2956" max="2956" width="13.9296875" bestFit="1" customWidth="1"/>
    <col min="2957" max="2957" width="11.1328125" bestFit="1" customWidth="1"/>
    <col min="2958" max="2958" width="13.9296875" bestFit="1" customWidth="1"/>
    <col min="2959" max="2959" width="11.1328125" bestFit="1" customWidth="1"/>
    <col min="2960" max="2960" width="13.9296875" bestFit="1" customWidth="1"/>
    <col min="2961" max="2961" width="11.1328125" bestFit="1" customWidth="1"/>
    <col min="2962" max="2962" width="13.9296875" bestFit="1" customWidth="1"/>
    <col min="2963" max="2963" width="11.1328125" bestFit="1" customWidth="1"/>
    <col min="2964" max="2964" width="13.9296875" bestFit="1" customWidth="1"/>
    <col min="2965" max="2965" width="11.1328125" bestFit="1" customWidth="1"/>
    <col min="2966" max="2966" width="13.9296875" bestFit="1" customWidth="1"/>
    <col min="2967" max="2967" width="11.1328125" bestFit="1" customWidth="1"/>
    <col min="2968" max="2968" width="13.9296875" bestFit="1" customWidth="1"/>
    <col min="2969" max="2969" width="11.1328125" bestFit="1" customWidth="1"/>
    <col min="2970" max="2970" width="13.9296875" bestFit="1" customWidth="1"/>
    <col min="2971" max="2971" width="11.1328125" bestFit="1" customWidth="1"/>
    <col min="2972" max="2972" width="13.9296875" bestFit="1" customWidth="1"/>
    <col min="2973" max="2973" width="11.1328125" bestFit="1" customWidth="1"/>
    <col min="2974" max="2974" width="13.9296875" bestFit="1" customWidth="1"/>
    <col min="2975" max="2975" width="11.1328125" bestFit="1" customWidth="1"/>
    <col min="2976" max="2976" width="13.9296875" bestFit="1" customWidth="1"/>
    <col min="2977" max="2977" width="11.1328125" bestFit="1" customWidth="1"/>
    <col min="2978" max="2978" width="13.9296875" bestFit="1" customWidth="1"/>
    <col min="2979" max="2979" width="11.1328125" bestFit="1" customWidth="1"/>
    <col min="2980" max="2980" width="13.9296875" bestFit="1" customWidth="1"/>
    <col min="2981" max="2981" width="11.1328125" bestFit="1" customWidth="1"/>
    <col min="2982" max="2982" width="13.9296875" bestFit="1" customWidth="1"/>
    <col min="2983" max="2983" width="11.1328125" bestFit="1" customWidth="1"/>
    <col min="2984" max="2984" width="13.9296875" bestFit="1" customWidth="1"/>
    <col min="2985" max="2985" width="11.1328125" bestFit="1" customWidth="1"/>
    <col min="2986" max="2986" width="13.9296875" bestFit="1" customWidth="1"/>
    <col min="2987" max="2987" width="11.1328125" bestFit="1" customWidth="1"/>
    <col min="2988" max="2988" width="13.9296875" bestFit="1" customWidth="1"/>
    <col min="2989" max="2989" width="11.1328125" bestFit="1" customWidth="1"/>
    <col min="2990" max="2990" width="13.9296875" bestFit="1" customWidth="1"/>
    <col min="2991" max="2991" width="11.1328125" bestFit="1" customWidth="1"/>
    <col min="2992" max="2992" width="13.9296875" bestFit="1" customWidth="1"/>
    <col min="2993" max="2993" width="11.1328125" bestFit="1" customWidth="1"/>
    <col min="2994" max="2994" width="13.9296875" bestFit="1" customWidth="1"/>
    <col min="2995" max="2995" width="11.1328125" bestFit="1" customWidth="1"/>
    <col min="2996" max="2996" width="13.9296875" bestFit="1" customWidth="1"/>
    <col min="2997" max="2997" width="11.1328125" bestFit="1" customWidth="1"/>
    <col min="2998" max="2998" width="13.9296875" bestFit="1" customWidth="1"/>
    <col min="2999" max="2999" width="11.1328125" bestFit="1" customWidth="1"/>
    <col min="3000" max="3000" width="13.9296875" bestFit="1" customWidth="1"/>
    <col min="3001" max="3001" width="11.1328125" bestFit="1" customWidth="1"/>
    <col min="3002" max="3002" width="13.9296875" bestFit="1" customWidth="1"/>
    <col min="3003" max="3003" width="11.1328125" bestFit="1" customWidth="1"/>
    <col min="3004" max="3004" width="13.9296875" bestFit="1" customWidth="1"/>
    <col min="3005" max="3005" width="11.1328125" bestFit="1" customWidth="1"/>
    <col min="3006" max="3006" width="13.9296875" bestFit="1" customWidth="1"/>
    <col min="3007" max="3007" width="11.1328125" bestFit="1" customWidth="1"/>
    <col min="3008" max="3008" width="13.9296875" bestFit="1" customWidth="1"/>
    <col min="3009" max="3009" width="11.1328125" bestFit="1" customWidth="1"/>
    <col min="3010" max="3010" width="13.9296875" bestFit="1" customWidth="1"/>
    <col min="3011" max="3011" width="11.1328125" bestFit="1" customWidth="1"/>
    <col min="3012" max="3012" width="13.9296875" bestFit="1" customWidth="1"/>
    <col min="3013" max="3013" width="11.1328125" bestFit="1" customWidth="1"/>
    <col min="3014" max="3014" width="13.9296875" bestFit="1" customWidth="1"/>
    <col min="3015" max="3015" width="11.1328125" bestFit="1" customWidth="1"/>
    <col min="3016" max="3016" width="13.9296875" bestFit="1" customWidth="1"/>
    <col min="3017" max="3017" width="11.1328125" bestFit="1" customWidth="1"/>
    <col min="3018" max="3018" width="13.9296875" bestFit="1" customWidth="1"/>
    <col min="3019" max="3019" width="11.1328125" bestFit="1" customWidth="1"/>
    <col min="3020" max="3020" width="13.9296875" bestFit="1" customWidth="1"/>
    <col min="3021" max="3021" width="11.1328125" bestFit="1" customWidth="1"/>
    <col min="3022" max="3022" width="13.9296875" bestFit="1" customWidth="1"/>
    <col min="3023" max="3023" width="11.1328125" bestFit="1" customWidth="1"/>
    <col min="3024" max="3024" width="13.9296875" bestFit="1" customWidth="1"/>
    <col min="3025" max="3025" width="11.1328125" bestFit="1" customWidth="1"/>
    <col min="3026" max="3026" width="13.9296875" bestFit="1" customWidth="1"/>
    <col min="3027" max="3027" width="11.1328125" bestFit="1" customWidth="1"/>
    <col min="3028" max="3028" width="13.9296875" bestFit="1" customWidth="1"/>
    <col min="3029" max="3029" width="11.1328125" bestFit="1" customWidth="1"/>
    <col min="3030" max="3030" width="13.9296875" bestFit="1" customWidth="1"/>
    <col min="3031" max="3031" width="11.1328125" bestFit="1" customWidth="1"/>
    <col min="3032" max="3032" width="13.9296875" bestFit="1" customWidth="1"/>
    <col min="3033" max="3033" width="12.1328125" bestFit="1" customWidth="1"/>
    <col min="3034" max="3034" width="14.9296875" bestFit="1" customWidth="1"/>
    <col min="3035" max="3035" width="12.1328125" bestFit="1" customWidth="1"/>
    <col min="3036" max="3036" width="14.9296875" bestFit="1" customWidth="1"/>
    <col min="3037" max="3037" width="12.1328125" bestFit="1" customWidth="1"/>
    <col min="3038" max="3038" width="14.9296875" bestFit="1" customWidth="1"/>
    <col min="3039" max="3039" width="12.1328125" bestFit="1" customWidth="1"/>
    <col min="3040" max="3040" width="14.9296875" bestFit="1" customWidth="1"/>
    <col min="3041" max="3041" width="12.1328125" bestFit="1" customWidth="1"/>
    <col min="3042" max="3042" width="14.9296875" bestFit="1" customWidth="1"/>
    <col min="3043" max="3043" width="12.1328125" bestFit="1" customWidth="1"/>
    <col min="3044" max="3044" width="14.9296875" bestFit="1" customWidth="1"/>
    <col min="3045" max="3045" width="12.1328125" bestFit="1" customWidth="1"/>
    <col min="3046" max="3046" width="14.9296875" bestFit="1" customWidth="1"/>
    <col min="3047" max="3047" width="12.1328125" bestFit="1" customWidth="1"/>
    <col min="3048" max="3048" width="14.9296875" bestFit="1" customWidth="1"/>
    <col min="3049" max="3049" width="12.1328125" bestFit="1" customWidth="1"/>
    <col min="3050" max="3050" width="14.9296875" bestFit="1" customWidth="1"/>
    <col min="3051" max="3051" width="12.1328125" bestFit="1" customWidth="1"/>
    <col min="3052" max="3052" width="14.9296875" bestFit="1" customWidth="1"/>
    <col min="3053" max="3053" width="12.1328125" bestFit="1" customWidth="1"/>
    <col min="3054" max="3054" width="14.9296875" bestFit="1" customWidth="1"/>
    <col min="3055" max="3055" width="12.1328125" bestFit="1" customWidth="1"/>
    <col min="3056" max="3056" width="14.9296875" bestFit="1" customWidth="1"/>
    <col min="3057" max="3057" width="12.1328125" bestFit="1" customWidth="1"/>
    <col min="3058" max="3058" width="14.9296875" bestFit="1" customWidth="1"/>
    <col min="3059" max="3059" width="12.1328125" bestFit="1" customWidth="1"/>
    <col min="3060" max="3060" width="14.9296875" bestFit="1" customWidth="1"/>
    <col min="3061" max="3061" width="12.1328125" bestFit="1" customWidth="1"/>
    <col min="3062" max="3062" width="14.9296875" bestFit="1" customWidth="1"/>
    <col min="3063" max="3063" width="12.1328125" bestFit="1" customWidth="1"/>
    <col min="3064" max="3064" width="14.9296875" bestFit="1" customWidth="1"/>
    <col min="3065" max="3065" width="12.1328125" bestFit="1" customWidth="1"/>
    <col min="3066" max="3066" width="14.9296875" bestFit="1" customWidth="1"/>
    <col min="3067" max="3067" width="12.1328125" bestFit="1" customWidth="1"/>
    <col min="3068" max="3068" width="14.9296875" bestFit="1" customWidth="1"/>
    <col min="3069" max="3069" width="12.1328125" bestFit="1" customWidth="1"/>
    <col min="3070" max="3070" width="14.9296875" bestFit="1" customWidth="1"/>
    <col min="3071" max="3071" width="12.1328125" bestFit="1" customWidth="1"/>
    <col min="3072" max="3072" width="14.9296875" bestFit="1" customWidth="1"/>
    <col min="3073" max="3073" width="12.1328125" bestFit="1" customWidth="1"/>
    <col min="3074" max="3074" width="14.9296875" bestFit="1" customWidth="1"/>
    <col min="3075" max="3075" width="12.1328125" bestFit="1" customWidth="1"/>
    <col min="3076" max="3076" width="14.9296875" bestFit="1" customWidth="1"/>
    <col min="3077" max="3077" width="12.1328125" bestFit="1" customWidth="1"/>
    <col min="3078" max="3078" width="14.9296875" bestFit="1" customWidth="1"/>
    <col min="3079" max="3079" width="12.1328125" bestFit="1" customWidth="1"/>
    <col min="3080" max="3080" width="14.9296875" bestFit="1" customWidth="1"/>
    <col min="3081" max="3081" width="12.1328125" bestFit="1" customWidth="1"/>
    <col min="3082" max="3082" width="14.9296875" bestFit="1" customWidth="1"/>
    <col min="3083" max="3083" width="12.1328125" bestFit="1" customWidth="1"/>
    <col min="3084" max="3084" width="14.9296875" bestFit="1" customWidth="1"/>
    <col min="3085" max="3085" width="12.1328125" bestFit="1" customWidth="1"/>
    <col min="3086" max="3086" width="14.9296875" bestFit="1" customWidth="1"/>
    <col min="3087" max="3087" width="12.1328125" bestFit="1" customWidth="1"/>
    <col min="3088" max="3088" width="14.9296875" bestFit="1" customWidth="1"/>
    <col min="3089" max="3089" width="12.1328125" bestFit="1" customWidth="1"/>
    <col min="3090" max="3090" width="14.9296875" bestFit="1" customWidth="1"/>
    <col min="3091" max="3091" width="12.1328125" bestFit="1" customWidth="1"/>
    <col min="3092" max="3092" width="14.9296875" bestFit="1" customWidth="1"/>
    <col min="3093" max="3093" width="12.1328125" bestFit="1" customWidth="1"/>
    <col min="3094" max="3094" width="14.9296875" bestFit="1" customWidth="1"/>
    <col min="3095" max="3095" width="12.1328125" bestFit="1" customWidth="1"/>
    <col min="3096" max="3096" width="14.9296875" bestFit="1" customWidth="1"/>
    <col min="3097" max="3097" width="12.1328125" bestFit="1" customWidth="1"/>
    <col min="3098" max="3098" width="14.9296875" bestFit="1" customWidth="1"/>
    <col min="3099" max="3099" width="12.1328125" bestFit="1" customWidth="1"/>
    <col min="3100" max="3100" width="14.9296875" bestFit="1" customWidth="1"/>
    <col min="3101" max="3101" width="12.1328125" bestFit="1" customWidth="1"/>
    <col min="3102" max="3102" width="14.9296875" bestFit="1" customWidth="1"/>
    <col min="3103" max="3103" width="12.1328125" bestFit="1" customWidth="1"/>
    <col min="3104" max="3104" width="14.9296875" bestFit="1" customWidth="1"/>
    <col min="3105" max="3105" width="12.1328125" bestFit="1" customWidth="1"/>
    <col min="3106" max="3106" width="14.9296875" bestFit="1" customWidth="1"/>
    <col min="3107" max="3107" width="12.1328125" bestFit="1" customWidth="1"/>
    <col min="3108" max="3108" width="14.9296875" bestFit="1" customWidth="1"/>
    <col min="3109" max="3109" width="12.1328125" bestFit="1" customWidth="1"/>
    <col min="3110" max="3110" width="14.9296875" bestFit="1" customWidth="1"/>
    <col min="3111" max="3111" width="12.1328125" bestFit="1" customWidth="1"/>
    <col min="3112" max="3112" width="14.9296875" bestFit="1" customWidth="1"/>
    <col min="3113" max="3113" width="12.1328125" bestFit="1" customWidth="1"/>
    <col min="3114" max="3114" width="14.9296875" bestFit="1" customWidth="1"/>
    <col min="3115" max="3115" width="12.1328125" bestFit="1" customWidth="1"/>
    <col min="3116" max="3116" width="14.9296875" bestFit="1" customWidth="1"/>
    <col min="3117" max="3117" width="12.1328125" bestFit="1" customWidth="1"/>
    <col min="3118" max="3118" width="14.9296875" bestFit="1" customWidth="1"/>
    <col min="3119" max="3119" width="12.1328125" bestFit="1" customWidth="1"/>
    <col min="3120" max="3120" width="14.9296875" bestFit="1" customWidth="1"/>
    <col min="3121" max="3121" width="12.1328125" bestFit="1" customWidth="1"/>
    <col min="3122" max="3122" width="14.9296875" bestFit="1" customWidth="1"/>
    <col min="3123" max="3123" width="12.1328125" bestFit="1" customWidth="1"/>
    <col min="3124" max="3124" width="14.9296875" bestFit="1" customWidth="1"/>
    <col min="3125" max="3125" width="12.1328125" bestFit="1" customWidth="1"/>
    <col min="3126" max="3126" width="14.9296875" bestFit="1" customWidth="1"/>
    <col min="3127" max="3127" width="12.1328125" bestFit="1" customWidth="1"/>
    <col min="3128" max="3128" width="14.9296875" bestFit="1" customWidth="1"/>
    <col min="3129" max="3129" width="12.1328125" bestFit="1" customWidth="1"/>
    <col min="3130" max="3130" width="14.9296875" bestFit="1" customWidth="1"/>
    <col min="3131" max="3131" width="12.1328125" bestFit="1" customWidth="1"/>
    <col min="3132" max="3132" width="14.9296875" bestFit="1" customWidth="1"/>
    <col min="3133" max="3133" width="12.1328125" bestFit="1" customWidth="1"/>
    <col min="3134" max="3134" width="14.9296875" bestFit="1" customWidth="1"/>
    <col min="3135" max="3135" width="12.1328125" bestFit="1" customWidth="1"/>
    <col min="3136" max="3136" width="14.9296875" bestFit="1" customWidth="1"/>
    <col min="3137" max="3137" width="12.1328125" bestFit="1" customWidth="1"/>
    <col min="3138" max="3138" width="14.9296875" bestFit="1" customWidth="1"/>
    <col min="3139" max="3139" width="12.1328125" bestFit="1" customWidth="1"/>
    <col min="3140" max="3140" width="14.9296875" bestFit="1" customWidth="1"/>
    <col min="3141" max="3141" width="12.1328125" bestFit="1" customWidth="1"/>
    <col min="3142" max="3142" width="14.9296875" bestFit="1" customWidth="1"/>
    <col min="3143" max="3143" width="12.1328125" bestFit="1" customWidth="1"/>
    <col min="3144" max="3144" width="14.9296875" bestFit="1" customWidth="1"/>
    <col min="3145" max="3145" width="12.1328125" bestFit="1" customWidth="1"/>
    <col min="3146" max="3146" width="14.9296875" bestFit="1" customWidth="1"/>
    <col min="3147" max="3147" width="12.1328125" bestFit="1" customWidth="1"/>
    <col min="3148" max="3148" width="14.9296875" bestFit="1" customWidth="1"/>
    <col min="3149" max="3149" width="12.1328125" bestFit="1" customWidth="1"/>
    <col min="3150" max="3150" width="14.9296875" bestFit="1" customWidth="1"/>
    <col min="3151" max="3151" width="12.1328125" bestFit="1" customWidth="1"/>
    <col min="3152" max="3152" width="14.9296875" bestFit="1" customWidth="1"/>
    <col min="3153" max="3153" width="12.1328125" bestFit="1" customWidth="1"/>
    <col min="3154" max="3154" width="14.9296875" bestFit="1" customWidth="1"/>
    <col min="3155" max="3155" width="12.1328125" bestFit="1" customWidth="1"/>
    <col min="3156" max="3156" width="14.9296875" bestFit="1" customWidth="1"/>
    <col min="3157" max="3157" width="12.1328125" bestFit="1" customWidth="1"/>
    <col min="3158" max="3158" width="14.9296875" bestFit="1" customWidth="1"/>
    <col min="3159" max="3159" width="12.1328125" bestFit="1" customWidth="1"/>
    <col min="3160" max="3160" width="14.9296875" bestFit="1" customWidth="1"/>
    <col min="3161" max="3161" width="12.1328125" bestFit="1" customWidth="1"/>
    <col min="3162" max="3162" width="14.9296875" bestFit="1" customWidth="1"/>
    <col min="3163" max="3163" width="12.1328125" bestFit="1" customWidth="1"/>
    <col min="3164" max="3164" width="14.9296875" bestFit="1" customWidth="1"/>
    <col min="3165" max="3165" width="12.1328125" bestFit="1" customWidth="1"/>
    <col min="3166" max="3166" width="14.9296875" bestFit="1" customWidth="1"/>
    <col min="3167" max="3167" width="12.1328125" bestFit="1" customWidth="1"/>
    <col min="3168" max="3168" width="14.9296875" bestFit="1" customWidth="1"/>
    <col min="3169" max="3169" width="12.1328125" bestFit="1" customWidth="1"/>
    <col min="3170" max="3170" width="14.9296875" bestFit="1" customWidth="1"/>
    <col min="3171" max="3171" width="12.1328125" bestFit="1" customWidth="1"/>
    <col min="3172" max="3172" width="14.9296875" bestFit="1" customWidth="1"/>
    <col min="3173" max="3173" width="12.1328125" bestFit="1" customWidth="1"/>
    <col min="3174" max="3174" width="14.9296875" bestFit="1" customWidth="1"/>
    <col min="3175" max="3175" width="12.1328125" bestFit="1" customWidth="1"/>
    <col min="3176" max="3176" width="14.9296875" bestFit="1" customWidth="1"/>
    <col min="3177" max="3177" width="12.1328125" bestFit="1" customWidth="1"/>
    <col min="3178" max="3178" width="14.9296875" bestFit="1" customWidth="1"/>
    <col min="3179" max="3179" width="12.1328125" bestFit="1" customWidth="1"/>
    <col min="3180" max="3180" width="14.9296875" bestFit="1" customWidth="1"/>
    <col min="3181" max="3181" width="12.1328125" bestFit="1" customWidth="1"/>
    <col min="3182" max="3182" width="14.9296875" bestFit="1" customWidth="1"/>
    <col min="3183" max="3183" width="12.1328125" bestFit="1" customWidth="1"/>
    <col min="3184" max="3184" width="14.9296875" bestFit="1" customWidth="1"/>
    <col min="3185" max="3185" width="12.1328125" bestFit="1" customWidth="1"/>
    <col min="3186" max="3186" width="14.9296875" bestFit="1" customWidth="1"/>
    <col min="3187" max="3187" width="12.1328125" bestFit="1" customWidth="1"/>
    <col min="3188" max="3188" width="14.9296875" bestFit="1" customWidth="1"/>
    <col min="3189" max="3189" width="12.1328125" bestFit="1" customWidth="1"/>
    <col min="3190" max="3190" width="14.9296875" bestFit="1" customWidth="1"/>
    <col min="3191" max="3191" width="12.1328125" bestFit="1" customWidth="1"/>
    <col min="3192" max="3192" width="14.9296875" bestFit="1" customWidth="1"/>
    <col min="3193" max="3193" width="12.1328125" bestFit="1" customWidth="1"/>
    <col min="3194" max="3194" width="14.9296875" bestFit="1" customWidth="1"/>
    <col min="3195" max="3195" width="12.1328125" bestFit="1" customWidth="1"/>
    <col min="3196" max="3196" width="14.9296875" bestFit="1" customWidth="1"/>
    <col min="3197" max="3197" width="12.1328125" bestFit="1" customWidth="1"/>
    <col min="3198" max="3198" width="14.9296875" bestFit="1" customWidth="1"/>
    <col min="3199" max="3199" width="12.1328125" bestFit="1" customWidth="1"/>
    <col min="3200" max="3200" width="14.9296875" bestFit="1" customWidth="1"/>
    <col min="3201" max="3201" width="12.1328125" bestFit="1" customWidth="1"/>
    <col min="3202" max="3202" width="14.9296875" bestFit="1" customWidth="1"/>
    <col min="3203" max="3203" width="12.1328125" bestFit="1" customWidth="1"/>
    <col min="3204" max="3204" width="14.9296875" bestFit="1" customWidth="1"/>
    <col min="3205" max="3205" width="12.1328125" bestFit="1" customWidth="1"/>
    <col min="3206" max="3206" width="14.9296875" bestFit="1" customWidth="1"/>
    <col min="3207" max="3207" width="12.1328125" bestFit="1" customWidth="1"/>
    <col min="3208" max="3208" width="14.9296875" bestFit="1" customWidth="1"/>
    <col min="3209" max="3209" width="12.1328125" bestFit="1" customWidth="1"/>
    <col min="3210" max="3210" width="14.9296875" bestFit="1" customWidth="1"/>
    <col min="3211" max="3211" width="12.1328125" bestFit="1" customWidth="1"/>
    <col min="3212" max="3212" width="14.9296875" bestFit="1" customWidth="1"/>
    <col min="3213" max="3213" width="12.1328125" bestFit="1" customWidth="1"/>
    <col min="3214" max="3214" width="14.9296875" bestFit="1" customWidth="1"/>
    <col min="3215" max="3215" width="11.1328125" bestFit="1" customWidth="1"/>
    <col min="3216" max="3216" width="13.9296875" bestFit="1" customWidth="1"/>
    <col min="3217" max="3217" width="11.1328125" bestFit="1" customWidth="1"/>
    <col min="3218" max="3218" width="13.9296875" bestFit="1" customWidth="1"/>
    <col min="3219" max="3219" width="11.1328125" bestFit="1" customWidth="1"/>
    <col min="3220" max="3220" width="13.9296875" bestFit="1" customWidth="1"/>
    <col min="3221" max="3221" width="11.1328125" bestFit="1" customWidth="1"/>
    <col min="3222" max="3222" width="13.9296875" bestFit="1" customWidth="1"/>
    <col min="3223" max="3223" width="11.1328125" bestFit="1" customWidth="1"/>
    <col min="3224" max="3224" width="13.9296875" bestFit="1" customWidth="1"/>
    <col min="3225" max="3225" width="11.1328125" bestFit="1" customWidth="1"/>
    <col min="3226" max="3226" width="13.9296875" bestFit="1" customWidth="1"/>
    <col min="3227" max="3227" width="11.1328125" bestFit="1" customWidth="1"/>
    <col min="3228" max="3228" width="13.9296875" bestFit="1" customWidth="1"/>
    <col min="3229" max="3229" width="11.1328125" bestFit="1" customWidth="1"/>
    <col min="3230" max="3230" width="13.9296875" bestFit="1" customWidth="1"/>
    <col min="3231" max="3231" width="11.1328125" bestFit="1" customWidth="1"/>
    <col min="3232" max="3232" width="13.9296875" bestFit="1" customWidth="1"/>
    <col min="3233" max="3233" width="11.1328125" bestFit="1" customWidth="1"/>
    <col min="3234" max="3234" width="13.9296875" bestFit="1" customWidth="1"/>
    <col min="3235" max="3235" width="11.1328125" bestFit="1" customWidth="1"/>
    <col min="3236" max="3236" width="13.9296875" bestFit="1" customWidth="1"/>
    <col min="3237" max="3237" width="11.1328125" bestFit="1" customWidth="1"/>
    <col min="3238" max="3238" width="13.9296875" bestFit="1" customWidth="1"/>
    <col min="3239" max="3239" width="11.1328125" bestFit="1" customWidth="1"/>
    <col min="3240" max="3240" width="13.9296875" bestFit="1" customWidth="1"/>
    <col min="3241" max="3241" width="11.1328125" bestFit="1" customWidth="1"/>
    <col min="3242" max="3242" width="13.9296875" bestFit="1" customWidth="1"/>
    <col min="3243" max="3243" width="11.1328125" bestFit="1" customWidth="1"/>
    <col min="3244" max="3244" width="13.9296875" bestFit="1" customWidth="1"/>
    <col min="3245" max="3245" width="11.1328125" bestFit="1" customWidth="1"/>
    <col min="3246" max="3246" width="13.9296875" bestFit="1" customWidth="1"/>
    <col min="3247" max="3247" width="11.1328125" bestFit="1" customWidth="1"/>
    <col min="3248" max="3248" width="13.9296875" bestFit="1" customWidth="1"/>
    <col min="3249" max="3249" width="11.1328125" bestFit="1" customWidth="1"/>
    <col min="3250" max="3250" width="13.9296875" bestFit="1" customWidth="1"/>
    <col min="3251" max="3251" width="11.1328125" bestFit="1" customWidth="1"/>
    <col min="3252" max="3252" width="13.9296875" bestFit="1" customWidth="1"/>
    <col min="3253" max="3253" width="11.1328125" bestFit="1" customWidth="1"/>
    <col min="3254" max="3254" width="13.9296875" bestFit="1" customWidth="1"/>
    <col min="3255" max="3255" width="11.1328125" bestFit="1" customWidth="1"/>
    <col min="3256" max="3256" width="13.9296875" bestFit="1" customWidth="1"/>
    <col min="3257" max="3257" width="11.1328125" bestFit="1" customWidth="1"/>
    <col min="3258" max="3258" width="13.9296875" bestFit="1" customWidth="1"/>
    <col min="3259" max="3259" width="11.1328125" bestFit="1" customWidth="1"/>
    <col min="3260" max="3260" width="13.9296875" bestFit="1" customWidth="1"/>
    <col min="3261" max="3261" width="11.1328125" bestFit="1" customWidth="1"/>
    <col min="3262" max="3262" width="13.9296875" bestFit="1" customWidth="1"/>
    <col min="3263" max="3263" width="11.1328125" bestFit="1" customWidth="1"/>
    <col min="3264" max="3264" width="13.9296875" bestFit="1" customWidth="1"/>
    <col min="3265" max="3265" width="11.1328125" bestFit="1" customWidth="1"/>
    <col min="3266" max="3266" width="13.9296875" bestFit="1" customWidth="1"/>
    <col min="3267" max="3267" width="11.1328125" bestFit="1" customWidth="1"/>
    <col min="3268" max="3268" width="13.9296875" bestFit="1" customWidth="1"/>
    <col min="3269" max="3269" width="11.1328125" bestFit="1" customWidth="1"/>
    <col min="3270" max="3270" width="13.9296875" bestFit="1" customWidth="1"/>
    <col min="3271" max="3271" width="11.1328125" bestFit="1" customWidth="1"/>
    <col min="3272" max="3272" width="13.9296875" bestFit="1" customWidth="1"/>
    <col min="3273" max="3273" width="11.1328125" bestFit="1" customWidth="1"/>
    <col min="3274" max="3274" width="13.9296875" bestFit="1" customWidth="1"/>
    <col min="3275" max="3275" width="11.1328125" bestFit="1" customWidth="1"/>
    <col min="3276" max="3276" width="13.9296875" bestFit="1" customWidth="1"/>
    <col min="3277" max="3277" width="11.1328125" bestFit="1" customWidth="1"/>
    <col min="3278" max="3278" width="13.9296875" bestFit="1" customWidth="1"/>
    <col min="3279" max="3279" width="12.1328125" bestFit="1" customWidth="1"/>
    <col min="3280" max="3280" width="14.9296875" bestFit="1" customWidth="1"/>
    <col min="3281" max="3281" width="12.1328125" bestFit="1" customWidth="1"/>
    <col min="3282" max="3282" width="14.9296875" bestFit="1" customWidth="1"/>
    <col min="3283" max="3283" width="12.1328125" bestFit="1" customWidth="1"/>
    <col min="3284" max="3284" width="14.9296875" bestFit="1" customWidth="1"/>
    <col min="3285" max="3285" width="12.1328125" bestFit="1" customWidth="1"/>
    <col min="3286" max="3286" width="14.9296875" bestFit="1" customWidth="1"/>
    <col min="3287" max="3287" width="12.1328125" bestFit="1" customWidth="1"/>
    <col min="3288" max="3288" width="14.9296875" bestFit="1" customWidth="1"/>
    <col min="3289" max="3289" width="12.1328125" bestFit="1" customWidth="1"/>
    <col min="3290" max="3290" width="14.9296875" bestFit="1" customWidth="1"/>
    <col min="3291" max="3291" width="12.1328125" bestFit="1" customWidth="1"/>
    <col min="3292" max="3292" width="14.9296875" bestFit="1" customWidth="1"/>
    <col min="3293" max="3293" width="12.1328125" bestFit="1" customWidth="1"/>
    <col min="3294" max="3294" width="14.9296875" bestFit="1" customWidth="1"/>
    <col min="3295" max="3295" width="12.1328125" bestFit="1" customWidth="1"/>
    <col min="3296" max="3296" width="14.9296875" bestFit="1" customWidth="1"/>
    <col min="3297" max="3297" width="12.1328125" bestFit="1" customWidth="1"/>
    <col min="3298" max="3298" width="14.9296875" bestFit="1" customWidth="1"/>
    <col min="3299" max="3299" width="12.1328125" bestFit="1" customWidth="1"/>
    <col min="3300" max="3300" width="14.9296875" bestFit="1" customWidth="1"/>
    <col min="3301" max="3301" width="12.1328125" bestFit="1" customWidth="1"/>
    <col min="3302" max="3302" width="14.9296875" bestFit="1" customWidth="1"/>
    <col min="3303" max="3303" width="12.1328125" bestFit="1" customWidth="1"/>
    <col min="3304" max="3304" width="14.9296875" bestFit="1" customWidth="1"/>
    <col min="3305" max="3305" width="12.1328125" bestFit="1" customWidth="1"/>
    <col min="3306" max="3306" width="14.9296875" bestFit="1" customWidth="1"/>
    <col min="3307" max="3307" width="12.1328125" bestFit="1" customWidth="1"/>
    <col min="3308" max="3308" width="14.9296875" bestFit="1" customWidth="1"/>
    <col min="3309" max="3309" width="12.1328125" bestFit="1" customWidth="1"/>
    <col min="3310" max="3310" width="14.9296875" bestFit="1" customWidth="1"/>
    <col min="3311" max="3311" width="12.1328125" bestFit="1" customWidth="1"/>
    <col min="3312" max="3312" width="14.9296875" bestFit="1" customWidth="1"/>
    <col min="3313" max="3313" width="12.1328125" bestFit="1" customWidth="1"/>
    <col min="3314" max="3314" width="14.9296875" bestFit="1" customWidth="1"/>
    <col min="3315" max="3315" width="12.1328125" bestFit="1" customWidth="1"/>
    <col min="3316" max="3316" width="14.9296875" bestFit="1" customWidth="1"/>
    <col min="3317" max="3317" width="12.1328125" bestFit="1" customWidth="1"/>
    <col min="3318" max="3318" width="14.9296875" bestFit="1" customWidth="1"/>
    <col min="3319" max="3319" width="12.1328125" bestFit="1" customWidth="1"/>
    <col min="3320" max="3320" width="14.9296875" bestFit="1" customWidth="1"/>
    <col min="3321" max="3321" width="12.1328125" bestFit="1" customWidth="1"/>
    <col min="3322" max="3322" width="14.9296875" bestFit="1" customWidth="1"/>
    <col min="3323" max="3323" width="12.1328125" bestFit="1" customWidth="1"/>
    <col min="3324" max="3324" width="14.9296875" bestFit="1" customWidth="1"/>
    <col min="3325" max="3325" width="12.1328125" bestFit="1" customWidth="1"/>
    <col min="3326" max="3326" width="14.9296875" bestFit="1" customWidth="1"/>
    <col min="3327" max="3327" width="12.1328125" bestFit="1" customWidth="1"/>
    <col min="3328" max="3328" width="14.9296875" bestFit="1" customWidth="1"/>
    <col min="3329" max="3329" width="12.1328125" bestFit="1" customWidth="1"/>
    <col min="3330" max="3330" width="14.9296875" bestFit="1" customWidth="1"/>
    <col min="3331" max="3331" width="12.1328125" bestFit="1" customWidth="1"/>
    <col min="3332" max="3332" width="14.9296875" bestFit="1" customWidth="1"/>
    <col min="3333" max="3333" width="12.1328125" bestFit="1" customWidth="1"/>
    <col min="3334" max="3334" width="14.9296875" bestFit="1" customWidth="1"/>
    <col min="3335" max="3335" width="12.1328125" bestFit="1" customWidth="1"/>
    <col min="3336" max="3336" width="14.9296875" bestFit="1" customWidth="1"/>
    <col min="3337" max="3337" width="12.1328125" bestFit="1" customWidth="1"/>
    <col min="3338" max="3338" width="14.9296875" bestFit="1" customWidth="1"/>
    <col min="3339" max="3339" width="12.1328125" bestFit="1" customWidth="1"/>
    <col min="3340" max="3340" width="14.9296875" bestFit="1" customWidth="1"/>
    <col min="3341" max="3341" width="12.1328125" bestFit="1" customWidth="1"/>
    <col min="3342" max="3342" width="14.9296875" bestFit="1" customWidth="1"/>
    <col min="3343" max="3343" width="12.1328125" bestFit="1" customWidth="1"/>
    <col min="3344" max="3344" width="14.9296875" bestFit="1" customWidth="1"/>
    <col min="3345" max="3345" width="12.1328125" bestFit="1" customWidth="1"/>
    <col min="3346" max="3346" width="14.9296875" bestFit="1" customWidth="1"/>
    <col min="3347" max="3347" width="12.1328125" bestFit="1" customWidth="1"/>
    <col min="3348" max="3348" width="14.9296875" bestFit="1" customWidth="1"/>
    <col min="3349" max="3349" width="12.1328125" bestFit="1" customWidth="1"/>
    <col min="3350" max="3350" width="14.9296875" bestFit="1" customWidth="1"/>
    <col min="3351" max="3351" width="12.1328125" bestFit="1" customWidth="1"/>
    <col min="3352" max="3352" width="14.9296875" bestFit="1" customWidth="1"/>
    <col min="3353" max="3353" width="12.1328125" bestFit="1" customWidth="1"/>
    <col min="3354" max="3354" width="14.9296875" bestFit="1" customWidth="1"/>
    <col min="3355" max="3355" width="12.1328125" bestFit="1" customWidth="1"/>
    <col min="3356" max="3356" width="14.9296875" bestFit="1" customWidth="1"/>
    <col min="3357" max="3357" width="12.1328125" bestFit="1" customWidth="1"/>
    <col min="3358" max="3358" width="14.9296875" bestFit="1" customWidth="1"/>
    <col min="3359" max="3359" width="12.1328125" bestFit="1" customWidth="1"/>
    <col min="3360" max="3360" width="14.9296875" bestFit="1" customWidth="1"/>
    <col min="3361" max="3361" width="12.1328125" bestFit="1" customWidth="1"/>
    <col min="3362" max="3362" width="14.9296875" bestFit="1" customWidth="1"/>
    <col min="3363" max="3363" width="12.1328125" bestFit="1" customWidth="1"/>
    <col min="3364" max="3364" width="14.9296875" bestFit="1" customWidth="1"/>
    <col min="3365" max="3365" width="12.1328125" bestFit="1" customWidth="1"/>
    <col min="3366" max="3366" width="14.9296875" bestFit="1" customWidth="1"/>
    <col min="3367" max="3367" width="12.1328125" bestFit="1" customWidth="1"/>
    <col min="3368" max="3368" width="14.9296875" bestFit="1" customWidth="1"/>
    <col min="3369" max="3369" width="12.1328125" bestFit="1" customWidth="1"/>
    <col min="3370" max="3370" width="14.9296875" bestFit="1" customWidth="1"/>
    <col min="3371" max="3371" width="12.1328125" bestFit="1" customWidth="1"/>
    <col min="3372" max="3372" width="14.9296875" bestFit="1" customWidth="1"/>
    <col min="3373" max="3373" width="12.1328125" bestFit="1" customWidth="1"/>
    <col min="3374" max="3374" width="14.9296875" bestFit="1" customWidth="1"/>
    <col min="3375" max="3375" width="12.1328125" bestFit="1" customWidth="1"/>
    <col min="3376" max="3376" width="14.9296875" bestFit="1" customWidth="1"/>
    <col min="3377" max="3377" width="12.1328125" bestFit="1" customWidth="1"/>
    <col min="3378" max="3378" width="14.9296875" bestFit="1" customWidth="1"/>
    <col min="3379" max="3379" width="12.1328125" bestFit="1" customWidth="1"/>
    <col min="3380" max="3380" width="14.9296875" bestFit="1" customWidth="1"/>
    <col min="3381" max="3381" width="12.1328125" bestFit="1" customWidth="1"/>
    <col min="3382" max="3382" width="14.9296875" bestFit="1" customWidth="1"/>
    <col min="3383" max="3383" width="12.1328125" bestFit="1" customWidth="1"/>
    <col min="3384" max="3384" width="14.9296875" bestFit="1" customWidth="1"/>
    <col min="3385" max="3385" width="12.1328125" bestFit="1" customWidth="1"/>
    <col min="3386" max="3386" width="14.9296875" bestFit="1" customWidth="1"/>
    <col min="3387" max="3387" width="12.1328125" bestFit="1" customWidth="1"/>
    <col min="3388" max="3388" width="14.9296875" bestFit="1" customWidth="1"/>
    <col min="3389" max="3389" width="12.1328125" bestFit="1" customWidth="1"/>
    <col min="3390" max="3390" width="14.9296875" bestFit="1" customWidth="1"/>
    <col min="3391" max="3391" width="12.1328125" bestFit="1" customWidth="1"/>
    <col min="3392" max="3392" width="14.9296875" bestFit="1" customWidth="1"/>
    <col min="3393" max="3393" width="12.1328125" bestFit="1" customWidth="1"/>
    <col min="3394" max="3394" width="14.9296875" bestFit="1" customWidth="1"/>
    <col min="3395" max="3395" width="12.1328125" bestFit="1" customWidth="1"/>
    <col min="3396" max="3396" width="14.9296875" bestFit="1" customWidth="1"/>
    <col min="3397" max="3397" width="12.1328125" bestFit="1" customWidth="1"/>
    <col min="3398" max="3398" width="14.9296875" bestFit="1" customWidth="1"/>
    <col min="3399" max="3399" width="12.1328125" bestFit="1" customWidth="1"/>
    <col min="3400" max="3400" width="14.9296875" bestFit="1" customWidth="1"/>
    <col min="3401" max="3401" width="12.1328125" bestFit="1" customWidth="1"/>
    <col min="3402" max="3402" width="14.9296875" bestFit="1" customWidth="1"/>
    <col min="3403" max="3403" width="12.1328125" bestFit="1" customWidth="1"/>
    <col min="3404" max="3404" width="14.9296875" bestFit="1" customWidth="1"/>
    <col min="3405" max="3405" width="11.1328125" bestFit="1" customWidth="1"/>
    <col min="3406" max="3406" width="13.9296875" bestFit="1" customWidth="1"/>
    <col min="3407" max="3407" width="11.1328125" bestFit="1" customWidth="1"/>
    <col min="3408" max="3408" width="13.9296875" bestFit="1" customWidth="1"/>
    <col min="3409" max="3409" width="11.1328125" bestFit="1" customWidth="1"/>
    <col min="3410" max="3410" width="13.9296875" bestFit="1" customWidth="1"/>
    <col min="3411" max="3411" width="11.1328125" bestFit="1" customWidth="1"/>
    <col min="3412" max="3412" width="13.9296875" bestFit="1" customWidth="1"/>
    <col min="3413" max="3413" width="11.1328125" bestFit="1" customWidth="1"/>
    <col min="3414" max="3414" width="13.9296875" bestFit="1" customWidth="1"/>
    <col min="3415" max="3415" width="11.1328125" bestFit="1" customWidth="1"/>
    <col min="3416" max="3416" width="13.9296875" bestFit="1" customWidth="1"/>
    <col min="3417" max="3417" width="11.1328125" bestFit="1" customWidth="1"/>
    <col min="3418" max="3418" width="13.9296875" bestFit="1" customWidth="1"/>
    <col min="3419" max="3419" width="11.1328125" bestFit="1" customWidth="1"/>
    <col min="3420" max="3420" width="13.9296875" bestFit="1" customWidth="1"/>
    <col min="3421" max="3421" width="11.1328125" bestFit="1" customWidth="1"/>
    <col min="3422" max="3422" width="13.9296875" bestFit="1" customWidth="1"/>
    <col min="3423" max="3423" width="11.1328125" bestFit="1" customWidth="1"/>
    <col min="3424" max="3424" width="13.9296875" bestFit="1" customWidth="1"/>
    <col min="3425" max="3425" width="11.1328125" bestFit="1" customWidth="1"/>
    <col min="3426" max="3426" width="13.9296875" bestFit="1" customWidth="1"/>
    <col min="3427" max="3427" width="11.1328125" bestFit="1" customWidth="1"/>
    <col min="3428" max="3428" width="13.9296875" bestFit="1" customWidth="1"/>
    <col min="3429" max="3429" width="11.1328125" bestFit="1" customWidth="1"/>
    <col min="3430" max="3430" width="13.9296875" bestFit="1" customWidth="1"/>
    <col min="3431" max="3431" width="11.1328125" bestFit="1" customWidth="1"/>
    <col min="3432" max="3432" width="13.9296875" bestFit="1" customWidth="1"/>
    <col min="3433" max="3433" width="11.1328125" bestFit="1" customWidth="1"/>
    <col min="3434" max="3434" width="13.9296875" bestFit="1" customWidth="1"/>
    <col min="3435" max="3435" width="11.1328125" bestFit="1" customWidth="1"/>
    <col min="3436" max="3436" width="13.9296875" bestFit="1" customWidth="1"/>
    <col min="3437" max="3437" width="11.1328125" bestFit="1" customWidth="1"/>
    <col min="3438" max="3438" width="13.9296875" bestFit="1" customWidth="1"/>
    <col min="3439" max="3439" width="11.1328125" bestFit="1" customWidth="1"/>
    <col min="3440" max="3440" width="13.9296875" bestFit="1" customWidth="1"/>
    <col min="3441" max="3441" width="11.1328125" bestFit="1" customWidth="1"/>
    <col min="3442" max="3442" width="13.9296875" bestFit="1" customWidth="1"/>
    <col min="3443" max="3443" width="11.1328125" bestFit="1" customWidth="1"/>
    <col min="3444" max="3444" width="13.9296875" bestFit="1" customWidth="1"/>
    <col min="3445" max="3445" width="11.1328125" bestFit="1" customWidth="1"/>
    <col min="3446" max="3446" width="13.9296875" bestFit="1" customWidth="1"/>
    <col min="3447" max="3447" width="11.1328125" bestFit="1" customWidth="1"/>
    <col min="3448" max="3448" width="13.9296875" bestFit="1" customWidth="1"/>
    <col min="3449" max="3449" width="11.1328125" bestFit="1" customWidth="1"/>
    <col min="3450" max="3450" width="13.9296875" bestFit="1" customWidth="1"/>
    <col min="3451" max="3451" width="11.1328125" bestFit="1" customWidth="1"/>
    <col min="3452" max="3452" width="13.9296875" bestFit="1" customWidth="1"/>
    <col min="3453" max="3453" width="11.1328125" bestFit="1" customWidth="1"/>
    <col min="3454" max="3454" width="13.9296875" bestFit="1" customWidth="1"/>
    <col min="3455" max="3455" width="11.1328125" bestFit="1" customWidth="1"/>
    <col min="3456" max="3456" width="13.9296875" bestFit="1" customWidth="1"/>
    <col min="3457" max="3457" width="11.1328125" bestFit="1" customWidth="1"/>
    <col min="3458" max="3458" width="13.9296875" bestFit="1" customWidth="1"/>
    <col min="3459" max="3459" width="11.1328125" bestFit="1" customWidth="1"/>
    <col min="3460" max="3460" width="13.9296875" bestFit="1" customWidth="1"/>
    <col min="3461" max="3461" width="11.1328125" bestFit="1" customWidth="1"/>
    <col min="3462" max="3462" width="13.9296875" bestFit="1" customWidth="1"/>
    <col min="3463" max="3463" width="11.1328125" bestFit="1" customWidth="1"/>
    <col min="3464" max="3464" width="13.9296875" bestFit="1" customWidth="1"/>
    <col min="3465" max="3465" width="11.1328125" bestFit="1" customWidth="1"/>
    <col min="3466" max="3466" width="13.9296875" bestFit="1" customWidth="1"/>
    <col min="3467" max="3467" width="11.1328125" bestFit="1" customWidth="1"/>
    <col min="3468" max="3468" width="13.9296875" bestFit="1" customWidth="1"/>
    <col min="3469" max="3469" width="11.1328125" bestFit="1" customWidth="1"/>
    <col min="3470" max="3470" width="13.9296875" bestFit="1" customWidth="1"/>
    <col min="3471" max="3471" width="11.1328125" bestFit="1" customWidth="1"/>
    <col min="3472" max="3472" width="13.9296875" bestFit="1" customWidth="1"/>
    <col min="3473" max="3473" width="11.1328125" bestFit="1" customWidth="1"/>
    <col min="3474" max="3474" width="13.9296875" bestFit="1" customWidth="1"/>
    <col min="3475" max="3475" width="11.1328125" bestFit="1" customWidth="1"/>
    <col min="3476" max="3476" width="13.9296875" bestFit="1" customWidth="1"/>
    <col min="3477" max="3477" width="11.1328125" bestFit="1" customWidth="1"/>
    <col min="3478" max="3478" width="13.9296875" bestFit="1" customWidth="1"/>
    <col min="3479" max="3479" width="12.1328125" bestFit="1" customWidth="1"/>
    <col min="3480" max="3480" width="14.9296875" bestFit="1" customWidth="1"/>
    <col min="3481" max="3481" width="12.1328125" bestFit="1" customWidth="1"/>
    <col min="3482" max="3482" width="14.9296875" bestFit="1" customWidth="1"/>
    <col min="3483" max="3483" width="12.1328125" bestFit="1" customWidth="1"/>
    <col min="3484" max="3484" width="14.9296875" bestFit="1" customWidth="1"/>
    <col min="3485" max="3485" width="12.1328125" bestFit="1" customWidth="1"/>
    <col min="3486" max="3486" width="14.9296875" bestFit="1" customWidth="1"/>
    <col min="3487" max="3487" width="12.1328125" bestFit="1" customWidth="1"/>
    <col min="3488" max="3488" width="14.9296875" bestFit="1" customWidth="1"/>
    <col min="3489" max="3489" width="12.1328125" bestFit="1" customWidth="1"/>
    <col min="3490" max="3490" width="14.9296875" bestFit="1" customWidth="1"/>
    <col min="3491" max="3491" width="12.1328125" bestFit="1" customWidth="1"/>
    <col min="3492" max="3492" width="14.9296875" bestFit="1" customWidth="1"/>
    <col min="3493" max="3493" width="12.1328125" bestFit="1" customWidth="1"/>
    <col min="3494" max="3494" width="14.9296875" bestFit="1" customWidth="1"/>
    <col min="3495" max="3495" width="12.1328125" bestFit="1" customWidth="1"/>
    <col min="3496" max="3496" width="14.9296875" bestFit="1" customWidth="1"/>
    <col min="3497" max="3497" width="12.1328125" bestFit="1" customWidth="1"/>
    <col min="3498" max="3498" width="14.9296875" bestFit="1" customWidth="1"/>
    <col min="3499" max="3499" width="12.1328125" bestFit="1" customWidth="1"/>
    <col min="3500" max="3500" width="14.9296875" bestFit="1" customWidth="1"/>
    <col min="3501" max="3501" width="12.1328125" bestFit="1" customWidth="1"/>
    <col min="3502" max="3502" width="14.9296875" bestFit="1" customWidth="1"/>
    <col min="3503" max="3503" width="12.1328125" bestFit="1" customWidth="1"/>
    <col min="3504" max="3504" width="14.9296875" bestFit="1" customWidth="1"/>
    <col min="3505" max="3505" width="12.1328125" bestFit="1" customWidth="1"/>
    <col min="3506" max="3506" width="14.9296875" bestFit="1" customWidth="1"/>
    <col min="3507" max="3507" width="12.1328125" bestFit="1" customWidth="1"/>
    <col min="3508" max="3508" width="14.9296875" bestFit="1" customWidth="1"/>
    <col min="3509" max="3509" width="12.1328125" bestFit="1" customWidth="1"/>
    <col min="3510" max="3510" width="14.9296875" bestFit="1" customWidth="1"/>
    <col min="3511" max="3511" width="12.1328125" bestFit="1" customWidth="1"/>
    <col min="3512" max="3512" width="14.9296875" bestFit="1" customWidth="1"/>
    <col min="3513" max="3513" width="12.1328125" bestFit="1" customWidth="1"/>
    <col min="3514" max="3514" width="14.9296875" bestFit="1" customWidth="1"/>
    <col min="3515" max="3515" width="12.1328125" bestFit="1" customWidth="1"/>
    <col min="3516" max="3516" width="14.9296875" bestFit="1" customWidth="1"/>
    <col min="3517" max="3517" width="12.1328125" bestFit="1" customWidth="1"/>
    <col min="3518" max="3518" width="14.9296875" bestFit="1" customWidth="1"/>
    <col min="3519" max="3519" width="12.1328125" bestFit="1" customWidth="1"/>
    <col min="3520" max="3520" width="14.9296875" bestFit="1" customWidth="1"/>
    <col min="3521" max="3521" width="12.1328125" bestFit="1" customWidth="1"/>
    <col min="3522" max="3522" width="14.9296875" bestFit="1" customWidth="1"/>
    <col min="3523" max="3523" width="12.1328125" bestFit="1" customWidth="1"/>
    <col min="3524" max="3524" width="14.9296875" bestFit="1" customWidth="1"/>
    <col min="3525" max="3525" width="12.1328125" bestFit="1" customWidth="1"/>
    <col min="3526" max="3526" width="14.9296875" bestFit="1" customWidth="1"/>
    <col min="3527" max="3527" width="12.1328125" bestFit="1" customWidth="1"/>
    <col min="3528" max="3528" width="14.9296875" bestFit="1" customWidth="1"/>
    <col min="3529" max="3529" width="12.1328125" bestFit="1" customWidth="1"/>
    <col min="3530" max="3530" width="14.9296875" bestFit="1" customWidth="1"/>
    <col min="3531" max="3531" width="12.1328125" bestFit="1" customWidth="1"/>
    <col min="3532" max="3532" width="14.9296875" bestFit="1" customWidth="1"/>
    <col min="3533" max="3533" width="12.1328125" bestFit="1" customWidth="1"/>
    <col min="3534" max="3534" width="14.9296875" bestFit="1" customWidth="1"/>
    <col min="3535" max="3535" width="12.1328125" bestFit="1" customWidth="1"/>
    <col min="3536" max="3536" width="14.9296875" bestFit="1" customWidth="1"/>
    <col min="3537" max="3537" width="12.1328125" bestFit="1" customWidth="1"/>
    <col min="3538" max="3538" width="14.9296875" bestFit="1" customWidth="1"/>
    <col min="3539" max="3539" width="12.1328125" bestFit="1" customWidth="1"/>
    <col min="3540" max="3540" width="14.9296875" bestFit="1" customWidth="1"/>
    <col min="3541" max="3541" width="12.1328125" bestFit="1" customWidth="1"/>
    <col min="3542" max="3542" width="14.9296875" bestFit="1" customWidth="1"/>
    <col min="3543" max="3543" width="12.1328125" bestFit="1" customWidth="1"/>
    <col min="3544" max="3544" width="14.9296875" bestFit="1" customWidth="1"/>
    <col min="3545" max="3545" width="12.1328125" bestFit="1" customWidth="1"/>
    <col min="3546" max="3546" width="14.9296875" bestFit="1" customWidth="1"/>
    <col min="3547" max="3547" width="12.1328125" bestFit="1" customWidth="1"/>
    <col min="3548" max="3548" width="14.9296875" bestFit="1" customWidth="1"/>
    <col min="3549" max="3549" width="12.1328125" bestFit="1" customWidth="1"/>
    <col min="3550" max="3550" width="14.9296875" bestFit="1" customWidth="1"/>
    <col min="3551" max="3551" width="12.1328125" bestFit="1" customWidth="1"/>
    <col min="3552" max="3552" width="14.9296875" bestFit="1" customWidth="1"/>
    <col min="3553" max="3553" width="12.1328125" bestFit="1" customWidth="1"/>
    <col min="3554" max="3554" width="14.9296875" bestFit="1" customWidth="1"/>
    <col min="3555" max="3555" width="12.1328125" bestFit="1" customWidth="1"/>
    <col min="3556" max="3556" width="14.9296875" bestFit="1" customWidth="1"/>
    <col min="3557" max="3557" width="12.1328125" bestFit="1" customWidth="1"/>
    <col min="3558" max="3558" width="14.9296875" bestFit="1" customWidth="1"/>
    <col min="3559" max="3559" width="12.1328125" bestFit="1" customWidth="1"/>
    <col min="3560" max="3560" width="14.9296875" bestFit="1" customWidth="1"/>
    <col min="3561" max="3561" width="12.1328125" bestFit="1" customWidth="1"/>
    <col min="3562" max="3562" width="14.9296875" bestFit="1" customWidth="1"/>
    <col min="3563" max="3563" width="12.1328125" bestFit="1" customWidth="1"/>
    <col min="3564" max="3564" width="14.9296875" bestFit="1" customWidth="1"/>
    <col min="3565" max="3565" width="10.1328125" bestFit="1" customWidth="1"/>
    <col min="3566" max="3566" width="12.9296875" bestFit="1" customWidth="1"/>
    <col min="3567" max="3567" width="10.1328125" bestFit="1" customWidth="1"/>
    <col min="3568" max="3568" width="12.9296875" bestFit="1" customWidth="1"/>
    <col min="3569" max="3569" width="10.1328125" bestFit="1" customWidth="1"/>
    <col min="3570" max="3570" width="12.9296875" bestFit="1" customWidth="1"/>
    <col min="3571" max="3571" width="10.1328125" bestFit="1" customWidth="1"/>
    <col min="3572" max="3572" width="12.9296875" bestFit="1" customWidth="1"/>
    <col min="3573" max="3573" width="10.1328125" bestFit="1" customWidth="1"/>
    <col min="3574" max="3574" width="12.9296875" bestFit="1" customWidth="1"/>
    <col min="3575" max="3575" width="10.1328125" bestFit="1" customWidth="1"/>
    <col min="3576" max="3576" width="12.9296875" bestFit="1" customWidth="1"/>
    <col min="3577" max="3577" width="10.1328125" bestFit="1" customWidth="1"/>
    <col min="3578" max="3578" width="12.9296875" bestFit="1" customWidth="1"/>
    <col min="3579" max="3579" width="10.1328125" bestFit="1" customWidth="1"/>
    <col min="3580" max="3580" width="12.9296875" bestFit="1" customWidth="1"/>
    <col min="3581" max="3581" width="10.1328125" bestFit="1" customWidth="1"/>
    <col min="3582" max="3582" width="12.9296875" bestFit="1" customWidth="1"/>
    <col min="3583" max="3583" width="10.1328125" bestFit="1" customWidth="1"/>
    <col min="3584" max="3584" width="12.9296875" bestFit="1" customWidth="1"/>
    <col min="3585" max="3585" width="10.1328125" bestFit="1" customWidth="1"/>
    <col min="3586" max="3586" width="12.9296875" bestFit="1" customWidth="1"/>
    <col min="3587" max="3587" width="10.1328125" bestFit="1" customWidth="1"/>
    <col min="3588" max="3588" width="12.9296875" bestFit="1" customWidth="1"/>
    <col min="3589" max="3589" width="10.1328125" bestFit="1" customWidth="1"/>
    <col min="3590" max="3590" width="12.9296875" bestFit="1" customWidth="1"/>
    <col min="3591" max="3591" width="10.1328125" bestFit="1" customWidth="1"/>
    <col min="3592" max="3592" width="12.9296875" bestFit="1" customWidth="1"/>
    <col min="3593" max="3593" width="10.1328125" bestFit="1" customWidth="1"/>
    <col min="3594" max="3594" width="12.9296875" bestFit="1" customWidth="1"/>
    <col min="3595" max="3595" width="10.1328125" bestFit="1" customWidth="1"/>
    <col min="3596" max="3596" width="12.9296875" bestFit="1" customWidth="1"/>
    <col min="3597" max="3597" width="10.1328125" bestFit="1" customWidth="1"/>
    <col min="3598" max="3598" width="12.9296875" bestFit="1" customWidth="1"/>
    <col min="3599" max="3599" width="10.1328125" bestFit="1" customWidth="1"/>
    <col min="3600" max="3600" width="12.9296875" bestFit="1" customWidth="1"/>
    <col min="3601" max="3601" width="10.1328125" bestFit="1" customWidth="1"/>
    <col min="3602" max="3602" width="12.9296875" bestFit="1" customWidth="1"/>
    <col min="3603" max="3603" width="10.1328125" bestFit="1" customWidth="1"/>
    <col min="3604" max="3604" width="12.9296875" bestFit="1" customWidth="1"/>
    <col min="3605" max="3605" width="10.1328125" bestFit="1" customWidth="1"/>
    <col min="3606" max="3606" width="12.9296875" bestFit="1" customWidth="1"/>
    <col min="3607" max="3607" width="11.1328125" bestFit="1" customWidth="1"/>
    <col min="3608" max="3608" width="13.9296875" bestFit="1" customWidth="1"/>
    <col min="3609" max="3609" width="11.1328125" bestFit="1" customWidth="1"/>
    <col min="3610" max="3610" width="13.9296875" bestFit="1" customWidth="1"/>
    <col min="3611" max="3611" width="11.1328125" bestFit="1" customWidth="1"/>
    <col min="3612" max="3612" width="13.9296875" bestFit="1" customWidth="1"/>
    <col min="3613" max="3613" width="11.1328125" bestFit="1" customWidth="1"/>
    <col min="3614" max="3614" width="13.9296875" bestFit="1" customWidth="1"/>
    <col min="3615" max="3615" width="11.1328125" bestFit="1" customWidth="1"/>
    <col min="3616" max="3616" width="13.9296875" bestFit="1" customWidth="1"/>
    <col min="3617" max="3617" width="11.1328125" bestFit="1" customWidth="1"/>
    <col min="3618" max="3618" width="13.9296875" bestFit="1" customWidth="1"/>
    <col min="3619" max="3619" width="11.1328125" bestFit="1" customWidth="1"/>
    <col min="3620" max="3620" width="13.9296875" bestFit="1" customWidth="1"/>
    <col min="3621" max="3621" width="11.1328125" bestFit="1" customWidth="1"/>
    <col min="3622" max="3622" width="13.9296875" bestFit="1" customWidth="1"/>
    <col min="3623" max="3623" width="11.1328125" bestFit="1" customWidth="1"/>
    <col min="3624" max="3624" width="13.9296875" bestFit="1" customWidth="1"/>
    <col min="3625" max="3625" width="11.1328125" bestFit="1" customWidth="1"/>
    <col min="3626" max="3626" width="13.9296875" bestFit="1" customWidth="1"/>
    <col min="3627" max="3627" width="11.1328125" bestFit="1" customWidth="1"/>
    <col min="3628" max="3628" width="13.9296875" bestFit="1" customWidth="1"/>
    <col min="3629" max="3629" width="11.1328125" bestFit="1" customWidth="1"/>
    <col min="3630" max="3630" width="13.9296875" bestFit="1" customWidth="1"/>
    <col min="3631" max="3631" width="11.1328125" bestFit="1" customWidth="1"/>
    <col min="3632" max="3632" width="13.9296875" bestFit="1" customWidth="1"/>
    <col min="3633" max="3633" width="11.1328125" bestFit="1" customWidth="1"/>
    <col min="3634" max="3634" width="13.9296875" bestFit="1" customWidth="1"/>
    <col min="3635" max="3635" width="11.1328125" bestFit="1" customWidth="1"/>
    <col min="3636" max="3636" width="13.9296875" bestFit="1" customWidth="1"/>
    <col min="3637" max="3637" width="11.1328125" bestFit="1" customWidth="1"/>
    <col min="3638" max="3638" width="13.9296875" bestFit="1" customWidth="1"/>
    <col min="3639" max="3639" width="11.1328125" bestFit="1" customWidth="1"/>
    <col min="3640" max="3640" width="13.9296875" bestFit="1" customWidth="1"/>
    <col min="3641" max="3641" width="11.1328125" bestFit="1" customWidth="1"/>
    <col min="3642" max="3642" width="13.9296875" bestFit="1" customWidth="1"/>
    <col min="3643" max="3643" width="11.1328125" bestFit="1" customWidth="1"/>
    <col min="3644" max="3644" width="13.9296875" bestFit="1" customWidth="1"/>
    <col min="3645" max="3645" width="11.1328125" bestFit="1" customWidth="1"/>
    <col min="3646" max="3646" width="13.9296875" bestFit="1" customWidth="1"/>
    <col min="3647" max="3647" width="11.1328125" bestFit="1" customWidth="1"/>
    <col min="3648" max="3648" width="13.9296875" bestFit="1" customWidth="1"/>
    <col min="3649" max="3649" width="11.1328125" bestFit="1" customWidth="1"/>
    <col min="3650" max="3650" width="13.9296875" bestFit="1" customWidth="1"/>
    <col min="3651" max="3651" width="11.1328125" bestFit="1" customWidth="1"/>
    <col min="3652" max="3652" width="13.9296875" bestFit="1" customWidth="1"/>
    <col min="3653" max="3653" width="11.1328125" bestFit="1" customWidth="1"/>
    <col min="3654" max="3654" width="13.9296875" bestFit="1" customWidth="1"/>
    <col min="3655" max="3655" width="11.1328125" bestFit="1" customWidth="1"/>
    <col min="3656" max="3656" width="13.9296875" bestFit="1" customWidth="1"/>
    <col min="3657" max="3657" width="11.1328125" bestFit="1" customWidth="1"/>
    <col min="3658" max="3658" width="13.9296875" bestFit="1" customWidth="1"/>
    <col min="3659" max="3659" width="11.1328125" bestFit="1" customWidth="1"/>
    <col min="3660" max="3660" width="13.9296875" bestFit="1" customWidth="1"/>
    <col min="3661" max="3661" width="11.1328125" bestFit="1" customWidth="1"/>
    <col min="3662" max="3662" width="13.9296875" bestFit="1" customWidth="1"/>
    <col min="3663" max="3663" width="11.1328125" bestFit="1" customWidth="1"/>
    <col min="3664" max="3664" width="13.9296875" bestFit="1" customWidth="1"/>
    <col min="3665" max="3665" width="11.1328125" bestFit="1" customWidth="1"/>
    <col min="3666" max="3666" width="13.9296875" bestFit="1" customWidth="1"/>
    <col min="3667" max="3667" width="11.1328125" bestFit="1" customWidth="1"/>
    <col min="3668" max="3668" width="13.9296875" bestFit="1" customWidth="1"/>
    <col min="3669" max="3669" width="11.1328125" bestFit="1" customWidth="1"/>
    <col min="3670" max="3670" width="13.9296875" bestFit="1" customWidth="1"/>
    <col min="3671" max="3671" width="11.1328125" bestFit="1" customWidth="1"/>
    <col min="3672" max="3672" width="13.9296875" bestFit="1" customWidth="1"/>
    <col min="3673" max="3673" width="11.1328125" bestFit="1" customWidth="1"/>
    <col min="3674" max="3674" width="13.9296875" bestFit="1" customWidth="1"/>
    <col min="3675" max="3675" width="11.1328125" bestFit="1" customWidth="1"/>
    <col min="3676" max="3676" width="13.9296875" bestFit="1" customWidth="1"/>
    <col min="3677" max="3677" width="11.1328125" bestFit="1" customWidth="1"/>
    <col min="3678" max="3678" width="13.9296875" bestFit="1" customWidth="1"/>
    <col min="3679" max="3679" width="11.1328125" bestFit="1" customWidth="1"/>
    <col min="3680" max="3680" width="13.9296875" bestFit="1" customWidth="1"/>
    <col min="3681" max="3681" width="11.1328125" bestFit="1" customWidth="1"/>
    <col min="3682" max="3682" width="13.9296875" bestFit="1" customWidth="1"/>
    <col min="3683" max="3683" width="11.1328125" bestFit="1" customWidth="1"/>
    <col min="3684" max="3684" width="13.9296875" bestFit="1" customWidth="1"/>
    <col min="3685" max="3685" width="11.1328125" bestFit="1" customWidth="1"/>
    <col min="3686" max="3686" width="13.9296875" bestFit="1" customWidth="1"/>
    <col min="3687" max="3687" width="11.1328125" bestFit="1" customWidth="1"/>
    <col min="3688" max="3688" width="13.9296875" bestFit="1" customWidth="1"/>
    <col min="3689" max="3689" width="11.1328125" bestFit="1" customWidth="1"/>
    <col min="3690" max="3690" width="13.9296875" bestFit="1" customWidth="1"/>
    <col min="3691" max="3691" width="11.1328125" bestFit="1" customWidth="1"/>
    <col min="3692" max="3692" width="13.9296875" bestFit="1" customWidth="1"/>
    <col min="3693" max="3693" width="11.1328125" bestFit="1" customWidth="1"/>
    <col min="3694" max="3694" width="13.9296875" bestFit="1" customWidth="1"/>
    <col min="3695" max="3695" width="11.1328125" bestFit="1" customWidth="1"/>
    <col min="3696" max="3696" width="13.9296875" bestFit="1" customWidth="1"/>
    <col min="3697" max="3697" width="11.1328125" bestFit="1" customWidth="1"/>
    <col min="3698" max="3698" width="13.9296875" bestFit="1" customWidth="1"/>
    <col min="3699" max="3699" width="11.1328125" bestFit="1" customWidth="1"/>
    <col min="3700" max="3700" width="13.9296875" bestFit="1" customWidth="1"/>
    <col min="3701" max="3701" width="11.1328125" bestFit="1" customWidth="1"/>
    <col min="3702" max="3702" width="13.9296875" bestFit="1" customWidth="1"/>
    <col min="3703" max="3703" width="11.1328125" bestFit="1" customWidth="1"/>
    <col min="3704" max="3704" width="13.9296875" bestFit="1" customWidth="1"/>
    <col min="3705" max="3705" width="11.1328125" bestFit="1" customWidth="1"/>
    <col min="3706" max="3706" width="13.9296875" bestFit="1" customWidth="1"/>
    <col min="3707" max="3707" width="11.1328125" bestFit="1" customWidth="1"/>
    <col min="3708" max="3708" width="13.9296875" bestFit="1" customWidth="1"/>
    <col min="3709" max="3709" width="11.1328125" bestFit="1" customWidth="1"/>
    <col min="3710" max="3710" width="13.9296875" bestFit="1" customWidth="1"/>
    <col min="3711" max="3711" width="11.1328125" bestFit="1" customWidth="1"/>
    <col min="3712" max="3712" width="13.9296875" bestFit="1" customWidth="1"/>
    <col min="3713" max="3713" width="11.1328125" bestFit="1" customWidth="1"/>
    <col min="3714" max="3714" width="13.9296875" bestFit="1" customWidth="1"/>
    <col min="3715" max="3715" width="11.1328125" bestFit="1" customWidth="1"/>
    <col min="3716" max="3716" width="13.9296875" bestFit="1" customWidth="1"/>
    <col min="3717" max="3717" width="11.1328125" bestFit="1" customWidth="1"/>
    <col min="3718" max="3718" width="13.9296875" bestFit="1" customWidth="1"/>
    <col min="3719" max="3719" width="11.1328125" bestFit="1" customWidth="1"/>
    <col min="3720" max="3720" width="13.9296875" bestFit="1" customWidth="1"/>
    <col min="3721" max="3721" width="11.1328125" bestFit="1" customWidth="1"/>
    <col min="3722" max="3722" width="13.9296875" bestFit="1" customWidth="1"/>
    <col min="3723" max="3723" width="11.1328125" bestFit="1" customWidth="1"/>
    <col min="3724" max="3724" width="13.9296875" bestFit="1" customWidth="1"/>
    <col min="3725" max="3725" width="11.1328125" bestFit="1" customWidth="1"/>
    <col min="3726" max="3726" width="13.9296875" bestFit="1" customWidth="1"/>
    <col min="3727" max="3727" width="11.1328125" bestFit="1" customWidth="1"/>
    <col min="3728" max="3728" width="13.9296875" bestFit="1" customWidth="1"/>
    <col min="3729" max="3729" width="11.1328125" bestFit="1" customWidth="1"/>
    <col min="3730" max="3730" width="13.9296875" bestFit="1" customWidth="1"/>
    <col min="3731" max="3731" width="11.1328125" bestFit="1" customWidth="1"/>
    <col min="3732" max="3732" width="13.9296875" bestFit="1" customWidth="1"/>
    <col min="3733" max="3733" width="11.1328125" bestFit="1" customWidth="1"/>
    <col min="3734" max="3734" width="13.9296875" bestFit="1" customWidth="1"/>
    <col min="3735" max="3735" width="11.1328125" bestFit="1" customWidth="1"/>
    <col min="3736" max="3736" width="13.9296875" bestFit="1" customWidth="1"/>
    <col min="3737" max="3737" width="11.1328125" bestFit="1" customWidth="1"/>
    <col min="3738" max="3738" width="13.9296875" bestFit="1" customWidth="1"/>
    <col min="3739" max="3739" width="11.1328125" bestFit="1" customWidth="1"/>
    <col min="3740" max="3740" width="13.9296875" bestFit="1" customWidth="1"/>
    <col min="3741" max="3741" width="11.1328125" bestFit="1" customWidth="1"/>
    <col min="3742" max="3742" width="13.9296875" bestFit="1" customWidth="1"/>
    <col min="3743" max="3743" width="11.1328125" bestFit="1" customWidth="1"/>
    <col min="3744" max="3744" width="13.9296875" bestFit="1" customWidth="1"/>
    <col min="3745" max="3745" width="11.1328125" bestFit="1" customWidth="1"/>
    <col min="3746" max="3746" width="13.9296875" bestFit="1" customWidth="1"/>
    <col min="3747" max="3747" width="11.1328125" bestFit="1" customWidth="1"/>
    <col min="3748" max="3748" width="13.9296875" bestFit="1" customWidth="1"/>
    <col min="3749" max="3749" width="11.1328125" bestFit="1" customWidth="1"/>
    <col min="3750" max="3750" width="13.9296875" bestFit="1" customWidth="1"/>
    <col min="3751" max="3751" width="11.1328125" bestFit="1" customWidth="1"/>
    <col min="3752" max="3752" width="13.9296875" bestFit="1" customWidth="1"/>
    <col min="3753" max="3753" width="11.1328125" bestFit="1" customWidth="1"/>
    <col min="3754" max="3754" width="13.9296875" bestFit="1" customWidth="1"/>
    <col min="3755" max="3755" width="11.1328125" bestFit="1" customWidth="1"/>
    <col min="3756" max="3756" width="13.9296875" bestFit="1" customWidth="1"/>
    <col min="3757" max="3757" width="11.1328125" bestFit="1" customWidth="1"/>
    <col min="3758" max="3758" width="13.9296875" bestFit="1" customWidth="1"/>
    <col min="3759" max="3759" width="11.1328125" bestFit="1" customWidth="1"/>
    <col min="3760" max="3760" width="13.9296875" bestFit="1" customWidth="1"/>
    <col min="3761" max="3761" width="11.1328125" bestFit="1" customWidth="1"/>
    <col min="3762" max="3762" width="13.9296875" bestFit="1" customWidth="1"/>
    <col min="3763" max="3763" width="11.1328125" bestFit="1" customWidth="1"/>
    <col min="3764" max="3764" width="13.9296875" bestFit="1" customWidth="1"/>
    <col min="3765" max="3765" width="11.1328125" bestFit="1" customWidth="1"/>
    <col min="3766" max="3766" width="13.9296875" bestFit="1" customWidth="1"/>
    <col min="3767" max="3767" width="11.1328125" bestFit="1" customWidth="1"/>
    <col min="3768" max="3768" width="13.9296875" bestFit="1" customWidth="1"/>
    <col min="3769" max="3769" width="11.1328125" bestFit="1" customWidth="1"/>
    <col min="3770" max="3770" width="13.9296875" bestFit="1" customWidth="1"/>
    <col min="3771" max="3771" width="11.1328125" bestFit="1" customWidth="1"/>
    <col min="3772" max="3772" width="13.9296875" bestFit="1" customWidth="1"/>
    <col min="3773" max="3773" width="11.1328125" bestFit="1" customWidth="1"/>
    <col min="3774" max="3774" width="13.9296875" bestFit="1" customWidth="1"/>
    <col min="3775" max="3775" width="11.1328125" bestFit="1" customWidth="1"/>
    <col min="3776" max="3776" width="13.9296875" bestFit="1" customWidth="1"/>
    <col min="3777" max="3777" width="11.1328125" bestFit="1" customWidth="1"/>
    <col min="3778" max="3778" width="13.9296875" bestFit="1" customWidth="1"/>
    <col min="3779" max="3779" width="11.1328125" bestFit="1" customWidth="1"/>
    <col min="3780" max="3780" width="13.9296875" bestFit="1" customWidth="1"/>
    <col min="3781" max="3781" width="11.1328125" bestFit="1" customWidth="1"/>
    <col min="3782" max="3782" width="13.9296875" bestFit="1" customWidth="1"/>
    <col min="3783" max="3783" width="11.1328125" bestFit="1" customWidth="1"/>
    <col min="3784" max="3784" width="13.9296875" bestFit="1" customWidth="1"/>
    <col min="3785" max="3785" width="11.1328125" bestFit="1" customWidth="1"/>
    <col min="3786" max="3786" width="13.9296875" bestFit="1" customWidth="1"/>
    <col min="3787" max="3787" width="11.1328125" bestFit="1" customWidth="1"/>
    <col min="3788" max="3788" width="13.9296875" bestFit="1" customWidth="1"/>
    <col min="3789" max="3789" width="11.1328125" bestFit="1" customWidth="1"/>
    <col min="3790" max="3790" width="13.9296875" bestFit="1" customWidth="1"/>
    <col min="3791" max="3791" width="11.1328125" bestFit="1" customWidth="1"/>
    <col min="3792" max="3792" width="13.9296875" bestFit="1" customWidth="1"/>
    <col min="3793" max="3793" width="11.1328125" bestFit="1" customWidth="1"/>
    <col min="3794" max="3794" width="13.9296875" bestFit="1" customWidth="1"/>
    <col min="3795" max="3795" width="11.1328125" bestFit="1" customWidth="1"/>
    <col min="3796" max="3796" width="13.9296875" bestFit="1" customWidth="1"/>
    <col min="3797" max="3797" width="11.1328125" bestFit="1" customWidth="1"/>
    <col min="3798" max="3798" width="13.9296875" bestFit="1" customWidth="1"/>
    <col min="3799" max="3799" width="10.1328125" bestFit="1" customWidth="1"/>
    <col min="3800" max="3800" width="12.9296875" bestFit="1" customWidth="1"/>
    <col min="3801" max="3801" width="10.1328125" bestFit="1" customWidth="1"/>
    <col min="3802" max="3802" width="12.9296875" bestFit="1" customWidth="1"/>
    <col min="3803" max="3803" width="10.1328125" bestFit="1" customWidth="1"/>
    <col min="3804" max="3804" width="12.9296875" bestFit="1" customWidth="1"/>
    <col min="3805" max="3805" width="10.1328125" bestFit="1" customWidth="1"/>
    <col min="3806" max="3806" width="12.9296875" bestFit="1" customWidth="1"/>
    <col min="3807" max="3807" width="10.1328125" bestFit="1" customWidth="1"/>
    <col min="3808" max="3808" width="12.9296875" bestFit="1" customWidth="1"/>
    <col min="3809" max="3809" width="10.1328125" bestFit="1" customWidth="1"/>
    <col min="3810" max="3810" width="12.9296875" bestFit="1" customWidth="1"/>
    <col min="3811" max="3811" width="10.1328125" bestFit="1" customWidth="1"/>
    <col min="3812" max="3812" width="12.9296875" bestFit="1" customWidth="1"/>
    <col min="3813" max="3813" width="10.1328125" bestFit="1" customWidth="1"/>
    <col min="3814" max="3814" width="12.9296875" bestFit="1" customWidth="1"/>
    <col min="3815" max="3815" width="10.1328125" bestFit="1" customWidth="1"/>
    <col min="3816" max="3816" width="12.9296875" bestFit="1" customWidth="1"/>
    <col min="3817" max="3817" width="10.1328125" bestFit="1" customWidth="1"/>
    <col min="3818" max="3818" width="12.9296875" bestFit="1" customWidth="1"/>
    <col min="3819" max="3819" width="10.1328125" bestFit="1" customWidth="1"/>
    <col min="3820" max="3820" width="12.9296875" bestFit="1" customWidth="1"/>
    <col min="3821" max="3821" width="10.1328125" bestFit="1" customWidth="1"/>
    <col min="3822" max="3822" width="12.9296875" bestFit="1" customWidth="1"/>
    <col min="3823" max="3823" width="10.1328125" bestFit="1" customWidth="1"/>
    <col min="3824" max="3824" width="12.9296875" bestFit="1" customWidth="1"/>
    <col min="3825" max="3825" width="10.1328125" bestFit="1" customWidth="1"/>
    <col min="3826" max="3826" width="12.9296875" bestFit="1" customWidth="1"/>
    <col min="3827" max="3827" width="10.1328125" bestFit="1" customWidth="1"/>
    <col min="3828" max="3828" width="12.9296875" bestFit="1" customWidth="1"/>
    <col min="3829" max="3829" width="10.1328125" bestFit="1" customWidth="1"/>
    <col min="3830" max="3830" width="12.9296875" bestFit="1" customWidth="1"/>
    <col min="3831" max="3831" width="10.1328125" bestFit="1" customWidth="1"/>
    <col min="3832" max="3832" width="12.9296875" bestFit="1" customWidth="1"/>
    <col min="3833" max="3833" width="10.1328125" bestFit="1" customWidth="1"/>
    <col min="3834" max="3834" width="12.9296875" bestFit="1" customWidth="1"/>
    <col min="3835" max="3835" width="10.1328125" bestFit="1" customWidth="1"/>
    <col min="3836" max="3836" width="12.9296875" bestFit="1" customWidth="1"/>
    <col min="3837" max="3837" width="10.1328125" bestFit="1" customWidth="1"/>
    <col min="3838" max="3838" width="12.9296875" bestFit="1" customWidth="1"/>
    <col min="3839" max="3839" width="10.1328125" bestFit="1" customWidth="1"/>
    <col min="3840" max="3840" width="12.9296875" bestFit="1" customWidth="1"/>
    <col min="3841" max="3841" width="10.1328125" bestFit="1" customWidth="1"/>
    <col min="3842" max="3842" width="12.9296875" bestFit="1" customWidth="1"/>
    <col min="3843" max="3843" width="10.1328125" bestFit="1" customWidth="1"/>
    <col min="3844" max="3844" width="12.9296875" bestFit="1" customWidth="1"/>
    <col min="3845" max="3845" width="10.1328125" bestFit="1" customWidth="1"/>
    <col min="3846" max="3846" width="12.9296875" bestFit="1" customWidth="1"/>
    <col min="3847" max="3847" width="10.1328125" bestFit="1" customWidth="1"/>
    <col min="3848" max="3848" width="12.9296875" bestFit="1" customWidth="1"/>
    <col min="3849" max="3849" width="10.1328125" bestFit="1" customWidth="1"/>
    <col min="3850" max="3850" width="12.9296875" bestFit="1" customWidth="1"/>
    <col min="3851" max="3851" width="10.1328125" bestFit="1" customWidth="1"/>
    <col min="3852" max="3852" width="12.9296875" bestFit="1" customWidth="1"/>
    <col min="3853" max="3853" width="10.1328125" bestFit="1" customWidth="1"/>
    <col min="3854" max="3854" width="12.9296875" bestFit="1" customWidth="1"/>
    <col min="3855" max="3855" width="10.1328125" bestFit="1" customWidth="1"/>
    <col min="3856" max="3856" width="12.9296875" bestFit="1" customWidth="1"/>
    <col min="3857" max="3857" width="10.1328125" bestFit="1" customWidth="1"/>
    <col min="3858" max="3858" width="12.9296875" bestFit="1" customWidth="1"/>
    <col min="3859" max="3859" width="10.1328125" bestFit="1" customWidth="1"/>
    <col min="3860" max="3860" width="12.9296875" bestFit="1" customWidth="1"/>
    <col min="3861" max="3861" width="10.1328125" bestFit="1" customWidth="1"/>
    <col min="3862" max="3862" width="12.9296875" bestFit="1" customWidth="1"/>
    <col min="3863" max="3863" width="10.1328125" bestFit="1" customWidth="1"/>
    <col min="3864" max="3864" width="12.9296875" bestFit="1" customWidth="1"/>
    <col min="3865" max="3865" width="10.1328125" bestFit="1" customWidth="1"/>
    <col min="3866" max="3866" width="12.9296875" bestFit="1" customWidth="1"/>
    <col min="3867" max="3867" width="10.1328125" bestFit="1" customWidth="1"/>
    <col min="3868" max="3868" width="12.9296875" bestFit="1" customWidth="1"/>
    <col min="3869" max="3869" width="11.1328125" bestFit="1" customWidth="1"/>
    <col min="3870" max="3870" width="13.9296875" bestFit="1" customWidth="1"/>
    <col min="3871" max="3871" width="11.1328125" bestFit="1" customWidth="1"/>
    <col min="3872" max="3872" width="13.9296875" bestFit="1" customWidth="1"/>
    <col min="3873" max="3873" width="11.1328125" bestFit="1" customWidth="1"/>
    <col min="3874" max="3874" width="13.9296875" bestFit="1" customWidth="1"/>
    <col min="3875" max="3875" width="11.1328125" bestFit="1" customWidth="1"/>
    <col min="3876" max="3876" width="13.9296875" bestFit="1" customWidth="1"/>
    <col min="3877" max="3877" width="11.1328125" bestFit="1" customWidth="1"/>
    <col min="3878" max="3878" width="13.9296875" bestFit="1" customWidth="1"/>
    <col min="3879" max="3879" width="11.1328125" bestFit="1" customWidth="1"/>
    <col min="3880" max="3880" width="13.9296875" bestFit="1" customWidth="1"/>
    <col min="3881" max="3881" width="11.1328125" bestFit="1" customWidth="1"/>
    <col min="3882" max="3882" width="13.9296875" bestFit="1" customWidth="1"/>
    <col min="3883" max="3883" width="11.1328125" bestFit="1" customWidth="1"/>
    <col min="3884" max="3884" width="13.9296875" bestFit="1" customWidth="1"/>
    <col min="3885" max="3885" width="11.1328125" bestFit="1" customWidth="1"/>
    <col min="3886" max="3886" width="13.9296875" bestFit="1" customWidth="1"/>
    <col min="3887" max="3887" width="11.1328125" bestFit="1" customWidth="1"/>
    <col min="3888" max="3888" width="13.9296875" bestFit="1" customWidth="1"/>
    <col min="3889" max="3889" width="11.1328125" bestFit="1" customWidth="1"/>
    <col min="3890" max="3890" width="13.9296875" bestFit="1" customWidth="1"/>
    <col min="3891" max="3891" width="11.1328125" bestFit="1" customWidth="1"/>
    <col min="3892" max="3892" width="13.9296875" bestFit="1" customWidth="1"/>
    <col min="3893" max="3893" width="11.1328125" bestFit="1" customWidth="1"/>
    <col min="3894" max="3894" width="13.9296875" bestFit="1" customWidth="1"/>
    <col min="3895" max="3895" width="11.1328125" bestFit="1" customWidth="1"/>
    <col min="3896" max="3896" width="13.9296875" bestFit="1" customWidth="1"/>
    <col min="3897" max="3897" width="11.1328125" bestFit="1" customWidth="1"/>
    <col min="3898" max="3898" width="13.9296875" bestFit="1" customWidth="1"/>
    <col min="3899" max="3899" width="11.1328125" bestFit="1" customWidth="1"/>
    <col min="3900" max="3900" width="13.9296875" bestFit="1" customWidth="1"/>
    <col min="3901" max="3901" width="11.1328125" bestFit="1" customWidth="1"/>
    <col min="3902" max="3902" width="13.9296875" bestFit="1" customWidth="1"/>
    <col min="3903" max="3903" width="11.1328125" bestFit="1" customWidth="1"/>
    <col min="3904" max="3904" width="13.9296875" bestFit="1" customWidth="1"/>
    <col min="3905" max="3905" width="11.1328125" bestFit="1" customWidth="1"/>
    <col min="3906" max="3906" width="13.9296875" bestFit="1" customWidth="1"/>
    <col min="3907" max="3907" width="11.1328125" bestFit="1" customWidth="1"/>
    <col min="3908" max="3908" width="13.9296875" bestFit="1" customWidth="1"/>
    <col min="3909" max="3909" width="11.1328125" bestFit="1" customWidth="1"/>
    <col min="3910" max="3910" width="13.9296875" bestFit="1" customWidth="1"/>
    <col min="3911" max="3911" width="11.1328125" bestFit="1" customWidth="1"/>
    <col min="3912" max="3912" width="13.9296875" bestFit="1" customWidth="1"/>
    <col min="3913" max="3913" width="11.1328125" bestFit="1" customWidth="1"/>
    <col min="3914" max="3914" width="13.9296875" bestFit="1" customWidth="1"/>
    <col min="3915" max="3915" width="11.1328125" bestFit="1" customWidth="1"/>
    <col min="3916" max="3916" width="13.9296875" bestFit="1" customWidth="1"/>
    <col min="3917" max="3917" width="11.1328125" bestFit="1" customWidth="1"/>
    <col min="3918" max="3918" width="13.9296875" bestFit="1" customWidth="1"/>
    <col min="3919" max="3919" width="11.1328125" bestFit="1" customWidth="1"/>
    <col min="3920" max="3920" width="13.9296875" bestFit="1" customWidth="1"/>
    <col min="3921" max="3921" width="11.1328125" bestFit="1" customWidth="1"/>
    <col min="3922" max="3922" width="13.9296875" bestFit="1" customWidth="1"/>
    <col min="3923" max="3923" width="11.1328125" bestFit="1" customWidth="1"/>
    <col min="3924" max="3924" width="13.9296875" bestFit="1" customWidth="1"/>
    <col min="3925" max="3925" width="11.1328125" bestFit="1" customWidth="1"/>
    <col min="3926" max="3926" width="13.9296875" bestFit="1" customWidth="1"/>
    <col min="3927" max="3927" width="11.1328125" bestFit="1" customWidth="1"/>
    <col min="3928" max="3928" width="13.9296875" bestFit="1" customWidth="1"/>
    <col min="3929" max="3929" width="11.1328125" bestFit="1" customWidth="1"/>
    <col min="3930" max="3930" width="13.9296875" bestFit="1" customWidth="1"/>
    <col min="3931" max="3931" width="11.1328125" bestFit="1" customWidth="1"/>
    <col min="3932" max="3932" width="13.9296875" bestFit="1" customWidth="1"/>
    <col min="3933" max="3933" width="11.1328125" bestFit="1" customWidth="1"/>
    <col min="3934" max="3934" width="13.9296875" bestFit="1" customWidth="1"/>
    <col min="3935" max="3935" width="11.1328125" bestFit="1" customWidth="1"/>
    <col min="3936" max="3936" width="13.9296875" bestFit="1" customWidth="1"/>
    <col min="3937" max="3937" width="11.1328125" bestFit="1" customWidth="1"/>
    <col min="3938" max="3938" width="13.9296875" bestFit="1" customWidth="1"/>
    <col min="3939" max="3939" width="11.1328125" bestFit="1" customWidth="1"/>
    <col min="3940" max="3940" width="13.9296875" bestFit="1" customWidth="1"/>
    <col min="3941" max="3941" width="11.1328125" bestFit="1" customWidth="1"/>
    <col min="3942" max="3942" width="13.9296875" bestFit="1" customWidth="1"/>
    <col min="3943" max="3943" width="11.1328125" bestFit="1" customWidth="1"/>
    <col min="3944" max="3944" width="13.9296875" bestFit="1" customWidth="1"/>
    <col min="3945" max="3945" width="11.1328125" bestFit="1" customWidth="1"/>
    <col min="3946" max="3946" width="13.9296875" bestFit="1" customWidth="1"/>
    <col min="3947" max="3947" width="11.1328125" bestFit="1" customWidth="1"/>
    <col min="3948" max="3948" width="13.9296875" bestFit="1" customWidth="1"/>
    <col min="3949" max="3949" width="11.1328125" bestFit="1" customWidth="1"/>
    <col min="3950" max="3950" width="13.9296875" bestFit="1" customWidth="1"/>
    <col min="3951" max="3951" width="11.1328125" bestFit="1" customWidth="1"/>
    <col min="3952" max="3952" width="13.9296875" bestFit="1" customWidth="1"/>
    <col min="3953" max="3953" width="11.1328125" bestFit="1" customWidth="1"/>
    <col min="3954" max="3954" width="13.9296875" bestFit="1" customWidth="1"/>
    <col min="3955" max="3955" width="11.1328125" bestFit="1" customWidth="1"/>
    <col min="3956" max="3956" width="13.9296875" bestFit="1" customWidth="1"/>
    <col min="3957" max="3957" width="11.1328125" bestFit="1" customWidth="1"/>
    <col min="3958" max="3958" width="13.9296875" bestFit="1" customWidth="1"/>
    <col min="3959" max="3959" width="11.1328125" bestFit="1" customWidth="1"/>
    <col min="3960" max="3960" width="13.9296875" bestFit="1" customWidth="1"/>
    <col min="3961" max="3961" width="11.1328125" bestFit="1" customWidth="1"/>
    <col min="3962" max="3962" width="13.9296875" bestFit="1" customWidth="1"/>
    <col min="3963" max="3963" width="11.1328125" bestFit="1" customWidth="1"/>
    <col min="3964" max="3964" width="13.9296875" bestFit="1" customWidth="1"/>
    <col min="3965" max="3965" width="11.1328125" bestFit="1" customWidth="1"/>
    <col min="3966" max="3966" width="13.9296875" bestFit="1" customWidth="1"/>
    <col min="3967" max="3967" width="11.1328125" bestFit="1" customWidth="1"/>
    <col min="3968" max="3968" width="13.9296875" bestFit="1" customWidth="1"/>
    <col min="3969" max="3969" width="11.1328125" bestFit="1" customWidth="1"/>
    <col min="3970" max="3970" width="13.9296875" bestFit="1" customWidth="1"/>
    <col min="3971" max="3971" width="11.1328125" bestFit="1" customWidth="1"/>
    <col min="3972" max="3972" width="13.9296875" bestFit="1" customWidth="1"/>
    <col min="3973" max="3973" width="11.1328125" bestFit="1" customWidth="1"/>
    <col min="3974" max="3974" width="13.9296875" bestFit="1" customWidth="1"/>
    <col min="3975" max="3975" width="11.1328125" bestFit="1" customWidth="1"/>
    <col min="3976" max="3976" width="13.9296875" bestFit="1" customWidth="1"/>
    <col min="3977" max="3977" width="11.1328125" bestFit="1" customWidth="1"/>
    <col min="3978" max="3978" width="13.9296875" bestFit="1" customWidth="1"/>
    <col min="3979" max="3979" width="11.1328125" bestFit="1" customWidth="1"/>
    <col min="3980" max="3980" width="13.9296875" bestFit="1" customWidth="1"/>
    <col min="3981" max="3981" width="11.1328125" bestFit="1" customWidth="1"/>
    <col min="3982" max="3982" width="13.9296875" bestFit="1" customWidth="1"/>
    <col min="3983" max="3983" width="11.1328125" bestFit="1" customWidth="1"/>
    <col min="3984" max="3984" width="13.9296875" bestFit="1" customWidth="1"/>
    <col min="3985" max="3985" width="11.1328125" bestFit="1" customWidth="1"/>
    <col min="3986" max="3986" width="13.9296875" bestFit="1" customWidth="1"/>
    <col min="3987" max="3987" width="11.1328125" bestFit="1" customWidth="1"/>
    <col min="3988" max="3988" width="13.9296875" bestFit="1" customWidth="1"/>
    <col min="3989" max="3989" width="11.1328125" bestFit="1" customWidth="1"/>
    <col min="3990" max="3990" width="13.9296875" bestFit="1" customWidth="1"/>
    <col min="3991" max="3991" width="11.1328125" bestFit="1" customWidth="1"/>
    <col min="3992" max="3992" width="13.9296875" bestFit="1" customWidth="1"/>
    <col min="3993" max="3993" width="11.1328125" bestFit="1" customWidth="1"/>
    <col min="3994" max="3994" width="13.9296875" bestFit="1" customWidth="1"/>
    <col min="3995" max="3995" width="11.1328125" bestFit="1" customWidth="1"/>
    <col min="3996" max="3996" width="13.9296875" bestFit="1" customWidth="1"/>
    <col min="3997" max="3997" width="11.1328125" bestFit="1" customWidth="1"/>
    <col min="3998" max="3998" width="13.9296875" bestFit="1" customWidth="1"/>
    <col min="3999" max="3999" width="11.1328125" bestFit="1" customWidth="1"/>
    <col min="4000" max="4000" width="13.9296875" bestFit="1" customWidth="1"/>
    <col min="4001" max="4001" width="11.1328125" bestFit="1" customWidth="1"/>
    <col min="4002" max="4002" width="13.9296875" bestFit="1" customWidth="1"/>
    <col min="4003" max="4003" width="11.1328125" bestFit="1" customWidth="1"/>
    <col min="4004" max="4004" width="13.9296875" bestFit="1" customWidth="1"/>
    <col min="4005" max="4005" width="11.1328125" bestFit="1" customWidth="1"/>
    <col min="4006" max="4006" width="13.9296875" bestFit="1" customWidth="1"/>
    <col min="4007" max="4007" width="11.1328125" bestFit="1" customWidth="1"/>
    <col min="4008" max="4008" width="13.9296875" bestFit="1" customWidth="1"/>
    <col min="4009" max="4009" width="11.1328125" bestFit="1" customWidth="1"/>
    <col min="4010" max="4010" width="13.9296875" bestFit="1" customWidth="1"/>
    <col min="4011" max="4011" width="11.1328125" bestFit="1" customWidth="1"/>
    <col min="4012" max="4012" width="13.9296875" bestFit="1" customWidth="1"/>
    <col min="4013" max="4013" width="11.1328125" bestFit="1" customWidth="1"/>
    <col min="4014" max="4014" width="13.9296875" bestFit="1" customWidth="1"/>
    <col min="4015" max="4015" width="11.1328125" bestFit="1" customWidth="1"/>
    <col min="4016" max="4016" width="13.9296875" bestFit="1" customWidth="1"/>
    <col min="4017" max="4017" width="11.1328125" bestFit="1" customWidth="1"/>
    <col min="4018" max="4018" width="13.9296875" bestFit="1" customWidth="1"/>
    <col min="4019" max="4019" width="11.1328125" bestFit="1" customWidth="1"/>
    <col min="4020" max="4020" width="13.9296875" bestFit="1" customWidth="1"/>
    <col min="4021" max="4021" width="11.1328125" bestFit="1" customWidth="1"/>
    <col min="4022" max="4022" width="13.9296875" bestFit="1" customWidth="1"/>
    <col min="4023" max="4023" width="11.1328125" bestFit="1" customWidth="1"/>
    <col min="4024" max="4024" width="13.9296875" bestFit="1" customWidth="1"/>
    <col min="4025" max="4025" width="11.1328125" bestFit="1" customWidth="1"/>
    <col min="4026" max="4026" width="13.9296875" bestFit="1" customWidth="1"/>
    <col min="4027" max="4027" width="11.1328125" bestFit="1" customWidth="1"/>
    <col min="4028" max="4028" width="13.9296875" bestFit="1" customWidth="1"/>
    <col min="4029" max="4029" width="11.1328125" bestFit="1" customWidth="1"/>
    <col min="4030" max="4030" width="13.9296875" bestFit="1" customWidth="1"/>
    <col min="4031" max="4031" width="11.1328125" bestFit="1" customWidth="1"/>
    <col min="4032" max="4032" width="13.9296875" bestFit="1" customWidth="1"/>
    <col min="4033" max="4033" width="11.1328125" bestFit="1" customWidth="1"/>
    <col min="4034" max="4034" width="13.9296875" bestFit="1" customWidth="1"/>
    <col min="4035" max="4035" width="11.1328125" bestFit="1" customWidth="1"/>
    <col min="4036" max="4036" width="13.9296875" bestFit="1" customWidth="1"/>
    <col min="4037" max="4037" width="11.1328125" bestFit="1" customWidth="1"/>
    <col min="4038" max="4038" width="13.9296875" bestFit="1" customWidth="1"/>
    <col min="4039" max="4039" width="11.1328125" bestFit="1" customWidth="1"/>
    <col min="4040" max="4040" width="13.9296875" bestFit="1" customWidth="1"/>
    <col min="4041" max="4041" width="11.1328125" bestFit="1" customWidth="1"/>
    <col min="4042" max="4042" width="13.9296875" bestFit="1" customWidth="1"/>
    <col min="4043" max="4043" width="11.1328125" bestFit="1" customWidth="1"/>
    <col min="4044" max="4044" width="13.9296875" bestFit="1" customWidth="1"/>
    <col min="4045" max="4045" width="11.1328125" bestFit="1" customWidth="1"/>
    <col min="4046" max="4046" width="13.9296875" bestFit="1" customWidth="1"/>
    <col min="4047" max="4047" width="11.1328125" bestFit="1" customWidth="1"/>
    <col min="4048" max="4048" width="13.9296875" bestFit="1" customWidth="1"/>
    <col min="4049" max="4049" width="10.1328125" bestFit="1" customWidth="1"/>
    <col min="4050" max="4050" width="12.9296875" bestFit="1" customWidth="1"/>
    <col min="4051" max="4051" width="10.1328125" bestFit="1" customWidth="1"/>
    <col min="4052" max="4052" width="12.9296875" bestFit="1" customWidth="1"/>
    <col min="4053" max="4053" width="10.1328125" bestFit="1" customWidth="1"/>
    <col min="4054" max="4054" width="12.9296875" bestFit="1" customWidth="1"/>
    <col min="4055" max="4055" width="10.1328125" bestFit="1" customWidth="1"/>
    <col min="4056" max="4056" width="12.9296875" bestFit="1" customWidth="1"/>
    <col min="4057" max="4057" width="10.1328125" bestFit="1" customWidth="1"/>
    <col min="4058" max="4058" width="12.9296875" bestFit="1" customWidth="1"/>
    <col min="4059" max="4059" width="10.1328125" bestFit="1" customWidth="1"/>
    <col min="4060" max="4060" width="12.9296875" bestFit="1" customWidth="1"/>
    <col min="4061" max="4061" width="10.1328125" bestFit="1" customWidth="1"/>
    <col min="4062" max="4062" width="12.9296875" bestFit="1" customWidth="1"/>
    <col min="4063" max="4063" width="10.1328125" bestFit="1" customWidth="1"/>
    <col min="4064" max="4064" width="12.9296875" bestFit="1" customWidth="1"/>
    <col min="4065" max="4065" width="10.1328125" bestFit="1" customWidth="1"/>
    <col min="4066" max="4066" width="12.9296875" bestFit="1" customWidth="1"/>
    <col min="4067" max="4067" width="10.1328125" bestFit="1" customWidth="1"/>
    <col min="4068" max="4068" width="12.9296875" bestFit="1" customWidth="1"/>
    <col min="4069" max="4069" width="10.1328125" bestFit="1" customWidth="1"/>
    <col min="4070" max="4070" width="12.9296875" bestFit="1" customWidth="1"/>
    <col min="4071" max="4071" width="10.1328125" bestFit="1" customWidth="1"/>
    <col min="4072" max="4072" width="12.9296875" bestFit="1" customWidth="1"/>
    <col min="4073" max="4073" width="10.1328125" bestFit="1" customWidth="1"/>
    <col min="4074" max="4074" width="12.9296875" bestFit="1" customWidth="1"/>
    <col min="4075" max="4075" width="10.1328125" bestFit="1" customWidth="1"/>
    <col min="4076" max="4076" width="12.9296875" bestFit="1" customWidth="1"/>
    <col min="4077" max="4077" width="10.1328125" bestFit="1" customWidth="1"/>
    <col min="4078" max="4078" width="12.9296875" bestFit="1" customWidth="1"/>
    <col min="4079" max="4079" width="10.1328125" bestFit="1" customWidth="1"/>
    <col min="4080" max="4080" width="12.9296875" bestFit="1" customWidth="1"/>
    <col min="4081" max="4081" width="10.1328125" bestFit="1" customWidth="1"/>
    <col min="4082" max="4082" width="12.9296875" bestFit="1" customWidth="1"/>
    <col min="4083" max="4083" width="10.1328125" bestFit="1" customWidth="1"/>
    <col min="4084" max="4084" width="12.9296875" bestFit="1" customWidth="1"/>
    <col min="4085" max="4085" width="10.1328125" bestFit="1" customWidth="1"/>
    <col min="4086" max="4086" width="12.9296875" bestFit="1" customWidth="1"/>
    <col min="4087" max="4087" width="10.1328125" bestFit="1" customWidth="1"/>
    <col min="4088" max="4088" width="12.9296875" bestFit="1" customWidth="1"/>
    <col min="4089" max="4089" width="10.1328125" bestFit="1" customWidth="1"/>
    <col min="4090" max="4090" width="12.9296875" bestFit="1" customWidth="1"/>
    <col min="4091" max="4091" width="10.1328125" bestFit="1" customWidth="1"/>
    <col min="4092" max="4092" width="12.9296875" bestFit="1" customWidth="1"/>
    <col min="4093" max="4093" width="10.1328125" bestFit="1" customWidth="1"/>
    <col min="4094" max="4094" width="12.9296875" bestFit="1" customWidth="1"/>
    <col min="4095" max="4095" width="10.1328125" bestFit="1" customWidth="1"/>
    <col min="4096" max="4096" width="12.9296875" bestFit="1" customWidth="1"/>
    <col min="4097" max="4097" width="10.1328125" bestFit="1" customWidth="1"/>
    <col min="4098" max="4098" width="12.9296875" bestFit="1" customWidth="1"/>
    <col min="4099" max="4099" width="10.1328125" bestFit="1" customWidth="1"/>
    <col min="4100" max="4100" width="12.9296875" bestFit="1" customWidth="1"/>
    <col min="4101" max="4101" width="10.1328125" bestFit="1" customWidth="1"/>
    <col min="4102" max="4102" width="12.9296875" bestFit="1" customWidth="1"/>
    <col min="4103" max="4103" width="10.1328125" bestFit="1" customWidth="1"/>
    <col min="4104" max="4104" width="12.9296875" bestFit="1" customWidth="1"/>
    <col min="4105" max="4105" width="10.1328125" bestFit="1" customWidth="1"/>
    <col min="4106" max="4106" width="12.9296875" bestFit="1" customWidth="1"/>
    <col min="4107" max="4107" width="10.1328125" bestFit="1" customWidth="1"/>
    <col min="4108" max="4108" width="12.9296875" bestFit="1" customWidth="1"/>
    <col min="4109" max="4109" width="10.1328125" bestFit="1" customWidth="1"/>
    <col min="4110" max="4110" width="12.9296875" bestFit="1" customWidth="1"/>
    <col min="4111" max="4111" width="10.1328125" bestFit="1" customWidth="1"/>
    <col min="4112" max="4112" width="12.9296875" bestFit="1" customWidth="1"/>
    <col min="4113" max="4113" width="10.1328125" bestFit="1" customWidth="1"/>
    <col min="4114" max="4114" width="12.9296875" bestFit="1" customWidth="1"/>
    <col min="4115" max="4115" width="10.1328125" bestFit="1" customWidth="1"/>
    <col min="4116" max="4116" width="12.9296875" bestFit="1" customWidth="1"/>
    <col min="4117" max="4117" width="10.1328125" bestFit="1" customWidth="1"/>
    <col min="4118" max="4118" width="12.9296875" bestFit="1" customWidth="1"/>
    <col min="4119" max="4119" width="10.1328125" bestFit="1" customWidth="1"/>
    <col min="4120" max="4120" width="12.9296875" bestFit="1" customWidth="1"/>
    <col min="4121" max="4121" width="10.1328125" bestFit="1" customWidth="1"/>
    <col min="4122" max="4122" width="12.9296875" bestFit="1" customWidth="1"/>
    <col min="4123" max="4123" width="10.1328125" bestFit="1" customWidth="1"/>
    <col min="4124" max="4124" width="12.9296875" bestFit="1" customWidth="1"/>
    <col min="4125" max="4125" width="10.1328125" bestFit="1" customWidth="1"/>
    <col min="4126" max="4126" width="12.9296875" bestFit="1" customWidth="1"/>
    <col min="4127" max="4127" width="10.1328125" bestFit="1" customWidth="1"/>
    <col min="4128" max="4128" width="12.9296875" bestFit="1" customWidth="1"/>
    <col min="4129" max="4129" width="10.1328125" bestFit="1" customWidth="1"/>
    <col min="4130" max="4130" width="12.9296875" bestFit="1" customWidth="1"/>
    <col min="4131" max="4131" width="11.1328125" bestFit="1" customWidth="1"/>
    <col min="4132" max="4132" width="13.9296875" bestFit="1" customWidth="1"/>
    <col min="4133" max="4133" width="11.1328125" bestFit="1" customWidth="1"/>
    <col min="4134" max="4134" width="13.9296875" bestFit="1" customWidth="1"/>
    <col min="4135" max="4135" width="11.1328125" bestFit="1" customWidth="1"/>
    <col min="4136" max="4136" width="13.9296875" bestFit="1" customWidth="1"/>
    <col min="4137" max="4137" width="11.1328125" bestFit="1" customWidth="1"/>
    <col min="4138" max="4138" width="13.9296875" bestFit="1" customWidth="1"/>
    <col min="4139" max="4139" width="11.1328125" bestFit="1" customWidth="1"/>
    <col min="4140" max="4140" width="13.9296875" bestFit="1" customWidth="1"/>
    <col min="4141" max="4141" width="11.1328125" bestFit="1" customWidth="1"/>
    <col min="4142" max="4142" width="13.9296875" bestFit="1" customWidth="1"/>
    <col min="4143" max="4143" width="11.1328125" bestFit="1" customWidth="1"/>
    <col min="4144" max="4144" width="13.9296875" bestFit="1" customWidth="1"/>
    <col min="4145" max="4145" width="11.1328125" bestFit="1" customWidth="1"/>
    <col min="4146" max="4146" width="13.9296875" bestFit="1" customWidth="1"/>
    <col min="4147" max="4147" width="11.1328125" bestFit="1" customWidth="1"/>
    <col min="4148" max="4148" width="13.9296875" bestFit="1" customWidth="1"/>
    <col min="4149" max="4149" width="11.1328125" bestFit="1" customWidth="1"/>
    <col min="4150" max="4150" width="13.9296875" bestFit="1" customWidth="1"/>
    <col min="4151" max="4151" width="11.1328125" bestFit="1" customWidth="1"/>
    <col min="4152" max="4152" width="13.9296875" bestFit="1" customWidth="1"/>
    <col min="4153" max="4153" width="11.1328125" bestFit="1" customWidth="1"/>
    <col min="4154" max="4154" width="13.9296875" bestFit="1" customWidth="1"/>
    <col min="4155" max="4155" width="11.1328125" bestFit="1" customWidth="1"/>
    <col min="4156" max="4156" width="13.9296875" bestFit="1" customWidth="1"/>
    <col min="4157" max="4157" width="11.1328125" bestFit="1" customWidth="1"/>
    <col min="4158" max="4158" width="13.9296875" bestFit="1" customWidth="1"/>
    <col min="4159" max="4159" width="11.1328125" bestFit="1" customWidth="1"/>
    <col min="4160" max="4160" width="13.9296875" bestFit="1" customWidth="1"/>
    <col min="4161" max="4161" width="11.1328125" bestFit="1" customWidth="1"/>
    <col min="4162" max="4162" width="13.9296875" bestFit="1" customWidth="1"/>
    <col min="4163" max="4163" width="11.1328125" bestFit="1" customWidth="1"/>
    <col min="4164" max="4164" width="13.9296875" bestFit="1" customWidth="1"/>
    <col min="4165" max="4165" width="11.1328125" bestFit="1" customWidth="1"/>
    <col min="4166" max="4166" width="13.9296875" bestFit="1" customWidth="1"/>
    <col min="4167" max="4167" width="11.1328125" bestFit="1" customWidth="1"/>
    <col min="4168" max="4168" width="13.9296875" bestFit="1" customWidth="1"/>
    <col min="4169" max="4169" width="11.1328125" bestFit="1" customWidth="1"/>
    <col min="4170" max="4170" width="13.9296875" bestFit="1" customWidth="1"/>
    <col min="4171" max="4171" width="11.1328125" bestFit="1" customWidth="1"/>
    <col min="4172" max="4172" width="13.9296875" bestFit="1" customWidth="1"/>
    <col min="4173" max="4173" width="11.1328125" bestFit="1" customWidth="1"/>
    <col min="4174" max="4174" width="13.9296875" bestFit="1" customWidth="1"/>
    <col min="4175" max="4175" width="11.1328125" bestFit="1" customWidth="1"/>
    <col min="4176" max="4176" width="13.9296875" bestFit="1" customWidth="1"/>
    <col min="4177" max="4177" width="11.1328125" bestFit="1" customWidth="1"/>
    <col min="4178" max="4178" width="13.9296875" bestFit="1" customWidth="1"/>
    <col min="4179" max="4179" width="11.1328125" bestFit="1" customWidth="1"/>
    <col min="4180" max="4180" width="13.9296875" bestFit="1" customWidth="1"/>
    <col min="4181" max="4181" width="11.1328125" bestFit="1" customWidth="1"/>
    <col min="4182" max="4182" width="13.9296875" bestFit="1" customWidth="1"/>
    <col min="4183" max="4183" width="11.1328125" bestFit="1" customWidth="1"/>
    <col min="4184" max="4184" width="13.9296875" bestFit="1" customWidth="1"/>
    <col min="4185" max="4185" width="11.1328125" bestFit="1" customWidth="1"/>
    <col min="4186" max="4186" width="13.9296875" bestFit="1" customWidth="1"/>
    <col min="4187" max="4187" width="11.1328125" bestFit="1" customWidth="1"/>
    <col min="4188" max="4188" width="13.9296875" bestFit="1" customWidth="1"/>
    <col min="4189" max="4189" width="11.1328125" bestFit="1" customWidth="1"/>
    <col min="4190" max="4190" width="13.9296875" bestFit="1" customWidth="1"/>
    <col min="4191" max="4191" width="11.1328125" bestFit="1" customWidth="1"/>
    <col min="4192" max="4192" width="13.9296875" bestFit="1" customWidth="1"/>
    <col min="4193" max="4193" width="11.1328125" bestFit="1" customWidth="1"/>
    <col min="4194" max="4194" width="13.9296875" bestFit="1" customWidth="1"/>
    <col min="4195" max="4195" width="11.1328125" bestFit="1" customWidth="1"/>
    <col min="4196" max="4196" width="13.9296875" bestFit="1" customWidth="1"/>
    <col min="4197" max="4197" width="11.1328125" bestFit="1" customWidth="1"/>
    <col min="4198" max="4198" width="13.9296875" bestFit="1" customWidth="1"/>
    <col min="4199" max="4199" width="11.1328125" bestFit="1" customWidth="1"/>
    <col min="4200" max="4200" width="13.9296875" bestFit="1" customWidth="1"/>
    <col min="4201" max="4201" width="11.1328125" bestFit="1" customWidth="1"/>
    <col min="4202" max="4202" width="13.9296875" bestFit="1" customWidth="1"/>
    <col min="4203" max="4203" width="11.1328125" bestFit="1" customWidth="1"/>
    <col min="4204" max="4204" width="13.9296875" bestFit="1" customWidth="1"/>
    <col min="4205" max="4205" width="11.1328125" bestFit="1" customWidth="1"/>
    <col min="4206" max="4206" width="13.9296875" bestFit="1" customWidth="1"/>
    <col min="4207" max="4207" width="11.1328125" bestFit="1" customWidth="1"/>
    <col min="4208" max="4208" width="13.9296875" bestFit="1" customWidth="1"/>
    <col min="4209" max="4209" width="11.1328125" bestFit="1" customWidth="1"/>
    <col min="4210" max="4210" width="13.9296875" bestFit="1" customWidth="1"/>
    <col min="4211" max="4211" width="11.1328125" bestFit="1" customWidth="1"/>
    <col min="4212" max="4212" width="13.9296875" bestFit="1" customWidth="1"/>
    <col min="4213" max="4213" width="11.1328125" bestFit="1" customWidth="1"/>
    <col min="4214" max="4214" width="13.9296875" bestFit="1" customWidth="1"/>
    <col min="4215" max="4215" width="11.1328125" bestFit="1" customWidth="1"/>
    <col min="4216" max="4216" width="13.9296875" bestFit="1" customWidth="1"/>
    <col min="4217" max="4217" width="11.1328125" bestFit="1" customWidth="1"/>
    <col min="4218" max="4218" width="13.9296875" bestFit="1" customWidth="1"/>
    <col min="4219" max="4219" width="11.1328125" bestFit="1" customWidth="1"/>
    <col min="4220" max="4220" width="13.9296875" bestFit="1" customWidth="1"/>
    <col min="4221" max="4221" width="11.1328125" bestFit="1" customWidth="1"/>
    <col min="4222" max="4222" width="13.9296875" bestFit="1" customWidth="1"/>
    <col min="4223" max="4223" width="11.1328125" bestFit="1" customWidth="1"/>
    <col min="4224" max="4224" width="13.9296875" bestFit="1" customWidth="1"/>
    <col min="4225" max="4225" width="11.1328125" bestFit="1" customWidth="1"/>
    <col min="4226" max="4226" width="13.9296875" bestFit="1" customWidth="1"/>
    <col min="4227" max="4227" width="11.1328125" bestFit="1" customWidth="1"/>
    <col min="4228" max="4228" width="13.9296875" bestFit="1" customWidth="1"/>
    <col min="4229" max="4229" width="11.1328125" bestFit="1" customWidth="1"/>
    <col min="4230" max="4230" width="13.9296875" bestFit="1" customWidth="1"/>
    <col min="4231" max="4231" width="11.1328125" bestFit="1" customWidth="1"/>
    <col min="4232" max="4232" width="13.9296875" bestFit="1" customWidth="1"/>
    <col min="4233" max="4233" width="11.1328125" bestFit="1" customWidth="1"/>
    <col min="4234" max="4234" width="13.9296875" bestFit="1" customWidth="1"/>
    <col min="4235" max="4235" width="11.1328125" bestFit="1" customWidth="1"/>
    <col min="4236" max="4236" width="13.9296875" bestFit="1" customWidth="1"/>
    <col min="4237" max="4237" width="11.1328125" bestFit="1" customWidth="1"/>
    <col min="4238" max="4238" width="13.9296875" bestFit="1" customWidth="1"/>
    <col min="4239" max="4239" width="11.1328125" bestFit="1" customWidth="1"/>
    <col min="4240" max="4240" width="13.9296875" bestFit="1" customWidth="1"/>
    <col min="4241" max="4241" width="11.1328125" bestFit="1" customWidth="1"/>
    <col min="4242" max="4242" width="13.9296875" bestFit="1" customWidth="1"/>
    <col min="4243" max="4243" width="11.1328125" bestFit="1" customWidth="1"/>
    <col min="4244" max="4244" width="13.9296875" bestFit="1" customWidth="1"/>
    <col min="4245" max="4245" width="11.1328125" bestFit="1" customWidth="1"/>
    <col min="4246" max="4246" width="13.9296875" bestFit="1" customWidth="1"/>
    <col min="4247" max="4247" width="11.1328125" bestFit="1" customWidth="1"/>
    <col min="4248" max="4248" width="13.9296875" bestFit="1" customWidth="1"/>
    <col min="4249" max="4249" width="11.1328125" bestFit="1" customWidth="1"/>
    <col min="4250" max="4250" width="13.9296875" bestFit="1" customWidth="1"/>
    <col min="4251" max="4251" width="11.1328125" bestFit="1" customWidth="1"/>
    <col min="4252" max="4252" width="13.9296875" bestFit="1" customWidth="1"/>
    <col min="4253" max="4253" width="11.1328125" bestFit="1" customWidth="1"/>
    <col min="4254" max="4254" width="13.9296875" bestFit="1" customWidth="1"/>
    <col min="4255" max="4255" width="11.1328125" bestFit="1" customWidth="1"/>
    <col min="4256" max="4256" width="13.9296875" bestFit="1" customWidth="1"/>
    <col min="4257" max="4257" width="11.1328125" bestFit="1" customWidth="1"/>
    <col min="4258" max="4258" width="13.9296875" bestFit="1" customWidth="1"/>
    <col min="4259" max="4259" width="11.1328125" bestFit="1" customWidth="1"/>
    <col min="4260" max="4260" width="13.9296875" bestFit="1" customWidth="1"/>
    <col min="4261" max="4261" width="11.1328125" bestFit="1" customWidth="1"/>
    <col min="4262" max="4262" width="13.9296875" bestFit="1" customWidth="1"/>
    <col min="4263" max="4263" width="11.1328125" bestFit="1" customWidth="1"/>
    <col min="4264" max="4264" width="13.9296875" bestFit="1" customWidth="1"/>
    <col min="4265" max="4265" width="11.1328125" bestFit="1" customWidth="1"/>
    <col min="4266" max="4266" width="13.9296875" bestFit="1" customWidth="1"/>
    <col min="4267" max="4267" width="11.1328125" bestFit="1" customWidth="1"/>
    <col min="4268" max="4268" width="13.9296875" bestFit="1" customWidth="1"/>
    <col min="4269" max="4269" width="11.1328125" bestFit="1" customWidth="1"/>
    <col min="4270" max="4270" width="13.9296875" bestFit="1" customWidth="1"/>
    <col min="4271" max="4271" width="11.1328125" bestFit="1" customWidth="1"/>
    <col min="4272" max="4272" width="13.9296875" bestFit="1" customWidth="1"/>
    <col min="4273" max="4273" width="11.1328125" bestFit="1" customWidth="1"/>
    <col min="4274" max="4274" width="13.9296875" bestFit="1" customWidth="1"/>
    <col min="4275" max="4275" width="11.1328125" bestFit="1" customWidth="1"/>
    <col min="4276" max="4276" width="13.9296875" bestFit="1" customWidth="1"/>
    <col min="4277" max="4277" width="11.1328125" bestFit="1" customWidth="1"/>
    <col min="4278" max="4278" width="13.9296875" bestFit="1" customWidth="1"/>
    <col min="4279" max="4279" width="10.1328125" bestFit="1" customWidth="1"/>
    <col min="4280" max="4280" width="12.9296875" bestFit="1" customWidth="1"/>
    <col min="4281" max="4281" width="10.1328125" bestFit="1" customWidth="1"/>
    <col min="4282" max="4282" width="12.9296875" bestFit="1" customWidth="1"/>
    <col min="4283" max="4283" width="10.1328125" bestFit="1" customWidth="1"/>
    <col min="4284" max="4284" width="12.9296875" bestFit="1" customWidth="1"/>
    <col min="4285" max="4285" width="10.1328125" bestFit="1" customWidth="1"/>
    <col min="4286" max="4286" width="12.9296875" bestFit="1" customWidth="1"/>
    <col min="4287" max="4287" width="10.1328125" bestFit="1" customWidth="1"/>
    <col min="4288" max="4288" width="12.9296875" bestFit="1" customWidth="1"/>
    <col min="4289" max="4289" width="10.1328125" bestFit="1" customWidth="1"/>
    <col min="4290" max="4290" width="12.9296875" bestFit="1" customWidth="1"/>
    <col min="4291" max="4291" width="10.1328125" bestFit="1" customWidth="1"/>
    <col min="4292" max="4292" width="12.9296875" bestFit="1" customWidth="1"/>
    <col min="4293" max="4293" width="10.1328125" bestFit="1" customWidth="1"/>
    <col min="4294" max="4294" width="12.9296875" bestFit="1" customWidth="1"/>
    <col min="4295" max="4295" width="10.1328125" bestFit="1" customWidth="1"/>
    <col min="4296" max="4296" width="12.9296875" bestFit="1" customWidth="1"/>
    <col min="4297" max="4297" width="10.1328125" bestFit="1" customWidth="1"/>
    <col min="4298" max="4298" width="12.9296875" bestFit="1" customWidth="1"/>
    <col min="4299" max="4299" width="10.1328125" bestFit="1" customWidth="1"/>
    <col min="4300" max="4300" width="12.9296875" bestFit="1" customWidth="1"/>
    <col min="4301" max="4301" width="10.1328125" bestFit="1" customWidth="1"/>
    <col min="4302" max="4302" width="12.9296875" bestFit="1" customWidth="1"/>
    <col min="4303" max="4303" width="10.1328125" bestFit="1" customWidth="1"/>
    <col min="4304" max="4304" width="12.9296875" bestFit="1" customWidth="1"/>
    <col min="4305" max="4305" width="10.1328125" bestFit="1" customWidth="1"/>
    <col min="4306" max="4306" width="12.9296875" bestFit="1" customWidth="1"/>
    <col min="4307" max="4307" width="10.1328125" bestFit="1" customWidth="1"/>
    <col min="4308" max="4308" width="12.9296875" bestFit="1" customWidth="1"/>
    <col min="4309" max="4309" width="10.1328125" bestFit="1" customWidth="1"/>
    <col min="4310" max="4310" width="12.9296875" bestFit="1" customWidth="1"/>
    <col min="4311" max="4311" width="10.1328125" bestFit="1" customWidth="1"/>
    <col min="4312" max="4312" width="12.9296875" bestFit="1" customWidth="1"/>
    <col min="4313" max="4313" width="10.1328125" bestFit="1" customWidth="1"/>
    <col min="4314" max="4314" width="12.9296875" bestFit="1" customWidth="1"/>
    <col min="4315" max="4315" width="10.1328125" bestFit="1" customWidth="1"/>
    <col min="4316" max="4316" width="12.9296875" bestFit="1" customWidth="1"/>
    <col min="4317" max="4317" width="10.1328125" bestFit="1" customWidth="1"/>
    <col min="4318" max="4318" width="12.9296875" bestFit="1" customWidth="1"/>
    <col min="4319" max="4319" width="10.1328125" bestFit="1" customWidth="1"/>
    <col min="4320" max="4320" width="12.9296875" bestFit="1" customWidth="1"/>
    <col min="4321" max="4321" width="10.1328125" bestFit="1" customWidth="1"/>
    <col min="4322" max="4322" width="12.9296875" bestFit="1" customWidth="1"/>
    <col min="4323" max="4323" width="10.1328125" bestFit="1" customWidth="1"/>
    <col min="4324" max="4324" width="12.9296875" bestFit="1" customWidth="1"/>
    <col min="4325" max="4325" width="10.1328125" bestFit="1" customWidth="1"/>
    <col min="4326" max="4326" width="12.9296875" bestFit="1" customWidth="1"/>
    <col min="4327" max="4327" width="10.1328125" bestFit="1" customWidth="1"/>
    <col min="4328" max="4328" width="12.9296875" bestFit="1" customWidth="1"/>
    <col min="4329" max="4329" width="10.1328125" bestFit="1" customWidth="1"/>
    <col min="4330" max="4330" width="12.9296875" bestFit="1" customWidth="1"/>
    <col min="4331" max="4331" width="10.1328125" bestFit="1" customWidth="1"/>
    <col min="4332" max="4332" width="12.9296875" bestFit="1" customWidth="1"/>
    <col min="4333" max="4333" width="10.1328125" bestFit="1" customWidth="1"/>
    <col min="4334" max="4334" width="12.9296875" bestFit="1" customWidth="1"/>
    <col min="4335" max="4335" width="10.1328125" bestFit="1" customWidth="1"/>
    <col min="4336" max="4336" width="12.9296875" bestFit="1" customWidth="1"/>
    <col min="4337" max="4337" width="10.1328125" bestFit="1" customWidth="1"/>
    <col min="4338" max="4338" width="12.9296875" bestFit="1" customWidth="1"/>
    <col min="4339" max="4339" width="10.1328125" bestFit="1" customWidth="1"/>
    <col min="4340" max="4340" width="12.9296875" bestFit="1" customWidth="1"/>
    <col min="4341" max="4341" width="10.1328125" bestFit="1" customWidth="1"/>
    <col min="4342" max="4342" width="12.9296875" bestFit="1" customWidth="1"/>
    <col min="4343" max="4343" width="10.1328125" bestFit="1" customWidth="1"/>
    <col min="4344" max="4344" width="12.9296875" bestFit="1" customWidth="1"/>
    <col min="4345" max="4345" width="10.1328125" bestFit="1" customWidth="1"/>
    <col min="4346" max="4346" width="12.9296875" bestFit="1" customWidth="1"/>
    <col min="4347" max="4347" width="10.1328125" bestFit="1" customWidth="1"/>
    <col min="4348" max="4348" width="12.9296875" bestFit="1" customWidth="1"/>
    <col min="4349" max="4349" width="10.1328125" bestFit="1" customWidth="1"/>
    <col min="4350" max="4350" width="12.9296875" bestFit="1" customWidth="1"/>
    <col min="4351" max="4351" width="10.1328125" bestFit="1" customWidth="1"/>
    <col min="4352" max="4352" width="12.9296875" bestFit="1" customWidth="1"/>
    <col min="4353" max="4353" width="10.1328125" bestFit="1" customWidth="1"/>
    <col min="4354" max="4354" width="12.9296875" bestFit="1" customWidth="1"/>
    <col min="4355" max="4355" width="10.1328125" bestFit="1" customWidth="1"/>
    <col min="4356" max="4356" width="12.9296875" bestFit="1" customWidth="1"/>
    <col min="4357" max="4357" width="10.1328125" bestFit="1" customWidth="1"/>
    <col min="4358" max="4358" width="12.9296875" bestFit="1" customWidth="1"/>
    <col min="4359" max="4359" width="10.1328125" bestFit="1" customWidth="1"/>
    <col min="4360" max="4360" width="12.9296875" bestFit="1" customWidth="1"/>
    <col min="4361" max="4361" width="10.1328125" bestFit="1" customWidth="1"/>
    <col min="4362" max="4362" width="12.9296875" bestFit="1" customWidth="1"/>
    <col min="4363" max="4363" width="10.1328125" bestFit="1" customWidth="1"/>
    <col min="4364" max="4364" width="12.9296875" bestFit="1" customWidth="1"/>
    <col min="4365" max="4365" width="11.1328125" bestFit="1" customWidth="1"/>
    <col min="4366" max="4366" width="13.9296875" bestFit="1" customWidth="1"/>
    <col min="4367" max="4367" width="11.1328125" bestFit="1" customWidth="1"/>
    <col min="4368" max="4368" width="13.9296875" bestFit="1" customWidth="1"/>
    <col min="4369" max="4369" width="11.1328125" bestFit="1" customWidth="1"/>
    <col min="4370" max="4370" width="13.9296875" bestFit="1" customWidth="1"/>
    <col min="4371" max="4371" width="11.1328125" bestFit="1" customWidth="1"/>
    <col min="4372" max="4372" width="13.9296875" bestFit="1" customWidth="1"/>
    <col min="4373" max="4373" width="11.1328125" bestFit="1" customWidth="1"/>
    <col min="4374" max="4374" width="13.9296875" bestFit="1" customWidth="1"/>
    <col min="4375" max="4375" width="11.1328125" bestFit="1" customWidth="1"/>
    <col min="4376" max="4376" width="13.9296875" bestFit="1" customWidth="1"/>
    <col min="4377" max="4377" width="11.1328125" bestFit="1" customWidth="1"/>
    <col min="4378" max="4378" width="13.9296875" bestFit="1" customWidth="1"/>
    <col min="4379" max="4379" width="11.1328125" bestFit="1" customWidth="1"/>
    <col min="4380" max="4380" width="13.9296875" bestFit="1" customWidth="1"/>
    <col min="4381" max="4381" width="11.1328125" bestFit="1" customWidth="1"/>
    <col min="4382" max="4382" width="13.9296875" bestFit="1" customWidth="1"/>
    <col min="4383" max="4383" width="11.1328125" bestFit="1" customWidth="1"/>
    <col min="4384" max="4384" width="13.9296875" bestFit="1" customWidth="1"/>
    <col min="4385" max="4385" width="11.1328125" bestFit="1" customWidth="1"/>
    <col min="4386" max="4386" width="13.9296875" bestFit="1" customWidth="1"/>
    <col min="4387" max="4387" width="11.1328125" bestFit="1" customWidth="1"/>
    <col min="4388" max="4388" width="13.9296875" bestFit="1" customWidth="1"/>
    <col min="4389" max="4389" width="11.1328125" bestFit="1" customWidth="1"/>
    <col min="4390" max="4390" width="13.9296875" bestFit="1" customWidth="1"/>
    <col min="4391" max="4391" width="11.1328125" bestFit="1" customWidth="1"/>
    <col min="4392" max="4392" width="13.9296875" bestFit="1" customWidth="1"/>
    <col min="4393" max="4393" width="11.1328125" bestFit="1" customWidth="1"/>
    <col min="4394" max="4394" width="13.9296875" bestFit="1" customWidth="1"/>
    <col min="4395" max="4395" width="11.1328125" bestFit="1" customWidth="1"/>
    <col min="4396" max="4396" width="13.9296875" bestFit="1" customWidth="1"/>
    <col min="4397" max="4397" width="11.1328125" bestFit="1" customWidth="1"/>
    <col min="4398" max="4398" width="13.9296875" bestFit="1" customWidth="1"/>
    <col min="4399" max="4399" width="11.1328125" bestFit="1" customWidth="1"/>
    <col min="4400" max="4400" width="13.9296875" bestFit="1" customWidth="1"/>
    <col min="4401" max="4401" width="11.1328125" bestFit="1" customWidth="1"/>
    <col min="4402" max="4402" width="13.9296875" bestFit="1" customWidth="1"/>
    <col min="4403" max="4403" width="11.1328125" bestFit="1" customWidth="1"/>
    <col min="4404" max="4404" width="13.9296875" bestFit="1" customWidth="1"/>
    <col min="4405" max="4405" width="11.1328125" bestFit="1" customWidth="1"/>
    <col min="4406" max="4406" width="13.9296875" bestFit="1" customWidth="1"/>
    <col min="4407" max="4407" width="11.1328125" bestFit="1" customWidth="1"/>
    <col min="4408" max="4408" width="13.9296875" bestFit="1" customWidth="1"/>
    <col min="4409" max="4409" width="11.1328125" bestFit="1" customWidth="1"/>
    <col min="4410" max="4410" width="13.9296875" bestFit="1" customWidth="1"/>
    <col min="4411" max="4411" width="11.1328125" bestFit="1" customWidth="1"/>
    <col min="4412" max="4412" width="13.9296875" bestFit="1" customWidth="1"/>
    <col min="4413" max="4413" width="11.1328125" bestFit="1" customWidth="1"/>
    <col min="4414" max="4414" width="13.9296875" bestFit="1" customWidth="1"/>
    <col min="4415" max="4415" width="11.1328125" bestFit="1" customWidth="1"/>
    <col min="4416" max="4416" width="13.9296875" bestFit="1" customWidth="1"/>
    <col min="4417" max="4417" width="11.1328125" bestFit="1" customWidth="1"/>
    <col min="4418" max="4418" width="13.9296875" bestFit="1" customWidth="1"/>
    <col min="4419" max="4419" width="11.1328125" bestFit="1" customWidth="1"/>
    <col min="4420" max="4420" width="13.9296875" bestFit="1" customWidth="1"/>
    <col min="4421" max="4421" width="11.1328125" bestFit="1" customWidth="1"/>
    <col min="4422" max="4422" width="13.9296875" bestFit="1" customWidth="1"/>
    <col min="4423" max="4423" width="11.1328125" bestFit="1" customWidth="1"/>
    <col min="4424" max="4424" width="13.9296875" bestFit="1" customWidth="1"/>
    <col min="4425" max="4425" width="11.1328125" bestFit="1" customWidth="1"/>
    <col min="4426" max="4426" width="13.9296875" bestFit="1" customWidth="1"/>
    <col min="4427" max="4427" width="11.1328125" bestFit="1" customWidth="1"/>
    <col min="4428" max="4428" width="13.9296875" bestFit="1" customWidth="1"/>
    <col min="4429" max="4429" width="11.1328125" bestFit="1" customWidth="1"/>
    <col min="4430" max="4430" width="13.9296875" bestFit="1" customWidth="1"/>
    <col min="4431" max="4431" width="11.1328125" bestFit="1" customWidth="1"/>
    <col min="4432" max="4432" width="13.9296875" bestFit="1" customWidth="1"/>
    <col min="4433" max="4433" width="11.1328125" bestFit="1" customWidth="1"/>
    <col min="4434" max="4434" width="13.9296875" bestFit="1" customWidth="1"/>
    <col min="4435" max="4435" width="11.1328125" bestFit="1" customWidth="1"/>
    <col min="4436" max="4436" width="13.9296875" bestFit="1" customWidth="1"/>
    <col min="4437" max="4437" width="11.1328125" bestFit="1" customWidth="1"/>
    <col min="4438" max="4438" width="13.9296875" bestFit="1" customWidth="1"/>
    <col min="4439" max="4439" width="11.1328125" bestFit="1" customWidth="1"/>
    <col min="4440" max="4440" width="13.9296875" bestFit="1" customWidth="1"/>
    <col min="4441" max="4441" width="11.1328125" bestFit="1" customWidth="1"/>
    <col min="4442" max="4442" width="13.9296875" bestFit="1" customWidth="1"/>
    <col min="4443" max="4443" width="11.1328125" bestFit="1" customWidth="1"/>
    <col min="4444" max="4444" width="13.9296875" bestFit="1" customWidth="1"/>
    <col min="4445" max="4445" width="11.1328125" bestFit="1" customWidth="1"/>
    <col min="4446" max="4446" width="13.9296875" bestFit="1" customWidth="1"/>
    <col min="4447" max="4447" width="11.1328125" bestFit="1" customWidth="1"/>
    <col min="4448" max="4448" width="13.9296875" bestFit="1" customWidth="1"/>
    <col min="4449" max="4449" width="11.1328125" bestFit="1" customWidth="1"/>
    <col min="4450" max="4450" width="13.9296875" bestFit="1" customWidth="1"/>
    <col min="4451" max="4451" width="11.1328125" bestFit="1" customWidth="1"/>
    <col min="4452" max="4452" width="13.9296875" bestFit="1" customWidth="1"/>
    <col min="4453" max="4453" width="11.1328125" bestFit="1" customWidth="1"/>
    <col min="4454" max="4454" width="13.9296875" bestFit="1" customWidth="1"/>
    <col min="4455" max="4455" width="11.1328125" bestFit="1" customWidth="1"/>
    <col min="4456" max="4456" width="13.9296875" bestFit="1" customWidth="1"/>
    <col min="4457" max="4457" width="11.1328125" bestFit="1" customWidth="1"/>
    <col min="4458" max="4458" width="13.9296875" bestFit="1" customWidth="1"/>
    <col min="4459" max="4459" width="11.1328125" bestFit="1" customWidth="1"/>
    <col min="4460" max="4460" width="13.9296875" bestFit="1" customWidth="1"/>
    <col min="4461" max="4461" width="11.1328125" bestFit="1" customWidth="1"/>
    <col min="4462" max="4462" width="13.9296875" bestFit="1" customWidth="1"/>
    <col min="4463" max="4463" width="11.1328125" bestFit="1" customWidth="1"/>
    <col min="4464" max="4464" width="13.9296875" bestFit="1" customWidth="1"/>
    <col min="4465" max="4465" width="11.1328125" bestFit="1" customWidth="1"/>
    <col min="4466" max="4466" width="13.9296875" bestFit="1" customWidth="1"/>
    <col min="4467" max="4467" width="11.1328125" bestFit="1" customWidth="1"/>
    <col min="4468" max="4468" width="13.9296875" bestFit="1" customWidth="1"/>
    <col min="4469" max="4469" width="11.1328125" bestFit="1" customWidth="1"/>
    <col min="4470" max="4470" width="13.9296875" bestFit="1" customWidth="1"/>
    <col min="4471" max="4471" width="11.1328125" bestFit="1" customWidth="1"/>
    <col min="4472" max="4472" width="13.9296875" bestFit="1" customWidth="1"/>
    <col min="4473" max="4473" width="11.1328125" bestFit="1" customWidth="1"/>
    <col min="4474" max="4474" width="13.9296875" bestFit="1" customWidth="1"/>
    <col min="4475" max="4475" width="11.1328125" bestFit="1" customWidth="1"/>
    <col min="4476" max="4476" width="13.9296875" bestFit="1" customWidth="1"/>
    <col min="4477" max="4477" width="11.1328125" bestFit="1" customWidth="1"/>
    <col min="4478" max="4478" width="13.9296875" bestFit="1" customWidth="1"/>
    <col min="4479" max="4479" width="11.1328125" bestFit="1" customWidth="1"/>
    <col min="4480" max="4480" width="13.9296875" bestFit="1" customWidth="1"/>
    <col min="4481" max="4481" width="11.1328125" bestFit="1" customWidth="1"/>
    <col min="4482" max="4482" width="13.9296875" bestFit="1" customWidth="1"/>
    <col min="4483" max="4483" width="11.1328125" bestFit="1" customWidth="1"/>
    <col min="4484" max="4484" width="13.9296875" bestFit="1" customWidth="1"/>
    <col min="4485" max="4485" width="11.1328125" bestFit="1" customWidth="1"/>
    <col min="4486" max="4486" width="13.9296875" bestFit="1" customWidth="1"/>
    <col min="4487" max="4487" width="11.1328125" bestFit="1" customWidth="1"/>
    <col min="4488" max="4488" width="13.9296875" bestFit="1" customWidth="1"/>
    <col min="4489" max="4489" width="11.1328125" bestFit="1" customWidth="1"/>
    <col min="4490" max="4490" width="13.9296875" bestFit="1" customWidth="1"/>
    <col min="4491" max="4491" width="11.1328125" bestFit="1" customWidth="1"/>
    <col min="4492" max="4492" width="13.9296875" bestFit="1" customWidth="1"/>
    <col min="4493" max="4493" width="11.1328125" bestFit="1" customWidth="1"/>
    <col min="4494" max="4494" width="13.9296875" bestFit="1" customWidth="1"/>
    <col min="4495" max="4495" width="11.1328125" bestFit="1" customWidth="1"/>
    <col min="4496" max="4496" width="13.9296875" bestFit="1" customWidth="1"/>
    <col min="4497" max="4497" width="11.1328125" bestFit="1" customWidth="1"/>
    <col min="4498" max="4498" width="13.9296875" bestFit="1" customWidth="1"/>
    <col min="4499" max="4499" width="11.1328125" bestFit="1" customWidth="1"/>
    <col min="4500" max="4500" width="13.9296875" bestFit="1" customWidth="1"/>
    <col min="4501" max="4501" width="11.1328125" bestFit="1" customWidth="1"/>
    <col min="4502" max="4502" width="13.9296875" bestFit="1" customWidth="1"/>
    <col min="4503" max="4503" width="11.1328125" bestFit="1" customWidth="1"/>
    <col min="4504" max="4504" width="13.9296875" bestFit="1" customWidth="1"/>
    <col min="4505" max="4505" width="11.1328125" bestFit="1" customWidth="1"/>
    <col min="4506" max="4506" width="13.9296875" bestFit="1" customWidth="1"/>
    <col min="4507" max="4507" width="11.1328125" bestFit="1" customWidth="1"/>
    <col min="4508" max="4508" width="13.9296875" bestFit="1" customWidth="1"/>
    <col min="4509" max="4509" width="11.1328125" bestFit="1" customWidth="1"/>
    <col min="4510" max="4510" width="13.9296875" bestFit="1" customWidth="1"/>
    <col min="4511" max="4511" width="11.1328125" bestFit="1" customWidth="1"/>
    <col min="4512" max="4512" width="13.9296875" bestFit="1" customWidth="1"/>
    <col min="4513" max="4513" width="11.1328125" bestFit="1" customWidth="1"/>
    <col min="4514" max="4514" width="13.9296875" bestFit="1" customWidth="1"/>
    <col min="4515" max="4515" width="11.1328125" bestFit="1" customWidth="1"/>
    <col min="4516" max="4516" width="13.9296875" bestFit="1" customWidth="1"/>
    <col min="4517" max="4517" width="11.1328125" bestFit="1" customWidth="1"/>
    <col min="4518" max="4518" width="13.9296875" bestFit="1" customWidth="1"/>
    <col min="4519" max="4519" width="11.1328125" bestFit="1" customWidth="1"/>
    <col min="4520" max="4520" width="13.9296875" bestFit="1" customWidth="1"/>
    <col min="4521" max="4521" width="11.1328125" bestFit="1" customWidth="1"/>
    <col min="4522" max="4522" width="13.9296875" bestFit="1" customWidth="1"/>
    <col min="4523" max="4523" width="10.1328125" bestFit="1" customWidth="1"/>
    <col min="4524" max="4524" width="12.9296875" bestFit="1" customWidth="1"/>
    <col min="4525" max="4525" width="10.1328125" bestFit="1" customWidth="1"/>
    <col min="4526" max="4526" width="12.9296875" bestFit="1" customWidth="1"/>
    <col min="4527" max="4527" width="10.1328125" bestFit="1" customWidth="1"/>
    <col min="4528" max="4528" width="12.9296875" bestFit="1" customWidth="1"/>
    <col min="4529" max="4529" width="10.1328125" bestFit="1" customWidth="1"/>
    <col min="4530" max="4530" width="12.9296875" bestFit="1" customWidth="1"/>
    <col min="4531" max="4531" width="10.1328125" bestFit="1" customWidth="1"/>
    <col min="4532" max="4532" width="12.9296875" bestFit="1" customWidth="1"/>
    <col min="4533" max="4533" width="10.1328125" bestFit="1" customWidth="1"/>
    <col min="4534" max="4534" width="12.9296875" bestFit="1" customWidth="1"/>
    <col min="4535" max="4535" width="10.1328125" bestFit="1" customWidth="1"/>
    <col min="4536" max="4536" width="12.9296875" bestFit="1" customWidth="1"/>
    <col min="4537" max="4537" width="10.1328125" bestFit="1" customWidth="1"/>
    <col min="4538" max="4538" width="12.9296875" bestFit="1" customWidth="1"/>
    <col min="4539" max="4539" width="10.1328125" bestFit="1" customWidth="1"/>
    <col min="4540" max="4540" width="12.9296875" bestFit="1" customWidth="1"/>
    <col min="4541" max="4541" width="10.1328125" bestFit="1" customWidth="1"/>
    <col min="4542" max="4542" width="12.9296875" bestFit="1" customWidth="1"/>
    <col min="4543" max="4543" width="10.1328125" bestFit="1" customWidth="1"/>
    <col min="4544" max="4544" width="12.9296875" bestFit="1" customWidth="1"/>
    <col min="4545" max="4545" width="10.1328125" bestFit="1" customWidth="1"/>
    <col min="4546" max="4546" width="12.9296875" bestFit="1" customWidth="1"/>
    <col min="4547" max="4547" width="10.1328125" bestFit="1" customWidth="1"/>
    <col min="4548" max="4548" width="12.9296875" bestFit="1" customWidth="1"/>
    <col min="4549" max="4549" width="10.1328125" bestFit="1" customWidth="1"/>
    <col min="4550" max="4550" width="12.9296875" bestFit="1" customWidth="1"/>
    <col min="4551" max="4551" width="10.1328125" bestFit="1" customWidth="1"/>
    <col min="4552" max="4552" width="12.9296875" bestFit="1" customWidth="1"/>
    <col min="4553" max="4553" width="10.1328125" bestFit="1" customWidth="1"/>
    <col min="4554" max="4554" width="12.9296875" bestFit="1" customWidth="1"/>
    <col min="4555" max="4555" width="10.1328125" bestFit="1" customWidth="1"/>
    <col min="4556" max="4556" width="12.9296875" bestFit="1" customWidth="1"/>
    <col min="4557" max="4557" width="10.1328125" bestFit="1" customWidth="1"/>
    <col min="4558" max="4558" width="12.9296875" bestFit="1" customWidth="1"/>
    <col min="4559" max="4559" width="10.1328125" bestFit="1" customWidth="1"/>
    <col min="4560" max="4560" width="12.9296875" bestFit="1" customWidth="1"/>
    <col min="4561" max="4561" width="10.1328125" bestFit="1" customWidth="1"/>
    <col min="4562" max="4562" width="12.9296875" bestFit="1" customWidth="1"/>
    <col min="4563" max="4563" width="10.1328125" bestFit="1" customWidth="1"/>
    <col min="4564" max="4564" width="12.9296875" bestFit="1" customWidth="1"/>
    <col min="4565" max="4565" width="10.1328125" bestFit="1" customWidth="1"/>
    <col min="4566" max="4566" width="12.9296875" bestFit="1" customWidth="1"/>
    <col min="4567" max="4567" width="10.1328125" bestFit="1" customWidth="1"/>
    <col min="4568" max="4568" width="12.9296875" bestFit="1" customWidth="1"/>
    <col min="4569" max="4569" width="10.1328125" bestFit="1" customWidth="1"/>
    <col min="4570" max="4570" width="12.9296875" bestFit="1" customWidth="1"/>
    <col min="4571" max="4571" width="10.1328125" bestFit="1" customWidth="1"/>
    <col min="4572" max="4572" width="12.9296875" bestFit="1" customWidth="1"/>
    <col min="4573" max="4573" width="10.1328125" bestFit="1" customWidth="1"/>
    <col min="4574" max="4574" width="12.9296875" bestFit="1" customWidth="1"/>
    <col min="4575" max="4575" width="10.1328125" bestFit="1" customWidth="1"/>
    <col min="4576" max="4576" width="12.9296875" bestFit="1" customWidth="1"/>
    <col min="4577" max="4577" width="10.1328125" bestFit="1" customWidth="1"/>
    <col min="4578" max="4578" width="12.9296875" bestFit="1" customWidth="1"/>
    <col min="4579" max="4579" width="10.1328125" bestFit="1" customWidth="1"/>
    <col min="4580" max="4580" width="12.9296875" bestFit="1" customWidth="1"/>
    <col min="4581" max="4581" width="10.1328125" bestFit="1" customWidth="1"/>
    <col min="4582" max="4582" width="12.9296875" bestFit="1" customWidth="1"/>
    <col min="4583" max="4583" width="10.1328125" bestFit="1" customWidth="1"/>
    <col min="4584" max="4584" width="12.9296875" bestFit="1" customWidth="1"/>
    <col min="4585" max="4585" width="10.1328125" bestFit="1" customWidth="1"/>
    <col min="4586" max="4586" width="12.9296875" bestFit="1" customWidth="1"/>
    <col min="4587" max="4587" width="10.1328125" bestFit="1" customWidth="1"/>
    <col min="4588" max="4588" width="12.9296875" bestFit="1" customWidth="1"/>
    <col min="4589" max="4589" width="11.1328125" bestFit="1" customWidth="1"/>
    <col min="4590" max="4590" width="13.9296875" bestFit="1" customWidth="1"/>
    <col min="4591" max="4591" width="11.1328125" bestFit="1" customWidth="1"/>
    <col min="4592" max="4592" width="13.9296875" bestFit="1" customWidth="1"/>
    <col min="4593" max="4593" width="11.1328125" bestFit="1" customWidth="1"/>
    <col min="4594" max="4594" width="13.9296875" bestFit="1" customWidth="1"/>
    <col min="4595" max="4595" width="11.1328125" bestFit="1" customWidth="1"/>
    <col min="4596" max="4596" width="13.9296875" bestFit="1" customWidth="1"/>
    <col min="4597" max="4597" width="11.1328125" bestFit="1" customWidth="1"/>
    <col min="4598" max="4598" width="13.9296875" bestFit="1" customWidth="1"/>
    <col min="4599" max="4599" width="11.1328125" bestFit="1" customWidth="1"/>
    <col min="4600" max="4600" width="13.9296875" bestFit="1" customWidth="1"/>
    <col min="4601" max="4601" width="11.1328125" bestFit="1" customWidth="1"/>
    <col min="4602" max="4602" width="13.9296875" bestFit="1" customWidth="1"/>
    <col min="4603" max="4603" width="11.1328125" bestFit="1" customWidth="1"/>
    <col min="4604" max="4604" width="13.9296875" bestFit="1" customWidth="1"/>
    <col min="4605" max="4605" width="11.1328125" bestFit="1" customWidth="1"/>
    <col min="4606" max="4606" width="13.9296875" bestFit="1" customWidth="1"/>
    <col min="4607" max="4607" width="11.1328125" bestFit="1" customWidth="1"/>
    <col min="4608" max="4608" width="13.9296875" bestFit="1" customWidth="1"/>
    <col min="4609" max="4609" width="11.1328125" bestFit="1" customWidth="1"/>
    <col min="4610" max="4610" width="13.9296875" bestFit="1" customWidth="1"/>
    <col min="4611" max="4611" width="11.1328125" bestFit="1" customWidth="1"/>
    <col min="4612" max="4612" width="13.9296875" bestFit="1" customWidth="1"/>
    <col min="4613" max="4613" width="11.1328125" bestFit="1" customWidth="1"/>
    <col min="4614" max="4614" width="13.9296875" bestFit="1" customWidth="1"/>
    <col min="4615" max="4615" width="11.1328125" bestFit="1" customWidth="1"/>
    <col min="4616" max="4616" width="13.9296875" bestFit="1" customWidth="1"/>
    <col min="4617" max="4617" width="11.1328125" bestFit="1" customWidth="1"/>
    <col min="4618" max="4618" width="13.9296875" bestFit="1" customWidth="1"/>
    <col min="4619" max="4619" width="11.1328125" bestFit="1" customWidth="1"/>
    <col min="4620" max="4620" width="13.9296875" bestFit="1" customWidth="1"/>
    <col min="4621" max="4621" width="11.1328125" bestFit="1" customWidth="1"/>
    <col min="4622" max="4622" width="13.9296875" bestFit="1" customWidth="1"/>
    <col min="4623" max="4623" width="11.1328125" bestFit="1" customWidth="1"/>
    <col min="4624" max="4624" width="13.9296875" bestFit="1" customWidth="1"/>
    <col min="4625" max="4625" width="11.1328125" bestFit="1" customWidth="1"/>
    <col min="4626" max="4626" width="13.9296875" bestFit="1" customWidth="1"/>
    <col min="4627" max="4627" width="11.1328125" bestFit="1" customWidth="1"/>
    <col min="4628" max="4628" width="13.9296875" bestFit="1" customWidth="1"/>
    <col min="4629" max="4629" width="11.1328125" bestFit="1" customWidth="1"/>
    <col min="4630" max="4630" width="13.9296875" bestFit="1" customWidth="1"/>
    <col min="4631" max="4631" width="11.1328125" bestFit="1" customWidth="1"/>
    <col min="4632" max="4632" width="13.9296875" bestFit="1" customWidth="1"/>
    <col min="4633" max="4633" width="11.1328125" bestFit="1" customWidth="1"/>
    <col min="4634" max="4634" width="13.9296875" bestFit="1" customWidth="1"/>
    <col min="4635" max="4635" width="11.1328125" bestFit="1" customWidth="1"/>
    <col min="4636" max="4636" width="13.9296875" bestFit="1" customWidth="1"/>
    <col min="4637" max="4637" width="11.1328125" bestFit="1" customWidth="1"/>
    <col min="4638" max="4638" width="13.9296875" bestFit="1" customWidth="1"/>
    <col min="4639" max="4639" width="11.1328125" bestFit="1" customWidth="1"/>
    <col min="4640" max="4640" width="13.9296875" bestFit="1" customWidth="1"/>
    <col min="4641" max="4641" width="11.1328125" bestFit="1" customWidth="1"/>
    <col min="4642" max="4642" width="13.9296875" bestFit="1" customWidth="1"/>
    <col min="4643" max="4643" width="11.1328125" bestFit="1" customWidth="1"/>
    <col min="4644" max="4644" width="13.9296875" bestFit="1" customWidth="1"/>
    <col min="4645" max="4645" width="11.1328125" bestFit="1" customWidth="1"/>
    <col min="4646" max="4646" width="13.9296875" bestFit="1" customWidth="1"/>
    <col min="4647" max="4647" width="11.1328125" bestFit="1" customWidth="1"/>
    <col min="4648" max="4648" width="13.9296875" bestFit="1" customWidth="1"/>
    <col min="4649" max="4649" width="11.1328125" bestFit="1" customWidth="1"/>
    <col min="4650" max="4650" width="13.9296875" bestFit="1" customWidth="1"/>
    <col min="4651" max="4651" width="11.1328125" bestFit="1" customWidth="1"/>
    <col min="4652" max="4652" width="13.9296875" bestFit="1" customWidth="1"/>
    <col min="4653" max="4653" width="11.1328125" bestFit="1" customWidth="1"/>
    <col min="4654" max="4654" width="13.9296875" bestFit="1" customWidth="1"/>
    <col min="4655" max="4655" width="11.1328125" bestFit="1" customWidth="1"/>
    <col min="4656" max="4656" width="13.9296875" bestFit="1" customWidth="1"/>
    <col min="4657" max="4657" width="11.1328125" bestFit="1" customWidth="1"/>
    <col min="4658" max="4658" width="13.9296875" bestFit="1" customWidth="1"/>
    <col min="4659" max="4659" width="11.1328125" bestFit="1" customWidth="1"/>
    <col min="4660" max="4660" width="13.9296875" bestFit="1" customWidth="1"/>
    <col min="4661" max="4661" width="11.1328125" bestFit="1" customWidth="1"/>
    <col min="4662" max="4662" width="13.9296875" bestFit="1" customWidth="1"/>
    <col min="4663" max="4663" width="11.1328125" bestFit="1" customWidth="1"/>
    <col min="4664" max="4664" width="13.9296875" bestFit="1" customWidth="1"/>
    <col min="4665" max="4665" width="11.1328125" bestFit="1" customWidth="1"/>
    <col min="4666" max="4666" width="13.9296875" bestFit="1" customWidth="1"/>
    <col min="4667" max="4667" width="11.1328125" bestFit="1" customWidth="1"/>
    <col min="4668" max="4668" width="13.9296875" bestFit="1" customWidth="1"/>
    <col min="4669" max="4669" width="11.1328125" bestFit="1" customWidth="1"/>
    <col min="4670" max="4670" width="13.9296875" bestFit="1" customWidth="1"/>
    <col min="4671" max="4671" width="11.1328125" bestFit="1" customWidth="1"/>
    <col min="4672" max="4672" width="13.9296875" bestFit="1" customWidth="1"/>
    <col min="4673" max="4673" width="11.1328125" bestFit="1" customWidth="1"/>
    <col min="4674" max="4674" width="13.9296875" bestFit="1" customWidth="1"/>
    <col min="4675" max="4675" width="11.1328125" bestFit="1" customWidth="1"/>
    <col min="4676" max="4676" width="13.9296875" bestFit="1" customWidth="1"/>
    <col min="4677" max="4677" width="11.1328125" bestFit="1" customWidth="1"/>
    <col min="4678" max="4678" width="13.9296875" bestFit="1" customWidth="1"/>
    <col min="4679" max="4679" width="11.1328125" bestFit="1" customWidth="1"/>
    <col min="4680" max="4680" width="13.9296875" bestFit="1" customWidth="1"/>
    <col min="4681" max="4681" width="11.1328125" bestFit="1" customWidth="1"/>
    <col min="4682" max="4682" width="13.9296875" bestFit="1" customWidth="1"/>
    <col min="4683" max="4683" width="11.1328125" bestFit="1" customWidth="1"/>
    <col min="4684" max="4684" width="13.9296875" bestFit="1" customWidth="1"/>
    <col min="4685" max="4685" width="11.1328125" bestFit="1" customWidth="1"/>
    <col min="4686" max="4686" width="13.9296875" bestFit="1" customWidth="1"/>
    <col min="4687" max="4687" width="11.1328125" bestFit="1" customWidth="1"/>
    <col min="4688" max="4688" width="13.9296875" bestFit="1" customWidth="1"/>
    <col min="4689" max="4689" width="11.1328125" bestFit="1" customWidth="1"/>
    <col min="4690" max="4690" width="13.9296875" bestFit="1" customWidth="1"/>
    <col min="4691" max="4691" width="11.1328125" bestFit="1" customWidth="1"/>
    <col min="4692" max="4692" width="13.9296875" bestFit="1" customWidth="1"/>
    <col min="4693" max="4693" width="11.1328125" bestFit="1" customWidth="1"/>
    <col min="4694" max="4694" width="13.9296875" bestFit="1" customWidth="1"/>
    <col min="4695" max="4695" width="11.1328125" bestFit="1" customWidth="1"/>
    <col min="4696" max="4696" width="13.9296875" bestFit="1" customWidth="1"/>
    <col min="4697" max="4697" width="11.1328125" bestFit="1" customWidth="1"/>
    <col min="4698" max="4698" width="13.9296875" bestFit="1" customWidth="1"/>
    <col min="4699" max="4699" width="11.1328125" bestFit="1" customWidth="1"/>
    <col min="4700" max="4700" width="13.9296875" bestFit="1" customWidth="1"/>
    <col min="4701" max="4701" width="11.1328125" bestFit="1" customWidth="1"/>
    <col min="4702" max="4702" width="13.9296875" bestFit="1" customWidth="1"/>
    <col min="4703" max="4703" width="11.1328125" bestFit="1" customWidth="1"/>
    <col min="4704" max="4704" width="13.9296875" bestFit="1" customWidth="1"/>
    <col min="4705" max="4705" width="11.1328125" bestFit="1" customWidth="1"/>
    <col min="4706" max="4706" width="13.9296875" bestFit="1" customWidth="1"/>
    <col min="4707" max="4707" width="11.1328125" bestFit="1" customWidth="1"/>
    <col min="4708" max="4708" width="13.9296875" bestFit="1" customWidth="1"/>
    <col min="4709" max="4709" width="11.1328125" bestFit="1" customWidth="1"/>
    <col min="4710" max="4710" width="13.9296875" bestFit="1" customWidth="1"/>
    <col min="4711" max="4711" width="11.1328125" bestFit="1" customWidth="1"/>
    <col min="4712" max="4712" width="13.9296875" bestFit="1" customWidth="1"/>
    <col min="4713" max="4713" width="11.1328125" bestFit="1" customWidth="1"/>
    <col min="4714" max="4714" width="13.9296875" bestFit="1" customWidth="1"/>
    <col min="4715" max="4715" width="11.1328125" bestFit="1" customWidth="1"/>
    <col min="4716" max="4716" width="13.9296875" bestFit="1" customWidth="1"/>
    <col min="4717" max="4717" width="11.1328125" bestFit="1" customWidth="1"/>
    <col min="4718" max="4718" width="13.9296875" bestFit="1" customWidth="1"/>
    <col min="4719" max="4719" width="11.1328125" bestFit="1" customWidth="1"/>
    <col min="4720" max="4720" width="13.9296875" bestFit="1" customWidth="1"/>
    <col min="4721" max="4721" width="11.1328125" bestFit="1" customWidth="1"/>
    <col min="4722" max="4722" width="13.9296875" bestFit="1" customWidth="1"/>
    <col min="4723" max="4723" width="11.1328125" bestFit="1" customWidth="1"/>
    <col min="4724" max="4724" width="13.9296875" bestFit="1" customWidth="1"/>
    <col min="4725" max="4725" width="11.1328125" bestFit="1" customWidth="1"/>
    <col min="4726" max="4726" width="13.9296875" bestFit="1" customWidth="1"/>
    <col min="4727" max="4727" width="11.1328125" bestFit="1" customWidth="1"/>
    <col min="4728" max="4728" width="13.9296875" bestFit="1" customWidth="1"/>
    <col min="4729" max="4729" width="11.1328125" bestFit="1" customWidth="1"/>
    <col min="4730" max="4730" width="13.9296875" bestFit="1" customWidth="1"/>
    <col min="4731" max="4731" width="11.1328125" bestFit="1" customWidth="1"/>
    <col min="4732" max="4732" width="13.9296875" bestFit="1" customWidth="1"/>
    <col min="4733" max="4733" width="11.1328125" bestFit="1" customWidth="1"/>
    <col min="4734" max="4734" width="13.9296875" bestFit="1" customWidth="1"/>
    <col min="4735" max="4735" width="11.1328125" bestFit="1" customWidth="1"/>
    <col min="4736" max="4736" width="13.9296875" bestFit="1" customWidth="1"/>
    <col min="4737" max="4737" width="11.1328125" bestFit="1" customWidth="1"/>
    <col min="4738" max="4738" width="13.9296875" bestFit="1" customWidth="1"/>
    <col min="4739" max="4739" width="11.1328125" bestFit="1" customWidth="1"/>
    <col min="4740" max="4740" width="13.9296875" bestFit="1" customWidth="1"/>
    <col min="4741" max="4741" width="11.1328125" bestFit="1" customWidth="1"/>
    <col min="4742" max="4742" width="13.9296875" bestFit="1" customWidth="1"/>
    <col min="4743" max="4743" width="11.1328125" bestFit="1" customWidth="1"/>
    <col min="4744" max="4744" width="13.9296875" bestFit="1" customWidth="1"/>
    <col min="4745" max="4745" width="11.1328125" bestFit="1" customWidth="1"/>
    <col min="4746" max="4746" width="13.9296875" bestFit="1" customWidth="1"/>
    <col min="4747" max="4747" width="11.1328125" bestFit="1" customWidth="1"/>
    <col min="4748" max="4748" width="13.9296875" bestFit="1" customWidth="1"/>
    <col min="4749" max="4749" width="11.1328125" bestFit="1" customWidth="1"/>
    <col min="4750" max="4750" width="13.9296875" bestFit="1" customWidth="1"/>
    <col min="4751" max="4751" width="11.1328125" bestFit="1" customWidth="1"/>
    <col min="4752" max="4752" width="13.9296875" bestFit="1" customWidth="1"/>
    <col min="4753" max="4753" width="11.1328125" bestFit="1" customWidth="1"/>
    <col min="4754" max="4754" width="13.9296875" bestFit="1" customWidth="1"/>
    <col min="4755" max="4755" width="11.1328125" bestFit="1" customWidth="1"/>
    <col min="4756" max="4756" width="13.9296875" bestFit="1" customWidth="1"/>
    <col min="4757" max="4757" width="11.1328125" bestFit="1" customWidth="1"/>
    <col min="4758" max="4758" width="13.9296875" bestFit="1" customWidth="1"/>
    <col min="4759" max="4759" width="11.1328125" bestFit="1" customWidth="1"/>
    <col min="4760" max="4760" width="13.9296875" bestFit="1" customWidth="1"/>
    <col min="4761" max="4761" width="11.1328125" bestFit="1" customWidth="1"/>
    <col min="4762" max="4762" width="13.9296875" bestFit="1" customWidth="1"/>
    <col min="4763" max="4763" width="10.1328125" bestFit="1" customWidth="1"/>
    <col min="4764" max="4764" width="12.9296875" bestFit="1" customWidth="1"/>
    <col min="4765" max="4765" width="10.1328125" bestFit="1" customWidth="1"/>
    <col min="4766" max="4766" width="12.9296875" bestFit="1" customWidth="1"/>
    <col min="4767" max="4767" width="10.1328125" bestFit="1" customWidth="1"/>
    <col min="4768" max="4768" width="12.9296875" bestFit="1" customWidth="1"/>
    <col min="4769" max="4769" width="10.1328125" bestFit="1" customWidth="1"/>
    <col min="4770" max="4770" width="12.9296875" bestFit="1" customWidth="1"/>
    <col min="4771" max="4771" width="10.1328125" bestFit="1" customWidth="1"/>
    <col min="4772" max="4772" width="12.9296875" bestFit="1" customWidth="1"/>
    <col min="4773" max="4773" width="10.1328125" bestFit="1" customWidth="1"/>
    <col min="4774" max="4774" width="12.9296875" bestFit="1" customWidth="1"/>
    <col min="4775" max="4775" width="10.1328125" bestFit="1" customWidth="1"/>
    <col min="4776" max="4776" width="12.9296875" bestFit="1" customWidth="1"/>
    <col min="4777" max="4777" width="10.1328125" bestFit="1" customWidth="1"/>
    <col min="4778" max="4778" width="12.9296875" bestFit="1" customWidth="1"/>
    <col min="4779" max="4779" width="10.1328125" bestFit="1" customWidth="1"/>
    <col min="4780" max="4780" width="12.9296875" bestFit="1" customWidth="1"/>
    <col min="4781" max="4781" width="10.1328125" bestFit="1" customWidth="1"/>
    <col min="4782" max="4782" width="12.9296875" bestFit="1" customWidth="1"/>
    <col min="4783" max="4783" width="10.1328125" bestFit="1" customWidth="1"/>
    <col min="4784" max="4784" width="12.9296875" bestFit="1" customWidth="1"/>
    <col min="4785" max="4785" width="10.1328125" bestFit="1" customWidth="1"/>
    <col min="4786" max="4786" width="12.9296875" bestFit="1" customWidth="1"/>
    <col min="4787" max="4787" width="10.1328125" bestFit="1" customWidth="1"/>
    <col min="4788" max="4788" width="12.9296875" bestFit="1" customWidth="1"/>
    <col min="4789" max="4789" width="10.1328125" bestFit="1" customWidth="1"/>
    <col min="4790" max="4790" width="12.9296875" bestFit="1" customWidth="1"/>
    <col min="4791" max="4791" width="10.1328125" bestFit="1" customWidth="1"/>
    <col min="4792" max="4792" width="12.9296875" bestFit="1" customWidth="1"/>
    <col min="4793" max="4793" width="10.1328125" bestFit="1" customWidth="1"/>
    <col min="4794" max="4794" width="12.9296875" bestFit="1" customWidth="1"/>
    <col min="4795" max="4795" width="10.1328125" bestFit="1" customWidth="1"/>
    <col min="4796" max="4796" width="12.9296875" bestFit="1" customWidth="1"/>
    <col min="4797" max="4797" width="10.1328125" bestFit="1" customWidth="1"/>
    <col min="4798" max="4798" width="12.9296875" bestFit="1" customWidth="1"/>
    <col min="4799" max="4799" width="10.1328125" bestFit="1" customWidth="1"/>
    <col min="4800" max="4800" width="12.9296875" bestFit="1" customWidth="1"/>
    <col min="4801" max="4801" width="10.1328125" bestFit="1" customWidth="1"/>
    <col min="4802" max="4802" width="12.9296875" bestFit="1" customWidth="1"/>
    <col min="4803" max="4803" width="10.1328125" bestFit="1" customWidth="1"/>
    <col min="4804" max="4804" width="12.9296875" bestFit="1" customWidth="1"/>
    <col min="4805" max="4805" width="10.1328125" bestFit="1" customWidth="1"/>
    <col min="4806" max="4806" width="12.9296875" bestFit="1" customWidth="1"/>
    <col min="4807" max="4807" width="10.1328125" bestFit="1" customWidth="1"/>
    <col min="4808" max="4808" width="12.9296875" bestFit="1" customWidth="1"/>
    <col min="4809" max="4809" width="10.1328125" bestFit="1" customWidth="1"/>
    <col min="4810" max="4810" width="12.9296875" bestFit="1" customWidth="1"/>
    <col min="4811" max="4811" width="10.1328125" bestFit="1" customWidth="1"/>
    <col min="4812" max="4812" width="12.9296875" bestFit="1" customWidth="1"/>
    <col min="4813" max="4813" width="10.1328125" bestFit="1" customWidth="1"/>
    <col min="4814" max="4814" width="12.9296875" bestFit="1" customWidth="1"/>
    <col min="4815" max="4815" width="10.1328125" bestFit="1" customWidth="1"/>
    <col min="4816" max="4816" width="12.9296875" bestFit="1" customWidth="1"/>
    <col min="4817" max="4817" width="10.1328125" bestFit="1" customWidth="1"/>
    <col min="4818" max="4818" width="12.9296875" bestFit="1" customWidth="1"/>
    <col min="4819" max="4819" width="10.1328125" bestFit="1" customWidth="1"/>
    <col min="4820" max="4820" width="12.9296875" bestFit="1" customWidth="1"/>
    <col min="4821" max="4821" width="10.1328125" bestFit="1" customWidth="1"/>
    <col min="4822" max="4822" width="12.9296875" bestFit="1" customWidth="1"/>
    <col min="4823" max="4823" width="10.1328125" bestFit="1" customWidth="1"/>
    <col min="4824" max="4824" width="12.9296875" bestFit="1" customWidth="1"/>
    <col min="4825" max="4825" width="10.1328125" bestFit="1" customWidth="1"/>
    <col min="4826" max="4826" width="12.9296875" bestFit="1" customWidth="1"/>
    <col min="4827" max="4827" width="11.1328125" bestFit="1" customWidth="1"/>
    <col min="4828" max="4828" width="13.9296875" bestFit="1" customWidth="1"/>
    <col min="4829" max="4829" width="11.1328125" bestFit="1" customWidth="1"/>
    <col min="4830" max="4830" width="13.9296875" bestFit="1" customWidth="1"/>
    <col min="4831" max="4831" width="11.1328125" bestFit="1" customWidth="1"/>
    <col min="4832" max="4832" width="13.9296875" bestFit="1" customWidth="1"/>
    <col min="4833" max="4833" width="11.1328125" bestFit="1" customWidth="1"/>
    <col min="4834" max="4834" width="13.9296875" bestFit="1" customWidth="1"/>
    <col min="4835" max="4835" width="11.1328125" bestFit="1" customWidth="1"/>
    <col min="4836" max="4836" width="13.9296875" bestFit="1" customWidth="1"/>
    <col min="4837" max="4837" width="11.1328125" bestFit="1" customWidth="1"/>
    <col min="4838" max="4838" width="13.9296875" bestFit="1" customWidth="1"/>
    <col min="4839" max="4839" width="11.1328125" bestFit="1" customWidth="1"/>
    <col min="4840" max="4840" width="13.9296875" bestFit="1" customWidth="1"/>
    <col min="4841" max="4841" width="11.1328125" bestFit="1" customWidth="1"/>
    <col min="4842" max="4842" width="13.9296875" bestFit="1" customWidth="1"/>
    <col min="4843" max="4843" width="11.1328125" bestFit="1" customWidth="1"/>
    <col min="4844" max="4844" width="13.9296875" bestFit="1" customWidth="1"/>
    <col min="4845" max="4845" width="11.1328125" bestFit="1" customWidth="1"/>
    <col min="4846" max="4846" width="13.9296875" bestFit="1" customWidth="1"/>
    <col min="4847" max="4847" width="11.1328125" bestFit="1" customWidth="1"/>
    <col min="4848" max="4848" width="13.9296875" bestFit="1" customWidth="1"/>
    <col min="4849" max="4849" width="11.1328125" bestFit="1" customWidth="1"/>
    <col min="4850" max="4850" width="13.9296875" bestFit="1" customWidth="1"/>
    <col min="4851" max="4851" width="11.1328125" bestFit="1" customWidth="1"/>
    <col min="4852" max="4852" width="13.9296875" bestFit="1" customWidth="1"/>
    <col min="4853" max="4853" width="11.1328125" bestFit="1" customWidth="1"/>
    <col min="4854" max="4854" width="13.9296875" bestFit="1" customWidth="1"/>
    <col min="4855" max="4855" width="11.1328125" bestFit="1" customWidth="1"/>
    <col min="4856" max="4856" width="13.9296875" bestFit="1" customWidth="1"/>
    <col min="4857" max="4857" width="11.1328125" bestFit="1" customWidth="1"/>
    <col min="4858" max="4858" width="13.9296875" bestFit="1" customWidth="1"/>
    <col min="4859" max="4859" width="11.1328125" bestFit="1" customWidth="1"/>
    <col min="4860" max="4860" width="13.9296875" bestFit="1" customWidth="1"/>
    <col min="4861" max="4861" width="11.1328125" bestFit="1" customWidth="1"/>
    <col min="4862" max="4862" width="13.9296875" bestFit="1" customWidth="1"/>
    <col min="4863" max="4863" width="11.1328125" bestFit="1" customWidth="1"/>
    <col min="4864" max="4864" width="13.9296875" bestFit="1" customWidth="1"/>
    <col min="4865" max="4865" width="11.1328125" bestFit="1" customWidth="1"/>
    <col min="4866" max="4866" width="13.9296875" bestFit="1" customWidth="1"/>
    <col min="4867" max="4867" width="11.1328125" bestFit="1" customWidth="1"/>
    <col min="4868" max="4868" width="13.9296875" bestFit="1" customWidth="1"/>
    <col min="4869" max="4869" width="11.1328125" bestFit="1" customWidth="1"/>
    <col min="4870" max="4870" width="13.9296875" bestFit="1" customWidth="1"/>
    <col min="4871" max="4871" width="11.1328125" bestFit="1" customWidth="1"/>
    <col min="4872" max="4872" width="13.9296875" bestFit="1" customWidth="1"/>
    <col min="4873" max="4873" width="11.1328125" bestFit="1" customWidth="1"/>
    <col min="4874" max="4874" width="13.9296875" bestFit="1" customWidth="1"/>
    <col min="4875" max="4875" width="11.1328125" bestFit="1" customWidth="1"/>
    <col min="4876" max="4876" width="13.9296875" bestFit="1" customWidth="1"/>
    <col min="4877" max="4877" width="11.1328125" bestFit="1" customWidth="1"/>
    <col min="4878" max="4878" width="13.9296875" bestFit="1" customWidth="1"/>
    <col min="4879" max="4879" width="11.1328125" bestFit="1" customWidth="1"/>
    <col min="4880" max="4880" width="13.9296875" bestFit="1" customWidth="1"/>
    <col min="4881" max="4881" width="11.1328125" bestFit="1" customWidth="1"/>
    <col min="4882" max="4882" width="13.9296875" bestFit="1" customWidth="1"/>
    <col min="4883" max="4883" width="11.1328125" bestFit="1" customWidth="1"/>
    <col min="4884" max="4884" width="13.9296875" bestFit="1" customWidth="1"/>
    <col min="4885" max="4885" width="11.1328125" bestFit="1" customWidth="1"/>
    <col min="4886" max="4886" width="13.9296875" bestFit="1" customWidth="1"/>
    <col min="4887" max="4887" width="11.1328125" bestFit="1" customWidth="1"/>
    <col min="4888" max="4888" width="13.9296875" bestFit="1" customWidth="1"/>
    <col min="4889" max="4889" width="11.1328125" bestFit="1" customWidth="1"/>
    <col min="4890" max="4890" width="13.9296875" bestFit="1" customWidth="1"/>
    <col min="4891" max="4891" width="11.1328125" bestFit="1" customWidth="1"/>
    <col min="4892" max="4892" width="13.9296875" bestFit="1" customWidth="1"/>
    <col min="4893" max="4893" width="11.1328125" bestFit="1" customWidth="1"/>
    <col min="4894" max="4894" width="13.9296875" bestFit="1" customWidth="1"/>
    <col min="4895" max="4895" width="11.1328125" bestFit="1" customWidth="1"/>
    <col min="4896" max="4896" width="13.9296875" bestFit="1" customWidth="1"/>
    <col min="4897" max="4897" width="11.1328125" bestFit="1" customWidth="1"/>
    <col min="4898" max="4898" width="13.9296875" bestFit="1" customWidth="1"/>
    <col min="4899" max="4899" width="11.1328125" bestFit="1" customWidth="1"/>
    <col min="4900" max="4900" width="13.9296875" bestFit="1" customWidth="1"/>
    <col min="4901" max="4901" width="11.1328125" bestFit="1" customWidth="1"/>
    <col min="4902" max="4902" width="13.9296875" bestFit="1" customWidth="1"/>
    <col min="4903" max="4903" width="11.1328125" bestFit="1" customWidth="1"/>
    <col min="4904" max="4904" width="13.9296875" bestFit="1" customWidth="1"/>
    <col min="4905" max="4905" width="11.1328125" bestFit="1" customWidth="1"/>
    <col min="4906" max="4906" width="13.9296875" bestFit="1" customWidth="1"/>
    <col min="4907" max="4907" width="11.1328125" bestFit="1" customWidth="1"/>
    <col min="4908" max="4908" width="13.9296875" bestFit="1" customWidth="1"/>
    <col min="4909" max="4909" width="11.1328125" bestFit="1" customWidth="1"/>
    <col min="4910" max="4910" width="13.9296875" bestFit="1" customWidth="1"/>
    <col min="4911" max="4911" width="11.1328125" bestFit="1" customWidth="1"/>
    <col min="4912" max="4912" width="13.9296875" bestFit="1" customWidth="1"/>
    <col min="4913" max="4913" width="11.1328125" bestFit="1" customWidth="1"/>
    <col min="4914" max="4914" width="13.9296875" bestFit="1" customWidth="1"/>
    <col min="4915" max="4915" width="11.1328125" bestFit="1" customWidth="1"/>
    <col min="4916" max="4916" width="13.9296875" bestFit="1" customWidth="1"/>
    <col min="4917" max="4917" width="11.1328125" bestFit="1" customWidth="1"/>
    <col min="4918" max="4918" width="13.9296875" bestFit="1" customWidth="1"/>
    <col min="4919" max="4919" width="11.1328125" bestFit="1" customWidth="1"/>
    <col min="4920" max="4920" width="13.9296875" bestFit="1" customWidth="1"/>
    <col min="4921" max="4921" width="11.1328125" bestFit="1" customWidth="1"/>
    <col min="4922" max="4922" width="13.9296875" bestFit="1" customWidth="1"/>
    <col min="4923" max="4923" width="11.1328125" bestFit="1" customWidth="1"/>
    <col min="4924" max="4924" width="13.9296875" bestFit="1" customWidth="1"/>
    <col min="4925" max="4925" width="11.1328125" bestFit="1" customWidth="1"/>
    <col min="4926" max="4926" width="13.9296875" bestFit="1" customWidth="1"/>
    <col min="4927" max="4927" width="11.1328125" bestFit="1" customWidth="1"/>
    <col min="4928" max="4928" width="13.9296875" bestFit="1" customWidth="1"/>
    <col min="4929" max="4929" width="11.1328125" bestFit="1" customWidth="1"/>
    <col min="4930" max="4930" width="13.9296875" bestFit="1" customWidth="1"/>
    <col min="4931" max="4931" width="11.1328125" bestFit="1" customWidth="1"/>
    <col min="4932" max="4932" width="13.9296875" bestFit="1" customWidth="1"/>
    <col min="4933" max="4933" width="11.1328125" bestFit="1" customWidth="1"/>
    <col min="4934" max="4934" width="13.9296875" bestFit="1" customWidth="1"/>
    <col min="4935" max="4935" width="11.1328125" bestFit="1" customWidth="1"/>
    <col min="4936" max="4936" width="13.9296875" bestFit="1" customWidth="1"/>
    <col min="4937" max="4937" width="11.1328125" bestFit="1" customWidth="1"/>
    <col min="4938" max="4938" width="13.9296875" bestFit="1" customWidth="1"/>
    <col min="4939" max="4939" width="11.1328125" bestFit="1" customWidth="1"/>
    <col min="4940" max="4940" width="13.9296875" bestFit="1" customWidth="1"/>
    <col min="4941" max="4941" width="11.1328125" bestFit="1" customWidth="1"/>
    <col min="4942" max="4942" width="13.9296875" bestFit="1" customWidth="1"/>
    <col min="4943" max="4943" width="11.1328125" bestFit="1" customWidth="1"/>
    <col min="4944" max="4944" width="13.9296875" bestFit="1" customWidth="1"/>
    <col min="4945" max="4945" width="11.1328125" bestFit="1" customWidth="1"/>
    <col min="4946" max="4946" width="13.9296875" bestFit="1" customWidth="1"/>
    <col min="4947" max="4947" width="11.1328125" bestFit="1" customWidth="1"/>
    <col min="4948" max="4948" width="13.9296875" bestFit="1" customWidth="1"/>
    <col min="4949" max="4949" width="11.1328125" bestFit="1" customWidth="1"/>
    <col min="4950" max="4950" width="13.9296875" bestFit="1" customWidth="1"/>
    <col min="4951" max="4951" width="11.1328125" bestFit="1" customWidth="1"/>
    <col min="4952" max="4952" width="13.9296875" bestFit="1" customWidth="1"/>
    <col min="4953" max="4953" width="11.1328125" bestFit="1" customWidth="1"/>
    <col min="4954" max="4954" width="13.9296875" bestFit="1" customWidth="1"/>
    <col min="4955" max="4955" width="11.1328125" bestFit="1" customWidth="1"/>
    <col min="4956" max="4956" width="13.9296875" bestFit="1" customWidth="1"/>
    <col min="4957" max="4957" width="11.1328125" bestFit="1" customWidth="1"/>
    <col min="4958" max="4958" width="13.9296875" bestFit="1" customWidth="1"/>
    <col min="4959" max="4959" width="11.1328125" bestFit="1" customWidth="1"/>
    <col min="4960" max="4960" width="13.9296875" bestFit="1" customWidth="1"/>
    <col min="4961" max="4961" width="11.1328125" bestFit="1" customWidth="1"/>
    <col min="4962" max="4962" width="13.9296875" bestFit="1" customWidth="1"/>
    <col min="4963" max="4963" width="11.1328125" bestFit="1" customWidth="1"/>
    <col min="4964" max="4964" width="13.9296875" bestFit="1" customWidth="1"/>
    <col min="4965" max="4965" width="11.1328125" bestFit="1" customWidth="1"/>
    <col min="4966" max="4966" width="13.9296875" bestFit="1" customWidth="1"/>
    <col min="4967" max="4967" width="11.1328125" bestFit="1" customWidth="1"/>
    <col min="4968" max="4968" width="13.9296875" bestFit="1" customWidth="1"/>
    <col min="4969" max="4969" width="11.1328125" bestFit="1" customWidth="1"/>
    <col min="4970" max="4970" width="13.9296875" bestFit="1" customWidth="1"/>
    <col min="4971" max="4971" width="11.1328125" bestFit="1" customWidth="1"/>
    <col min="4972" max="4972" width="13.9296875" bestFit="1" customWidth="1"/>
    <col min="4973" max="4973" width="11.1328125" bestFit="1" customWidth="1"/>
    <col min="4974" max="4974" width="13.9296875" bestFit="1" customWidth="1"/>
    <col min="4975" max="4975" width="11.1328125" bestFit="1" customWidth="1"/>
    <col min="4976" max="4976" width="13.9296875" bestFit="1" customWidth="1"/>
    <col min="4977" max="4977" width="11.1328125" bestFit="1" customWidth="1"/>
    <col min="4978" max="4978" width="13.9296875" bestFit="1" customWidth="1"/>
    <col min="4979" max="4979" width="11.1328125" bestFit="1" customWidth="1"/>
    <col min="4980" max="4980" width="13.9296875" bestFit="1" customWidth="1"/>
    <col min="4981" max="4981" width="11.1328125" bestFit="1" customWidth="1"/>
    <col min="4982" max="4982" width="13.9296875" bestFit="1" customWidth="1"/>
    <col min="4983" max="4983" width="11.1328125" bestFit="1" customWidth="1"/>
    <col min="4984" max="4984" width="13.9296875" bestFit="1" customWidth="1"/>
    <col min="4985" max="4985" width="11.1328125" bestFit="1" customWidth="1"/>
    <col min="4986" max="4986" width="13.9296875" bestFit="1" customWidth="1"/>
    <col min="4987" max="4987" width="11.1328125" bestFit="1" customWidth="1"/>
    <col min="4988" max="4988" width="13.9296875" bestFit="1" customWidth="1"/>
    <col min="4989" max="4989" width="11.1328125" bestFit="1" customWidth="1"/>
    <col min="4990" max="4990" width="13.9296875" bestFit="1" customWidth="1"/>
    <col min="4991" max="4991" width="11.1328125" bestFit="1" customWidth="1"/>
    <col min="4992" max="4992" width="13.9296875" bestFit="1" customWidth="1"/>
    <col min="4993" max="4993" width="11.1328125" bestFit="1" customWidth="1"/>
    <col min="4994" max="4994" width="13.9296875" bestFit="1" customWidth="1"/>
    <col min="4995" max="4995" width="11.1328125" bestFit="1" customWidth="1"/>
    <col min="4996" max="4996" width="13.9296875" bestFit="1" customWidth="1"/>
    <col min="4997" max="4997" width="11.1328125" bestFit="1" customWidth="1"/>
    <col min="4998" max="4998" width="13.9296875" bestFit="1" customWidth="1"/>
    <col min="4999" max="4999" width="11.1328125" bestFit="1" customWidth="1"/>
    <col min="5000" max="5000" width="13.9296875" bestFit="1" customWidth="1"/>
    <col min="5001" max="5001" width="11.1328125" bestFit="1" customWidth="1"/>
    <col min="5002" max="5002" width="13.9296875" bestFit="1" customWidth="1"/>
    <col min="5003" max="5003" width="11.1328125" bestFit="1" customWidth="1"/>
    <col min="5004" max="5004" width="13.9296875" bestFit="1" customWidth="1"/>
    <col min="5005" max="5005" width="11.1328125" bestFit="1" customWidth="1"/>
    <col min="5006" max="5006" width="13.9296875" bestFit="1" customWidth="1"/>
    <col min="5007" max="5007" width="10.1328125" bestFit="1" customWidth="1"/>
    <col min="5008" max="5008" width="12.9296875" bestFit="1" customWidth="1"/>
    <col min="5009" max="5009" width="10.1328125" bestFit="1" customWidth="1"/>
    <col min="5010" max="5010" width="12.9296875" bestFit="1" customWidth="1"/>
    <col min="5011" max="5011" width="10.1328125" bestFit="1" customWidth="1"/>
    <col min="5012" max="5012" width="12.9296875" bestFit="1" customWidth="1"/>
    <col min="5013" max="5013" width="10.1328125" bestFit="1" customWidth="1"/>
    <col min="5014" max="5014" width="12.9296875" bestFit="1" customWidth="1"/>
    <col min="5015" max="5015" width="10.1328125" bestFit="1" customWidth="1"/>
    <col min="5016" max="5016" width="12.9296875" bestFit="1" customWidth="1"/>
    <col min="5017" max="5017" width="10.1328125" bestFit="1" customWidth="1"/>
    <col min="5018" max="5018" width="12.9296875" bestFit="1" customWidth="1"/>
    <col min="5019" max="5019" width="10.1328125" bestFit="1" customWidth="1"/>
    <col min="5020" max="5020" width="12.9296875" bestFit="1" customWidth="1"/>
    <col min="5021" max="5021" width="10.1328125" bestFit="1" customWidth="1"/>
    <col min="5022" max="5022" width="12.9296875" bestFit="1" customWidth="1"/>
    <col min="5023" max="5023" width="10.1328125" bestFit="1" customWidth="1"/>
    <col min="5024" max="5024" width="12.9296875" bestFit="1" customWidth="1"/>
    <col min="5025" max="5025" width="10.1328125" bestFit="1" customWidth="1"/>
    <col min="5026" max="5026" width="12.9296875" bestFit="1" customWidth="1"/>
    <col min="5027" max="5027" width="10.1328125" bestFit="1" customWidth="1"/>
    <col min="5028" max="5028" width="12.9296875" bestFit="1" customWidth="1"/>
    <col min="5029" max="5029" width="10.1328125" bestFit="1" customWidth="1"/>
    <col min="5030" max="5030" width="12.9296875" bestFit="1" customWidth="1"/>
    <col min="5031" max="5031" width="10.1328125" bestFit="1" customWidth="1"/>
    <col min="5032" max="5032" width="12.9296875" bestFit="1" customWidth="1"/>
    <col min="5033" max="5033" width="10.1328125" bestFit="1" customWidth="1"/>
    <col min="5034" max="5034" width="12.9296875" bestFit="1" customWidth="1"/>
    <col min="5035" max="5035" width="10.1328125" bestFit="1" customWidth="1"/>
    <col min="5036" max="5036" width="12.9296875" bestFit="1" customWidth="1"/>
    <col min="5037" max="5037" width="10.1328125" bestFit="1" customWidth="1"/>
    <col min="5038" max="5038" width="12.9296875" bestFit="1" customWidth="1"/>
    <col min="5039" max="5039" width="10.1328125" bestFit="1" customWidth="1"/>
    <col min="5040" max="5040" width="12.9296875" bestFit="1" customWidth="1"/>
    <col min="5041" max="5041" width="10.1328125" bestFit="1" customWidth="1"/>
    <col min="5042" max="5042" width="12.9296875" bestFit="1" customWidth="1"/>
    <col min="5043" max="5043" width="10.1328125" bestFit="1" customWidth="1"/>
    <col min="5044" max="5044" width="12.9296875" bestFit="1" customWidth="1"/>
    <col min="5045" max="5045" width="10.1328125" bestFit="1" customWidth="1"/>
    <col min="5046" max="5046" width="12.9296875" bestFit="1" customWidth="1"/>
    <col min="5047" max="5047" width="10.1328125" bestFit="1" customWidth="1"/>
    <col min="5048" max="5048" width="12.9296875" bestFit="1" customWidth="1"/>
    <col min="5049" max="5049" width="10.1328125" bestFit="1" customWidth="1"/>
    <col min="5050" max="5050" width="12.9296875" bestFit="1" customWidth="1"/>
    <col min="5051" max="5051" width="10.1328125" bestFit="1" customWidth="1"/>
    <col min="5052" max="5052" width="12.9296875" bestFit="1" customWidth="1"/>
    <col min="5053" max="5053" width="10.1328125" bestFit="1" customWidth="1"/>
    <col min="5054" max="5054" width="12.9296875" bestFit="1" customWidth="1"/>
    <col min="5055" max="5055" width="10.1328125" bestFit="1" customWidth="1"/>
    <col min="5056" max="5056" width="12.9296875" bestFit="1" customWidth="1"/>
    <col min="5057" max="5057" width="10.1328125" bestFit="1" customWidth="1"/>
    <col min="5058" max="5058" width="12.9296875" bestFit="1" customWidth="1"/>
    <col min="5059" max="5059" width="10.1328125" bestFit="1" customWidth="1"/>
    <col min="5060" max="5060" width="12.9296875" bestFit="1" customWidth="1"/>
    <col min="5061" max="5061" width="10.1328125" bestFit="1" customWidth="1"/>
    <col min="5062" max="5062" width="12.9296875" bestFit="1" customWidth="1"/>
    <col min="5063" max="5063" width="10.1328125" bestFit="1" customWidth="1"/>
    <col min="5064" max="5064" width="12.9296875" bestFit="1" customWidth="1"/>
    <col min="5065" max="5065" width="10.1328125" bestFit="1" customWidth="1"/>
    <col min="5066" max="5066" width="12.9296875" bestFit="1" customWidth="1"/>
    <col min="5067" max="5067" width="10.1328125" bestFit="1" customWidth="1"/>
    <col min="5068" max="5068" width="12.9296875" bestFit="1" customWidth="1"/>
    <col min="5069" max="5069" width="10.1328125" bestFit="1" customWidth="1"/>
    <col min="5070" max="5070" width="12.9296875" bestFit="1" customWidth="1"/>
    <col min="5071" max="5071" width="10.1328125" bestFit="1" customWidth="1"/>
    <col min="5072" max="5072" width="12.9296875" bestFit="1" customWidth="1"/>
    <col min="5073" max="5073" width="10.1328125" bestFit="1" customWidth="1"/>
    <col min="5074" max="5074" width="12.9296875" bestFit="1" customWidth="1"/>
    <col min="5075" max="5075" width="10.1328125" bestFit="1" customWidth="1"/>
    <col min="5076" max="5076" width="12.9296875" bestFit="1" customWidth="1"/>
    <col min="5077" max="5077" width="10.1328125" bestFit="1" customWidth="1"/>
    <col min="5078" max="5078" width="12.9296875" bestFit="1" customWidth="1"/>
    <col min="5079" max="5079" width="11.1328125" bestFit="1" customWidth="1"/>
    <col min="5080" max="5080" width="13.9296875" bestFit="1" customWidth="1"/>
    <col min="5081" max="5081" width="11.1328125" bestFit="1" customWidth="1"/>
    <col min="5082" max="5082" width="13.9296875" bestFit="1" customWidth="1"/>
    <col min="5083" max="5083" width="11.1328125" bestFit="1" customWidth="1"/>
    <col min="5084" max="5084" width="13.9296875" bestFit="1" customWidth="1"/>
    <col min="5085" max="5085" width="11.1328125" bestFit="1" customWidth="1"/>
    <col min="5086" max="5086" width="13.9296875" bestFit="1" customWidth="1"/>
    <col min="5087" max="5087" width="11.1328125" bestFit="1" customWidth="1"/>
    <col min="5088" max="5088" width="13.9296875" bestFit="1" customWidth="1"/>
    <col min="5089" max="5089" width="11.1328125" bestFit="1" customWidth="1"/>
    <col min="5090" max="5090" width="13.9296875" bestFit="1" customWidth="1"/>
    <col min="5091" max="5091" width="11.1328125" bestFit="1" customWidth="1"/>
    <col min="5092" max="5092" width="13.9296875" bestFit="1" customWidth="1"/>
    <col min="5093" max="5093" width="11.1328125" bestFit="1" customWidth="1"/>
    <col min="5094" max="5094" width="13.9296875" bestFit="1" customWidth="1"/>
    <col min="5095" max="5095" width="11.1328125" bestFit="1" customWidth="1"/>
    <col min="5096" max="5096" width="13.9296875" bestFit="1" customWidth="1"/>
    <col min="5097" max="5097" width="11.1328125" bestFit="1" customWidth="1"/>
    <col min="5098" max="5098" width="13.9296875" bestFit="1" customWidth="1"/>
    <col min="5099" max="5099" width="11.1328125" bestFit="1" customWidth="1"/>
    <col min="5100" max="5100" width="13.9296875" bestFit="1" customWidth="1"/>
    <col min="5101" max="5101" width="11.1328125" bestFit="1" customWidth="1"/>
    <col min="5102" max="5102" width="13.9296875" bestFit="1" customWidth="1"/>
    <col min="5103" max="5103" width="11.1328125" bestFit="1" customWidth="1"/>
    <col min="5104" max="5104" width="13.9296875" bestFit="1" customWidth="1"/>
    <col min="5105" max="5105" width="11.1328125" bestFit="1" customWidth="1"/>
    <col min="5106" max="5106" width="13.9296875" bestFit="1" customWidth="1"/>
    <col min="5107" max="5107" width="11.1328125" bestFit="1" customWidth="1"/>
    <col min="5108" max="5108" width="13.9296875" bestFit="1" customWidth="1"/>
    <col min="5109" max="5109" width="11.1328125" bestFit="1" customWidth="1"/>
    <col min="5110" max="5110" width="13.9296875" bestFit="1" customWidth="1"/>
    <col min="5111" max="5111" width="11.1328125" bestFit="1" customWidth="1"/>
    <col min="5112" max="5112" width="13.9296875" bestFit="1" customWidth="1"/>
    <col min="5113" max="5113" width="11.1328125" bestFit="1" customWidth="1"/>
    <col min="5114" max="5114" width="13.9296875" bestFit="1" customWidth="1"/>
    <col min="5115" max="5115" width="11.1328125" bestFit="1" customWidth="1"/>
    <col min="5116" max="5116" width="13.9296875" bestFit="1" customWidth="1"/>
    <col min="5117" max="5117" width="11.1328125" bestFit="1" customWidth="1"/>
    <col min="5118" max="5118" width="13.9296875" bestFit="1" customWidth="1"/>
    <col min="5119" max="5119" width="11.1328125" bestFit="1" customWidth="1"/>
    <col min="5120" max="5120" width="13.9296875" bestFit="1" customWidth="1"/>
    <col min="5121" max="5121" width="11.1328125" bestFit="1" customWidth="1"/>
    <col min="5122" max="5122" width="13.9296875" bestFit="1" customWidth="1"/>
    <col min="5123" max="5123" width="11.1328125" bestFit="1" customWidth="1"/>
    <col min="5124" max="5124" width="13.9296875" bestFit="1" customWidth="1"/>
    <col min="5125" max="5125" width="11.1328125" bestFit="1" customWidth="1"/>
    <col min="5126" max="5126" width="13.9296875" bestFit="1" customWidth="1"/>
    <col min="5127" max="5127" width="11.1328125" bestFit="1" customWidth="1"/>
    <col min="5128" max="5128" width="13.9296875" bestFit="1" customWidth="1"/>
    <col min="5129" max="5129" width="11.1328125" bestFit="1" customWidth="1"/>
    <col min="5130" max="5130" width="13.9296875" bestFit="1" customWidth="1"/>
    <col min="5131" max="5131" width="11.1328125" bestFit="1" customWidth="1"/>
    <col min="5132" max="5132" width="13.9296875" bestFit="1" customWidth="1"/>
    <col min="5133" max="5133" width="11.1328125" bestFit="1" customWidth="1"/>
    <col min="5134" max="5134" width="13.9296875" bestFit="1" customWidth="1"/>
    <col min="5135" max="5135" width="11.1328125" bestFit="1" customWidth="1"/>
    <col min="5136" max="5136" width="13.9296875" bestFit="1" customWidth="1"/>
    <col min="5137" max="5137" width="11.1328125" bestFit="1" customWidth="1"/>
    <col min="5138" max="5138" width="13.9296875" bestFit="1" customWidth="1"/>
    <col min="5139" max="5139" width="11.1328125" bestFit="1" customWidth="1"/>
    <col min="5140" max="5140" width="13.9296875" bestFit="1" customWidth="1"/>
    <col min="5141" max="5141" width="11.1328125" bestFit="1" customWidth="1"/>
    <col min="5142" max="5142" width="13.9296875" bestFit="1" customWidth="1"/>
    <col min="5143" max="5143" width="11.1328125" bestFit="1" customWidth="1"/>
    <col min="5144" max="5144" width="13.9296875" bestFit="1" customWidth="1"/>
    <col min="5145" max="5145" width="11.1328125" bestFit="1" customWidth="1"/>
    <col min="5146" max="5146" width="13.9296875" bestFit="1" customWidth="1"/>
    <col min="5147" max="5147" width="11.1328125" bestFit="1" customWidth="1"/>
    <col min="5148" max="5148" width="13.9296875" bestFit="1" customWidth="1"/>
    <col min="5149" max="5149" width="11.1328125" bestFit="1" customWidth="1"/>
    <col min="5150" max="5150" width="13.9296875" bestFit="1" customWidth="1"/>
    <col min="5151" max="5151" width="11.1328125" bestFit="1" customWidth="1"/>
    <col min="5152" max="5152" width="13.9296875" bestFit="1" customWidth="1"/>
    <col min="5153" max="5153" width="11.1328125" bestFit="1" customWidth="1"/>
    <col min="5154" max="5154" width="13.9296875" bestFit="1" customWidth="1"/>
    <col min="5155" max="5155" width="11.1328125" bestFit="1" customWidth="1"/>
    <col min="5156" max="5156" width="13.9296875" bestFit="1" customWidth="1"/>
    <col min="5157" max="5157" width="11.1328125" bestFit="1" customWidth="1"/>
    <col min="5158" max="5158" width="13.9296875" bestFit="1" customWidth="1"/>
    <col min="5159" max="5159" width="11.1328125" bestFit="1" customWidth="1"/>
    <col min="5160" max="5160" width="13.9296875" bestFit="1" customWidth="1"/>
    <col min="5161" max="5161" width="11.1328125" bestFit="1" customWidth="1"/>
    <col min="5162" max="5162" width="13.9296875" bestFit="1" customWidth="1"/>
    <col min="5163" max="5163" width="11.1328125" bestFit="1" customWidth="1"/>
    <col min="5164" max="5164" width="13.9296875" bestFit="1" customWidth="1"/>
    <col min="5165" max="5165" width="11.1328125" bestFit="1" customWidth="1"/>
    <col min="5166" max="5166" width="13.9296875" bestFit="1" customWidth="1"/>
    <col min="5167" max="5167" width="11.1328125" bestFit="1" customWidth="1"/>
    <col min="5168" max="5168" width="13.9296875" bestFit="1" customWidth="1"/>
    <col min="5169" max="5169" width="11.1328125" bestFit="1" customWidth="1"/>
    <col min="5170" max="5170" width="13.9296875" bestFit="1" customWidth="1"/>
    <col min="5171" max="5171" width="11.1328125" bestFit="1" customWidth="1"/>
    <col min="5172" max="5172" width="13.9296875" bestFit="1" customWidth="1"/>
    <col min="5173" max="5173" width="11.1328125" bestFit="1" customWidth="1"/>
    <col min="5174" max="5174" width="13.9296875" bestFit="1" customWidth="1"/>
    <col min="5175" max="5175" width="11.1328125" bestFit="1" customWidth="1"/>
    <col min="5176" max="5176" width="13.9296875" bestFit="1" customWidth="1"/>
    <col min="5177" max="5177" width="11.1328125" bestFit="1" customWidth="1"/>
    <col min="5178" max="5178" width="13.9296875" bestFit="1" customWidth="1"/>
    <col min="5179" max="5179" width="11.1328125" bestFit="1" customWidth="1"/>
    <col min="5180" max="5180" width="13.9296875" bestFit="1" customWidth="1"/>
    <col min="5181" max="5181" width="11.1328125" bestFit="1" customWidth="1"/>
    <col min="5182" max="5182" width="13.9296875" bestFit="1" customWidth="1"/>
    <col min="5183" max="5183" width="11.1328125" bestFit="1" customWidth="1"/>
    <col min="5184" max="5184" width="13.9296875" bestFit="1" customWidth="1"/>
    <col min="5185" max="5185" width="11.1328125" bestFit="1" customWidth="1"/>
    <col min="5186" max="5186" width="13.9296875" bestFit="1" customWidth="1"/>
    <col min="5187" max="5187" width="11.1328125" bestFit="1" customWidth="1"/>
    <col min="5188" max="5188" width="13.9296875" bestFit="1" customWidth="1"/>
    <col min="5189" max="5189" width="11.1328125" bestFit="1" customWidth="1"/>
    <col min="5190" max="5190" width="13.9296875" bestFit="1" customWidth="1"/>
    <col min="5191" max="5191" width="11.1328125" bestFit="1" customWidth="1"/>
    <col min="5192" max="5192" width="13.9296875" bestFit="1" customWidth="1"/>
    <col min="5193" max="5193" width="11.1328125" bestFit="1" customWidth="1"/>
    <col min="5194" max="5194" width="13.9296875" bestFit="1" customWidth="1"/>
    <col min="5195" max="5195" width="11.1328125" bestFit="1" customWidth="1"/>
    <col min="5196" max="5196" width="13.9296875" bestFit="1" customWidth="1"/>
    <col min="5197" max="5197" width="11.1328125" bestFit="1" customWidth="1"/>
    <col min="5198" max="5198" width="13.9296875" bestFit="1" customWidth="1"/>
    <col min="5199" max="5199" width="11.1328125" bestFit="1" customWidth="1"/>
    <col min="5200" max="5200" width="13.9296875" bestFit="1" customWidth="1"/>
    <col min="5201" max="5201" width="11.1328125" bestFit="1" customWidth="1"/>
    <col min="5202" max="5202" width="13.9296875" bestFit="1" customWidth="1"/>
    <col min="5203" max="5203" width="11.1328125" bestFit="1" customWidth="1"/>
    <col min="5204" max="5204" width="13.9296875" bestFit="1" customWidth="1"/>
    <col min="5205" max="5205" width="10.1328125" bestFit="1" customWidth="1"/>
    <col min="5206" max="5206" width="12.9296875" bestFit="1" customWidth="1"/>
    <col min="5207" max="5207" width="10.1328125" bestFit="1" customWidth="1"/>
    <col min="5208" max="5208" width="12.9296875" bestFit="1" customWidth="1"/>
    <col min="5209" max="5209" width="10.1328125" bestFit="1" customWidth="1"/>
    <col min="5210" max="5210" width="12.9296875" bestFit="1" customWidth="1"/>
    <col min="5211" max="5211" width="10.1328125" bestFit="1" customWidth="1"/>
    <col min="5212" max="5212" width="12.9296875" bestFit="1" customWidth="1"/>
    <col min="5213" max="5213" width="10.1328125" bestFit="1" customWidth="1"/>
    <col min="5214" max="5214" width="12.9296875" bestFit="1" customWidth="1"/>
    <col min="5215" max="5215" width="10.1328125" bestFit="1" customWidth="1"/>
    <col min="5216" max="5216" width="12.9296875" bestFit="1" customWidth="1"/>
    <col min="5217" max="5217" width="10.1328125" bestFit="1" customWidth="1"/>
    <col min="5218" max="5218" width="12.9296875" bestFit="1" customWidth="1"/>
    <col min="5219" max="5219" width="10.1328125" bestFit="1" customWidth="1"/>
    <col min="5220" max="5220" width="12.9296875" bestFit="1" customWidth="1"/>
    <col min="5221" max="5221" width="10.1328125" bestFit="1" customWidth="1"/>
    <col min="5222" max="5222" width="12.9296875" bestFit="1" customWidth="1"/>
    <col min="5223" max="5223" width="10.1328125" bestFit="1" customWidth="1"/>
    <col min="5224" max="5224" width="12.9296875" bestFit="1" customWidth="1"/>
    <col min="5225" max="5225" width="10.1328125" bestFit="1" customWidth="1"/>
    <col min="5226" max="5226" width="12.9296875" bestFit="1" customWidth="1"/>
    <col min="5227" max="5227" width="10.1328125" bestFit="1" customWidth="1"/>
    <col min="5228" max="5228" width="12.9296875" bestFit="1" customWidth="1"/>
    <col min="5229" max="5229" width="10.1328125" bestFit="1" customWidth="1"/>
    <col min="5230" max="5230" width="12.9296875" bestFit="1" customWidth="1"/>
    <col min="5231" max="5231" width="10.1328125" bestFit="1" customWidth="1"/>
    <col min="5232" max="5232" width="12.9296875" bestFit="1" customWidth="1"/>
    <col min="5233" max="5233" width="10.1328125" bestFit="1" customWidth="1"/>
    <col min="5234" max="5234" width="12.9296875" bestFit="1" customWidth="1"/>
    <col min="5235" max="5235" width="10.1328125" bestFit="1" customWidth="1"/>
    <col min="5236" max="5236" width="12.9296875" bestFit="1" customWidth="1"/>
    <col min="5237" max="5237" width="10.1328125" bestFit="1" customWidth="1"/>
    <col min="5238" max="5238" width="12.9296875" bestFit="1" customWidth="1"/>
    <col min="5239" max="5239" width="10.1328125" bestFit="1" customWidth="1"/>
    <col min="5240" max="5240" width="12.9296875" bestFit="1" customWidth="1"/>
    <col min="5241" max="5241" width="10.1328125" bestFit="1" customWidth="1"/>
    <col min="5242" max="5242" width="12.9296875" bestFit="1" customWidth="1"/>
    <col min="5243" max="5243" width="10.1328125" bestFit="1" customWidth="1"/>
    <col min="5244" max="5244" width="12.9296875" bestFit="1" customWidth="1"/>
    <col min="5245" max="5245" width="10.1328125" bestFit="1" customWidth="1"/>
    <col min="5246" max="5246" width="12.9296875" bestFit="1" customWidth="1"/>
    <col min="5247" max="5247" width="10.1328125" bestFit="1" customWidth="1"/>
    <col min="5248" max="5248" width="12.9296875" bestFit="1" customWidth="1"/>
    <col min="5249" max="5249" width="10.1328125" bestFit="1" customWidth="1"/>
    <col min="5250" max="5250" width="12.9296875" bestFit="1" customWidth="1"/>
    <col min="5251" max="5251" width="10.1328125" bestFit="1" customWidth="1"/>
    <col min="5252" max="5252" width="12.9296875" bestFit="1" customWidth="1"/>
    <col min="5253" max="5253" width="10.1328125" bestFit="1" customWidth="1"/>
    <col min="5254" max="5254" width="12.9296875" bestFit="1" customWidth="1"/>
    <col min="5255" max="5255" width="10.1328125" bestFit="1" customWidth="1"/>
    <col min="5256" max="5256" width="12.9296875" bestFit="1" customWidth="1"/>
    <col min="5257" max="5257" width="11.1328125" bestFit="1" customWidth="1"/>
    <col min="5258" max="5258" width="13.9296875" bestFit="1" customWidth="1"/>
    <col min="5259" max="5259" width="11.1328125" bestFit="1" customWidth="1"/>
    <col min="5260" max="5260" width="13.9296875" bestFit="1" customWidth="1"/>
    <col min="5261" max="5261" width="11.1328125" bestFit="1" customWidth="1"/>
    <col min="5262" max="5262" width="13.9296875" bestFit="1" customWidth="1"/>
    <col min="5263" max="5263" width="11.1328125" bestFit="1" customWidth="1"/>
    <col min="5264" max="5264" width="13.9296875" bestFit="1" customWidth="1"/>
    <col min="5265" max="5265" width="11.1328125" bestFit="1" customWidth="1"/>
    <col min="5266" max="5266" width="13.9296875" bestFit="1" customWidth="1"/>
    <col min="5267" max="5267" width="11.1328125" bestFit="1" customWidth="1"/>
    <col min="5268" max="5268" width="13.9296875" bestFit="1" customWidth="1"/>
    <col min="5269" max="5269" width="11.1328125" bestFit="1" customWidth="1"/>
    <col min="5270" max="5270" width="13.9296875" bestFit="1" customWidth="1"/>
    <col min="5271" max="5271" width="11.1328125" bestFit="1" customWidth="1"/>
    <col min="5272" max="5272" width="13.9296875" bestFit="1" customWidth="1"/>
    <col min="5273" max="5273" width="11.1328125" bestFit="1" customWidth="1"/>
    <col min="5274" max="5274" width="13.9296875" bestFit="1" customWidth="1"/>
    <col min="5275" max="5275" width="11.1328125" bestFit="1" customWidth="1"/>
    <col min="5276" max="5276" width="13.9296875" bestFit="1" customWidth="1"/>
    <col min="5277" max="5277" width="11.1328125" bestFit="1" customWidth="1"/>
    <col min="5278" max="5278" width="13.9296875" bestFit="1" customWidth="1"/>
    <col min="5279" max="5279" width="11.1328125" bestFit="1" customWidth="1"/>
    <col min="5280" max="5280" width="13.9296875" bestFit="1" customWidth="1"/>
    <col min="5281" max="5281" width="11.1328125" bestFit="1" customWidth="1"/>
    <col min="5282" max="5282" width="13.9296875" bestFit="1" customWidth="1"/>
    <col min="5283" max="5283" width="11.1328125" bestFit="1" customWidth="1"/>
    <col min="5284" max="5284" width="13.9296875" bestFit="1" customWidth="1"/>
    <col min="5285" max="5285" width="11.1328125" bestFit="1" customWidth="1"/>
    <col min="5286" max="5286" width="13.9296875" bestFit="1" customWidth="1"/>
    <col min="5287" max="5287" width="11.1328125" bestFit="1" customWidth="1"/>
    <col min="5288" max="5288" width="13.9296875" bestFit="1" customWidth="1"/>
    <col min="5289" max="5289" width="11.1328125" bestFit="1" customWidth="1"/>
    <col min="5290" max="5290" width="13.9296875" bestFit="1" customWidth="1"/>
    <col min="5291" max="5291" width="11.1328125" bestFit="1" customWidth="1"/>
    <col min="5292" max="5292" width="13.9296875" bestFit="1" customWidth="1"/>
    <col min="5293" max="5293" width="11.1328125" bestFit="1" customWidth="1"/>
    <col min="5294" max="5294" width="13.9296875" bestFit="1" customWidth="1"/>
    <col min="5295" max="5295" width="11.1328125" bestFit="1" customWidth="1"/>
    <col min="5296" max="5296" width="13.9296875" bestFit="1" customWidth="1"/>
    <col min="5297" max="5297" width="11.1328125" bestFit="1" customWidth="1"/>
    <col min="5298" max="5298" width="13.9296875" bestFit="1" customWidth="1"/>
    <col min="5299" max="5299" width="11.1328125" bestFit="1" customWidth="1"/>
    <col min="5300" max="5300" width="13.9296875" bestFit="1" customWidth="1"/>
    <col min="5301" max="5301" width="11.1328125" bestFit="1" customWidth="1"/>
    <col min="5302" max="5302" width="13.9296875" bestFit="1" customWidth="1"/>
    <col min="5303" max="5303" width="11.1328125" bestFit="1" customWidth="1"/>
    <col min="5304" max="5304" width="13.9296875" bestFit="1" customWidth="1"/>
    <col min="5305" max="5305" width="11.1328125" bestFit="1" customWidth="1"/>
    <col min="5306" max="5306" width="13.9296875" bestFit="1" customWidth="1"/>
    <col min="5307" max="5307" width="11.1328125" bestFit="1" customWidth="1"/>
    <col min="5308" max="5308" width="13.9296875" bestFit="1" customWidth="1"/>
    <col min="5309" max="5309" width="11.1328125" bestFit="1" customWidth="1"/>
    <col min="5310" max="5310" width="13.9296875" bestFit="1" customWidth="1"/>
    <col min="5311" max="5311" width="11.1328125" bestFit="1" customWidth="1"/>
    <col min="5312" max="5312" width="13.9296875" bestFit="1" customWidth="1"/>
    <col min="5313" max="5313" width="11.1328125" bestFit="1" customWidth="1"/>
    <col min="5314" max="5314" width="13.9296875" bestFit="1" customWidth="1"/>
    <col min="5315" max="5315" width="11.1328125" bestFit="1" customWidth="1"/>
    <col min="5316" max="5316" width="13.9296875" bestFit="1" customWidth="1"/>
    <col min="5317" max="5317" width="11.1328125" bestFit="1" customWidth="1"/>
    <col min="5318" max="5318" width="13.9296875" bestFit="1" customWidth="1"/>
    <col min="5319" max="5319" width="11.1328125" bestFit="1" customWidth="1"/>
    <col min="5320" max="5320" width="13.9296875" bestFit="1" customWidth="1"/>
    <col min="5321" max="5321" width="11.1328125" bestFit="1" customWidth="1"/>
    <col min="5322" max="5322" width="13.9296875" bestFit="1" customWidth="1"/>
    <col min="5323" max="5323" width="11.1328125" bestFit="1" customWidth="1"/>
    <col min="5324" max="5324" width="13.9296875" bestFit="1" customWidth="1"/>
    <col min="5325" max="5325" width="11.1328125" bestFit="1" customWidth="1"/>
    <col min="5326" max="5326" width="13.9296875" bestFit="1" customWidth="1"/>
    <col min="5327" max="5327" width="11.1328125" bestFit="1" customWidth="1"/>
    <col min="5328" max="5328" width="13.9296875" bestFit="1" customWidth="1"/>
    <col min="5329" max="5329" width="11.1328125" bestFit="1" customWidth="1"/>
    <col min="5330" max="5330" width="13.9296875" bestFit="1" customWidth="1"/>
    <col min="5331" max="5331" width="11.1328125" bestFit="1" customWidth="1"/>
    <col min="5332" max="5332" width="13.9296875" bestFit="1" customWidth="1"/>
    <col min="5333" max="5333" width="11.1328125" bestFit="1" customWidth="1"/>
    <col min="5334" max="5334" width="13.9296875" bestFit="1" customWidth="1"/>
    <col min="5335" max="5335" width="11.1328125" bestFit="1" customWidth="1"/>
    <col min="5336" max="5336" width="13.9296875" bestFit="1" customWidth="1"/>
    <col min="5337" max="5337" width="11.1328125" bestFit="1" customWidth="1"/>
    <col min="5338" max="5338" width="13.9296875" bestFit="1" customWidth="1"/>
    <col min="5339" max="5339" width="11.1328125" bestFit="1" customWidth="1"/>
    <col min="5340" max="5340" width="13.9296875" bestFit="1" customWidth="1"/>
    <col min="5341" max="5341" width="11.1328125" bestFit="1" customWidth="1"/>
    <col min="5342" max="5342" width="13.9296875" bestFit="1" customWidth="1"/>
    <col min="5343" max="5343" width="11.1328125" bestFit="1" customWidth="1"/>
    <col min="5344" max="5344" width="13.9296875" bestFit="1" customWidth="1"/>
    <col min="5345" max="5345" width="11.1328125" bestFit="1" customWidth="1"/>
    <col min="5346" max="5346" width="13.9296875" bestFit="1" customWidth="1"/>
    <col min="5347" max="5347" width="11.1328125" bestFit="1" customWidth="1"/>
    <col min="5348" max="5348" width="13.9296875" bestFit="1" customWidth="1"/>
    <col min="5349" max="5349" width="11.1328125" bestFit="1" customWidth="1"/>
    <col min="5350" max="5350" width="13.9296875" bestFit="1" customWidth="1"/>
    <col min="5351" max="5351" width="11.1328125" bestFit="1" customWidth="1"/>
    <col min="5352" max="5352" width="13.9296875" bestFit="1" customWidth="1"/>
    <col min="5353" max="5353" width="11.1328125" bestFit="1" customWidth="1"/>
    <col min="5354" max="5354" width="13.9296875" bestFit="1" customWidth="1"/>
    <col min="5355" max="5355" width="11.1328125" bestFit="1" customWidth="1"/>
    <col min="5356" max="5356" width="13.9296875" bestFit="1" customWidth="1"/>
    <col min="5357" max="5357" width="11.1328125" bestFit="1" customWidth="1"/>
    <col min="5358" max="5358" width="13.9296875" bestFit="1" customWidth="1"/>
    <col min="5359" max="5359" width="11.1328125" bestFit="1" customWidth="1"/>
    <col min="5360" max="5360" width="13.9296875" bestFit="1" customWidth="1"/>
    <col min="5361" max="5361" width="11.1328125" bestFit="1" customWidth="1"/>
    <col min="5362" max="5362" width="13.9296875" bestFit="1" customWidth="1"/>
    <col min="5363" max="5363" width="11.1328125" bestFit="1" customWidth="1"/>
    <col min="5364" max="5364" width="13.9296875" bestFit="1" customWidth="1"/>
    <col min="5365" max="5365" width="11.1328125" bestFit="1" customWidth="1"/>
    <col min="5366" max="5366" width="13.9296875" bestFit="1" customWidth="1"/>
    <col min="5367" max="5367" width="11.1328125" bestFit="1" customWidth="1"/>
    <col min="5368" max="5368" width="13.9296875" bestFit="1" customWidth="1"/>
    <col min="5369" max="5369" width="11.1328125" bestFit="1" customWidth="1"/>
    <col min="5370" max="5370" width="13.9296875" bestFit="1" customWidth="1"/>
    <col min="5371" max="5371" width="11.1328125" bestFit="1" customWidth="1"/>
    <col min="5372" max="5372" width="13.9296875" bestFit="1" customWidth="1"/>
    <col min="5373" max="5373" width="11.1328125" bestFit="1" customWidth="1"/>
    <col min="5374" max="5374" width="13.9296875" bestFit="1" customWidth="1"/>
    <col min="5375" max="5375" width="11.1328125" bestFit="1" customWidth="1"/>
    <col min="5376" max="5376" width="13.9296875" bestFit="1" customWidth="1"/>
    <col min="5377" max="5377" width="11.1328125" bestFit="1" customWidth="1"/>
    <col min="5378" max="5378" width="13.9296875" bestFit="1" customWidth="1"/>
    <col min="5379" max="5379" width="11.1328125" bestFit="1" customWidth="1"/>
    <col min="5380" max="5380" width="13.9296875" bestFit="1" customWidth="1"/>
    <col min="5381" max="5381" width="11.1328125" bestFit="1" customWidth="1"/>
    <col min="5382" max="5382" width="13.9296875" bestFit="1" customWidth="1"/>
    <col min="5383" max="5383" width="11.1328125" bestFit="1" customWidth="1"/>
    <col min="5384" max="5384" width="13.9296875" bestFit="1" customWidth="1"/>
    <col min="5385" max="5385" width="10.1328125" bestFit="1" customWidth="1"/>
    <col min="5386" max="5386" width="12.9296875" bestFit="1" customWidth="1"/>
    <col min="5387" max="5387" width="10.1328125" bestFit="1" customWidth="1"/>
    <col min="5388" max="5388" width="12.9296875" bestFit="1" customWidth="1"/>
    <col min="5389" max="5389" width="10.1328125" bestFit="1" customWidth="1"/>
    <col min="5390" max="5390" width="12.9296875" bestFit="1" customWidth="1"/>
    <col min="5391" max="5391" width="10.1328125" bestFit="1" customWidth="1"/>
    <col min="5392" max="5392" width="12.9296875" bestFit="1" customWidth="1"/>
    <col min="5393" max="5393" width="10.1328125" bestFit="1" customWidth="1"/>
    <col min="5394" max="5394" width="12.9296875" bestFit="1" customWidth="1"/>
    <col min="5395" max="5395" width="10.1328125" bestFit="1" customWidth="1"/>
    <col min="5396" max="5396" width="12.9296875" bestFit="1" customWidth="1"/>
    <col min="5397" max="5397" width="10.1328125" bestFit="1" customWidth="1"/>
    <col min="5398" max="5398" width="12.9296875" bestFit="1" customWidth="1"/>
    <col min="5399" max="5399" width="10.1328125" bestFit="1" customWidth="1"/>
    <col min="5400" max="5400" width="12.9296875" bestFit="1" customWidth="1"/>
    <col min="5401" max="5401" width="10.1328125" bestFit="1" customWidth="1"/>
    <col min="5402" max="5402" width="12.9296875" bestFit="1" customWidth="1"/>
    <col min="5403" max="5403" width="10.1328125" bestFit="1" customWidth="1"/>
    <col min="5404" max="5404" width="12.9296875" bestFit="1" customWidth="1"/>
    <col min="5405" max="5405" width="10.1328125" bestFit="1" customWidth="1"/>
    <col min="5406" max="5406" width="12.9296875" bestFit="1" customWidth="1"/>
    <col min="5407" max="5407" width="10.1328125" bestFit="1" customWidth="1"/>
    <col min="5408" max="5408" width="12.9296875" bestFit="1" customWidth="1"/>
    <col min="5409" max="5409" width="10.1328125" bestFit="1" customWidth="1"/>
    <col min="5410" max="5410" width="12.9296875" bestFit="1" customWidth="1"/>
    <col min="5411" max="5411" width="10.1328125" bestFit="1" customWidth="1"/>
    <col min="5412" max="5412" width="12.9296875" bestFit="1" customWidth="1"/>
    <col min="5413" max="5413" width="10.1328125" bestFit="1" customWidth="1"/>
    <col min="5414" max="5414" width="12.9296875" bestFit="1" customWidth="1"/>
    <col min="5415" max="5415" width="10.1328125" bestFit="1" customWidth="1"/>
    <col min="5416" max="5416" width="12.9296875" bestFit="1" customWidth="1"/>
    <col min="5417" max="5417" width="10.1328125" bestFit="1" customWidth="1"/>
    <col min="5418" max="5418" width="12.9296875" bestFit="1" customWidth="1"/>
    <col min="5419" max="5419" width="10.1328125" bestFit="1" customWidth="1"/>
    <col min="5420" max="5420" width="12.9296875" bestFit="1" customWidth="1"/>
    <col min="5421" max="5421" width="10.1328125" bestFit="1" customWidth="1"/>
    <col min="5422" max="5422" width="12.9296875" bestFit="1" customWidth="1"/>
    <col min="5423" max="5423" width="10.1328125" bestFit="1" customWidth="1"/>
    <col min="5424" max="5424" width="12.9296875" bestFit="1" customWidth="1"/>
    <col min="5425" max="5425" width="10.1328125" bestFit="1" customWidth="1"/>
    <col min="5426" max="5426" width="12.9296875" bestFit="1" customWidth="1"/>
    <col min="5427" max="5427" width="10.1328125" bestFit="1" customWidth="1"/>
    <col min="5428" max="5428" width="12.9296875" bestFit="1" customWidth="1"/>
    <col min="5429" max="5429" width="10.1328125" bestFit="1" customWidth="1"/>
    <col min="5430" max="5430" width="12.9296875" bestFit="1" customWidth="1"/>
    <col min="5431" max="5431" width="10.1328125" bestFit="1" customWidth="1"/>
    <col min="5432" max="5432" width="12.9296875" bestFit="1" customWidth="1"/>
    <col min="5433" max="5433" width="10.1328125" bestFit="1" customWidth="1"/>
    <col min="5434" max="5434" width="12.9296875" bestFit="1" customWidth="1"/>
    <col min="5435" max="5435" width="10.1328125" bestFit="1" customWidth="1"/>
    <col min="5436" max="5436" width="12.9296875" bestFit="1" customWidth="1"/>
    <col min="5437" max="5437" width="10.1328125" bestFit="1" customWidth="1"/>
    <col min="5438" max="5438" width="12.9296875" bestFit="1" customWidth="1"/>
    <col min="5439" max="5439" width="10.1328125" bestFit="1" customWidth="1"/>
    <col min="5440" max="5440" width="12.9296875" bestFit="1" customWidth="1"/>
    <col min="5441" max="5441" width="10.1328125" bestFit="1" customWidth="1"/>
    <col min="5442" max="5442" width="12.9296875" bestFit="1" customWidth="1"/>
    <col min="5443" max="5443" width="11.1328125" bestFit="1" customWidth="1"/>
    <col min="5444" max="5444" width="13.9296875" bestFit="1" customWidth="1"/>
    <col min="5445" max="5445" width="11.1328125" bestFit="1" customWidth="1"/>
    <col min="5446" max="5446" width="13.9296875" bestFit="1" customWidth="1"/>
    <col min="5447" max="5447" width="11.1328125" bestFit="1" customWidth="1"/>
    <col min="5448" max="5448" width="13.9296875" bestFit="1" customWidth="1"/>
    <col min="5449" max="5449" width="11.1328125" bestFit="1" customWidth="1"/>
    <col min="5450" max="5450" width="13.9296875" bestFit="1" customWidth="1"/>
    <col min="5451" max="5451" width="11.1328125" bestFit="1" customWidth="1"/>
    <col min="5452" max="5452" width="13.9296875" bestFit="1" customWidth="1"/>
    <col min="5453" max="5453" width="11.1328125" bestFit="1" customWidth="1"/>
    <col min="5454" max="5454" width="13.9296875" bestFit="1" customWidth="1"/>
    <col min="5455" max="5455" width="11.1328125" bestFit="1" customWidth="1"/>
    <col min="5456" max="5456" width="13.9296875" bestFit="1" customWidth="1"/>
    <col min="5457" max="5457" width="11.1328125" bestFit="1" customWidth="1"/>
    <col min="5458" max="5458" width="13.9296875" bestFit="1" customWidth="1"/>
    <col min="5459" max="5459" width="11.1328125" bestFit="1" customWidth="1"/>
    <col min="5460" max="5460" width="13.9296875" bestFit="1" customWidth="1"/>
    <col min="5461" max="5461" width="11.1328125" bestFit="1" customWidth="1"/>
    <col min="5462" max="5462" width="13.9296875" bestFit="1" customWidth="1"/>
    <col min="5463" max="5463" width="11.1328125" bestFit="1" customWidth="1"/>
    <col min="5464" max="5464" width="13.9296875" bestFit="1" customWidth="1"/>
    <col min="5465" max="5465" width="11.1328125" bestFit="1" customWidth="1"/>
    <col min="5466" max="5466" width="13.9296875" bestFit="1" customWidth="1"/>
    <col min="5467" max="5467" width="11.1328125" bestFit="1" customWidth="1"/>
    <col min="5468" max="5468" width="13.9296875" bestFit="1" customWidth="1"/>
    <col min="5469" max="5469" width="11.1328125" bestFit="1" customWidth="1"/>
    <col min="5470" max="5470" width="13.9296875" bestFit="1" customWidth="1"/>
    <col min="5471" max="5471" width="11.1328125" bestFit="1" customWidth="1"/>
    <col min="5472" max="5472" width="13.9296875" bestFit="1" customWidth="1"/>
    <col min="5473" max="5473" width="11.1328125" bestFit="1" customWidth="1"/>
    <col min="5474" max="5474" width="13.9296875" bestFit="1" customWidth="1"/>
    <col min="5475" max="5475" width="11.1328125" bestFit="1" customWidth="1"/>
    <col min="5476" max="5476" width="13.9296875" bestFit="1" customWidth="1"/>
    <col min="5477" max="5477" width="11.1328125" bestFit="1" customWidth="1"/>
    <col min="5478" max="5478" width="13.9296875" bestFit="1" customWidth="1"/>
    <col min="5479" max="5479" width="11.1328125" bestFit="1" customWidth="1"/>
    <col min="5480" max="5480" width="13.9296875" bestFit="1" customWidth="1"/>
    <col min="5481" max="5481" width="11.1328125" bestFit="1" customWidth="1"/>
    <col min="5482" max="5482" width="13.9296875" bestFit="1" customWidth="1"/>
    <col min="5483" max="5483" width="11.1328125" bestFit="1" customWidth="1"/>
    <col min="5484" max="5484" width="13.9296875" bestFit="1" customWidth="1"/>
    <col min="5485" max="5485" width="11.1328125" bestFit="1" customWidth="1"/>
    <col min="5486" max="5486" width="13.9296875" bestFit="1" customWidth="1"/>
    <col min="5487" max="5487" width="11.1328125" bestFit="1" customWidth="1"/>
    <col min="5488" max="5488" width="13.9296875" bestFit="1" customWidth="1"/>
    <col min="5489" max="5489" width="11.1328125" bestFit="1" customWidth="1"/>
    <col min="5490" max="5490" width="13.9296875" bestFit="1" customWidth="1"/>
    <col min="5491" max="5491" width="11.1328125" bestFit="1" customWidth="1"/>
    <col min="5492" max="5492" width="13.9296875" bestFit="1" customWidth="1"/>
    <col min="5493" max="5493" width="11.1328125" bestFit="1" customWidth="1"/>
    <col min="5494" max="5494" width="13.9296875" bestFit="1" customWidth="1"/>
    <col min="5495" max="5495" width="11.1328125" bestFit="1" customWidth="1"/>
    <col min="5496" max="5496" width="13.9296875" bestFit="1" customWidth="1"/>
    <col min="5497" max="5497" width="11.1328125" bestFit="1" customWidth="1"/>
    <col min="5498" max="5498" width="13.9296875" bestFit="1" customWidth="1"/>
    <col min="5499" max="5499" width="11.1328125" bestFit="1" customWidth="1"/>
    <col min="5500" max="5500" width="13.9296875" bestFit="1" customWidth="1"/>
    <col min="5501" max="5501" width="11.1328125" bestFit="1" customWidth="1"/>
    <col min="5502" max="5502" width="13.9296875" bestFit="1" customWidth="1"/>
    <col min="5503" max="5503" width="11.1328125" bestFit="1" customWidth="1"/>
    <col min="5504" max="5504" width="13.9296875" bestFit="1" customWidth="1"/>
    <col min="5505" max="5505" width="11.1328125" bestFit="1" customWidth="1"/>
    <col min="5506" max="5506" width="13.9296875" bestFit="1" customWidth="1"/>
    <col min="5507" max="5507" width="11.1328125" bestFit="1" customWidth="1"/>
    <col min="5508" max="5508" width="13.9296875" bestFit="1" customWidth="1"/>
    <col min="5509" max="5509" width="11.1328125" bestFit="1" customWidth="1"/>
    <col min="5510" max="5510" width="13.9296875" bestFit="1" customWidth="1"/>
    <col min="5511" max="5511" width="11.1328125" bestFit="1" customWidth="1"/>
    <col min="5512" max="5512" width="13.9296875" bestFit="1" customWidth="1"/>
    <col min="5513" max="5513" width="11.1328125" bestFit="1" customWidth="1"/>
    <col min="5514" max="5514" width="13.9296875" bestFit="1" customWidth="1"/>
    <col min="5515" max="5515" width="11.1328125" bestFit="1" customWidth="1"/>
    <col min="5516" max="5516" width="13.9296875" bestFit="1" customWidth="1"/>
    <col min="5517" max="5517" width="11.1328125" bestFit="1" customWidth="1"/>
    <col min="5518" max="5518" width="13.9296875" bestFit="1" customWidth="1"/>
    <col min="5519" max="5519" width="11.1328125" bestFit="1" customWidth="1"/>
    <col min="5520" max="5520" width="13.9296875" bestFit="1" customWidth="1"/>
    <col min="5521" max="5521" width="11.1328125" bestFit="1" customWidth="1"/>
    <col min="5522" max="5522" width="13.9296875" bestFit="1" customWidth="1"/>
    <col min="5523" max="5523" width="11.1328125" bestFit="1" customWidth="1"/>
    <col min="5524" max="5524" width="13.9296875" bestFit="1" customWidth="1"/>
    <col min="5525" max="5525" width="11.1328125" bestFit="1" customWidth="1"/>
    <col min="5526" max="5526" width="13.9296875" bestFit="1" customWidth="1"/>
    <col min="5527" max="5527" width="11.1328125" bestFit="1" customWidth="1"/>
    <col min="5528" max="5528" width="13.9296875" bestFit="1" customWidth="1"/>
    <col min="5529" max="5529" width="11.1328125" bestFit="1" customWidth="1"/>
    <col min="5530" max="5530" width="13.9296875" bestFit="1" customWidth="1"/>
    <col min="5531" max="5531" width="11.1328125" bestFit="1" customWidth="1"/>
    <col min="5532" max="5532" width="13.9296875" bestFit="1" customWidth="1"/>
    <col min="5533" max="5533" width="11.1328125" bestFit="1" customWidth="1"/>
    <col min="5534" max="5534" width="13.9296875" bestFit="1" customWidth="1"/>
    <col min="5535" max="5535" width="11.1328125" bestFit="1" customWidth="1"/>
    <col min="5536" max="5536" width="13.9296875" bestFit="1" customWidth="1"/>
    <col min="5537" max="5537" width="11.1328125" bestFit="1" customWidth="1"/>
    <col min="5538" max="5538" width="13.9296875" bestFit="1" customWidth="1"/>
    <col min="5539" max="5539" width="11.1328125" bestFit="1" customWidth="1"/>
    <col min="5540" max="5540" width="13.9296875" bestFit="1" customWidth="1"/>
    <col min="5541" max="5541" width="11.1328125" bestFit="1" customWidth="1"/>
    <col min="5542" max="5542" width="13.9296875" bestFit="1" customWidth="1"/>
    <col min="5543" max="5543" width="11.1328125" bestFit="1" customWidth="1"/>
    <col min="5544" max="5544" width="13.9296875" bestFit="1" customWidth="1"/>
    <col min="5545" max="5545" width="11.1328125" bestFit="1" customWidth="1"/>
    <col min="5546" max="5546" width="13.9296875" bestFit="1" customWidth="1"/>
    <col min="5547" max="5547" width="11.1328125" bestFit="1" customWidth="1"/>
    <col min="5548" max="5548" width="13.9296875" bestFit="1" customWidth="1"/>
    <col min="5549" max="5549" width="11.1328125" bestFit="1" customWidth="1"/>
    <col min="5550" max="5550" width="13.9296875" bestFit="1" customWidth="1"/>
    <col min="5551" max="5551" width="11.1328125" bestFit="1" customWidth="1"/>
    <col min="5552" max="5552" width="13.9296875" bestFit="1" customWidth="1"/>
    <col min="5553" max="5553" width="11.1328125" bestFit="1" customWidth="1"/>
    <col min="5554" max="5554" width="13.9296875" bestFit="1" customWidth="1"/>
    <col min="5555" max="5555" width="11.1328125" bestFit="1" customWidth="1"/>
    <col min="5556" max="5556" width="13.9296875" bestFit="1" customWidth="1"/>
    <col min="5557" max="5557" width="11.1328125" bestFit="1" customWidth="1"/>
    <col min="5558" max="5558" width="13.9296875" bestFit="1" customWidth="1"/>
    <col min="5559" max="5559" width="11.1328125" bestFit="1" customWidth="1"/>
    <col min="5560" max="5560" width="13.9296875" bestFit="1" customWidth="1"/>
    <col min="5561" max="5561" width="11.1328125" bestFit="1" customWidth="1"/>
    <col min="5562" max="5562" width="13.9296875" bestFit="1" customWidth="1"/>
    <col min="5563" max="5563" width="11.1328125" bestFit="1" customWidth="1"/>
    <col min="5564" max="5564" width="13.9296875" bestFit="1" customWidth="1"/>
    <col min="5565" max="5565" width="11.1328125" bestFit="1" customWidth="1"/>
    <col min="5566" max="5566" width="13.9296875" bestFit="1" customWidth="1"/>
    <col min="5567" max="5567" width="11.1328125" bestFit="1" customWidth="1"/>
    <col min="5568" max="5568" width="13.9296875" bestFit="1" customWidth="1"/>
    <col min="5569" max="5569" width="11.1328125" bestFit="1" customWidth="1"/>
    <col min="5570" max="5570" width="13.9296875" bestFit="1" customWidth="1"/>
    <col min="5571" max="5571" width="11.1328125" bestFit="1" customWidth="1"/>
    <col min="5572" max="5572" width="13.9296875" bestFit="1" customWidth="1"/>
    <col min="5573" max="5573" width="11.1328125" bestFit="1" customWidth="1"/>
    <col min="5574" max="5574" width="13.9296875" bestFit="1" customWidth="1"/>
    <col min="5575" max="5575" width="11.1328125" bestFit="1" customWidth="1"/>
    <col min="5576" max="5576" width="13.9296875" bestFit="1" customWidth="1"/>
    <col min="5577" max="5577" width="11.1328125" bestFit="1" customWidth="1"/>
    <col min="5578" max="5578" width="13.9296875" bestFit="1" customWidth="1"/>
    <col min="5579" max="5579" width="11.1328125" bestFit="1" customWidth="1"/>
    <col min="5580" max="5580" width="13.9296875" bestFit="1" customWidth="1"/>
    <col min="5581" max="5581" width="11.1328125" bestFit="1" customWidth="1"/>
    <col min="5582" max="5582" width="13.9296875" bestFit="1" customWidth="1"/>
    <col min="5583" max="5583" width="11.1328125" bestFit="1" customWidth="1"/>
    <col min="5584" max="5584" width="13.9296875" bestFit="1" customWidth="1"/>
    <col min="5585" max="5585" width="11.1328125" bestFit="1" customWidth="1"/>
    <col min="5586" max="5586" width="13.9296875" bestFit="1" customWidth="1"/>
    <col min="5587" max="5587" width="11.1328125" bestFit="1" customWidth="1"/>
    <col min="5588" max="5588" width="13.9296875" bestFit="1" customWidth="1"/>
    <col min="5589" max="5589" width="11.1328125" bestFit="1" customWidth="1"/>
    <col min="5590" max="5590" width="13.9296875" bestFit="1" customWidth="1"/>
    <col min="5591" max="5591" width="11.1328125" bestFit="1" customWidth="1"/>
    <col min="5592" max="5592" width="13.9296875" bestFit="1" customWidth="1"/>
    <col min="5593" max="5593" width="11.1328125" bestFit="1" customWidth="1"/>
    <col min="5594" max="5594" width="13.9296875" bestFit="1" customWidth="1"/>
    <col min="5595" max="5595" width="11.1328125" bestFit="1" customWidth="1"/>
    <col min="5596" max="5596" width="13.9296875" bestFit="1" customWidth="1"/>
    <col min="5597" max="5597" width="11.1328125" bestFit="1" customWidth="1"/>
    <col min="5598" max="5598" width="13.9296875" bestFit="1" customWidth="1"/>
    <col min="5599" max="5599" width="11.1328125" bestFit="1" customWidth="1"/>
    <col min="5600" max="5600" width="13.9296875" bestFit="1" customWidth="1"/>
    <col min="5601" max="5601" width="11.1328125" bestFit="1" customWidth="1"/>
    <col min="5602" max="5602" width="13.9296875" bestFit="1" customWidth="1"/>
    <col min="5603" max="5603" width="11.1328125" bestFit="1" customWidth="1"/>
    <col min="5604" max="5604" width="13.9296875" bestFit="1" customWidth="1"/>
    <col min="5605" max="5605" width="11.1328125" bestFit="1" customWidth="1"/>
    <col min="5606" max="5606" width="13.9296875" bestFit="1" customWidth="1"/>
    <col min="5607" max="5607" width="11.1328125" bestFit="1" customWidth="1"/>
    <col min="5608" max="5608" width="13.9296875" bestFit="1" customWidth="1"/>
    <col min="5609" max="5609" width="11.1328125" bestFit="1" customWidth="1"/>
    <col min="5610" max="5610" width="13.9296875" bestFit="1" customWidth="1"/>
    <col min="5611" max="5611" width="11.1328125" bestFit="1" customWidth="1"/>
    <col min="5612" max="5612" width="13.9296875" bestFit="1" customWidth="1"/>
    <col min="5613" max="5613" width="11.1328125" bestFit="1" customWidth="1"/>
    <col min="5614" max="5614" width="13.9296875" bestFit="1" customWidth="1"/>
    <col min="5615" max="5615" width="12.1328125" bestFit="1" customWidth="1"/>
    <col min="5616" max="5616" width="14.9296875" bestFit="1" customWidth="1"/>
    <col min="5617" max="5617" width="12.1328125" bestFit="1" customWidth="1"/>
    <col min="5618" max="5618" width="14.9296875" bestFit="1" customWidth="1"/>
    <col min="5619" max="5619" width="12.1328125" bestFit="1" customWidth="1"/>
    <col min="5620" max="5620" width="14.9296875" bestFit="1" customWidth="1"/>
    <col min="5621" max="5621" width="12.1328125" bestFit="1" customWidth="1"/>
    <col min="5622" max="5622" width="14.9296875" bestFit="1" customWidth="1"/>
    <col min="5623" max="5623" width="12.1328125" bestFit="1" customWidth="1"/>
    <col min="5624" max="5624" width="14.9296875" bestFit="1" customWidth="1"/>
    <col min="5625" max="5625" width="12.1328125" bestFit="1" customWidth="1"/>
    <col min="5626" max="5626" width="14.9296875" bestFit="1" customWidth="1"/>
    <col min="5627" max="5627" width="12.1328125" bestFit="1" customWidth="1"/>
    <col min="5628" max="5628" width="14.9296875" bestFit="1" customWidth="1"/>
    <col min="5629" max="5629" width="12.1328125" bestFit="1" customWidth="1"/>
    <col min="5630" max="5630" width="14.9296875" bestFit="1" customWidth="1"/>
    <col min="5631" max="5631" width="12.1328125" bestFit="1" customWidth="1"/>
    <col min="5632" max="5632" width="14.9296875" bestFit="1" customWidth="1"/>
    <col min="5633" max="5633" width="12.1328125" bestFit="1" customWidth="1"/>
    <col min="5634" max="5634" width="14.9296875" bestFit="1" customWidth="1"/>
    <col min="5635" max="5635" width="12.1328125" bestFit="1" customWidth="1"/>
    <col min="5636" max="5636" width="14.9296875" bestFit="1" customWidth="1"/>
    <col min="5637" max="5637" width="12.1328125" bestFit="1" customWidth="1"/>
    <col min="5638" max="5638" width="14.9296875" bestFit="1" customWidth="1"/>
    <col min="5639" max="5639" width="12.1328125" bestFit="1" customWidth="1"/>
    <col min="5640" max="5640" width="14.9296875" bestFit="1" customWidth="1"/>
    <col min="5641" max="5641" width="12.1328125" bestFit="1" customWidth="1"/>
    <col min="5642" max="5642" width="14.9296875" bestFit="1" customWidth="1"/>
    <col min="5643" max="5643" width="12.1328125" bestFit="1" customWidth="1"/>
    <col min="5644" max="5644" width="14.9296875" bestFit="1" customWidth="1"/>
    <col min="5645" max="5645" width="12.1328125" bestFit="1" customWidth="1"/>
    <col min="5646" max="5646" width="14.9296875" bestFit="1" customWidth="1"/>
    <col min="5647" max="5647" width="12.1328125" bestFit="1" customWidth="1"/>
    <col min="5648" max="5648" width="14.9296875" bestFit="1" customWidth="1"/>
    <col min="5649" max="5649" width="12.1328125" bestFit="1" customWidth="1"/>
    <col min="5650" max="5650" width="14.9296875" bestFit="1" customWidth="1"/>
    <col min="5651" max="5651" width="12.1328125" bestFit="1" customWidth="1"/>
    <col min="5652" max="5652" width="14.9296875" bestFit="1" customWidth="1"/>
    <col min="5653" max="5653" width="12.1328125" bestFit="1" customWidth="1"/>
    <col min="5654" max="5654" width="14.9296875" bestFit="1" customWidth="1"/>
    <col min="5655" max="5655" width="12.1328125" bestFit="1" customWidth="1"/>
    <col min="5656" max="5656" width="14.9296875" bestFit="1" customWidth="1"/>
    <col min="5657" max="5657" width="12.1328125" bestFit="1" customWidth="1"/>
    <col min="5658" max="5658" width="14.9296875" bestFit="1" customWidth="1"/>
    <col min="5659" max="5659" width="12.1328125" bestFit="1" customWidth="1"/>
    <col min="5660" max="5660" width="14.9296875" bestFit="1" customWidth="1"/>
    <col min="5661" max="5661" width="12.1328125" bestFit="1" customWidth="1"/>
    <col min="5662" max="5662" width="14.9296875" bestFit="1" customWidth="1"/>
    <col min="5663" max="5663" width="12.1328125" bestFit="1" customWidth="1"/>
    <col min="5664" max="5664" width="14.9296875" bestFit="1" customWidth="1"/>
    <col min="5665" max="5665" width="12.1328125" bestFit="1" customWidth="1"/>
    <col min="5666" max="5666" width="14.9296875" bestFit="1" customWidth="1"/>
    <col min="5667" max="5667" width="12.1328125" bestFit="1" customWidth="1"/>
    <col min="5668" max="5668" width="14.9296875" bestFit="1" customWidth="1"/>
    <col min="5669" max="5669" width="12.1328125" bestFit="1" customWidth="1"/>
    <col min="5670" max="5670" width="14.9296875" bestFit="1" customWidth="1"/>
    <col min="5671" max="5671" width="12.1328125" bestFit="1" customWidth="1"/>
    <col min="5672" max="5672" width="14.9296875" bestFit="1" customWidth="1"/>
    <col min="5673" max="5673" width="12.1328125" bestFit="1" customWidth="1"/>
    <col min="5674" max="5674" width="14.9296875" bestFit="1" customWidth="1"/>
    <col min="5675" max="5675" width="12.1328125" bestFit="1" customWidth="1"/>
    <col min="5676" max="5676" width="14.9296875" bestFit="1" customWidth="1"/>
    <col min="5677" max="5677" width="12.1328125" bestFit="1" customWidth="1"/>
    <col min="5678" max="5678" width="14.9296875" bestFit="1" customWidth="1"/>
    <col min="5679" max="5679" width="12.1328125" bestFit="1" customWidth="1"/>
    <col min="5680" max="5680" width="14.9296875" bestFit="1" customWidth="1"/>
    <col min="5681" max="5681" width="12.1328125" bestFit="1" customWidth="1"/>
    <col min="5682" max="5682" width="14.9296875" bestFit="1" customWidth="1"/>
    <col min="5683" max="5683" width="12.1328125" bestFit="1" customWidth="1"/>
    <col min="5684" max="5684" width="14.9296875" bestFit="1" customWidth="1"/>
    <col min="5685" max="5685" width="12.1328125" bestFit="1" customWidth="1"/>
    <col min="5686" max="5686" width="14.9296875" bestFit="1" customWidth="1"/>
    <col min="5687" max="5687" width="12.1328125" bestFit="1" customWidth="1"/>
    <col min="5688" max="5688" width="14.9296875" bestFit="1" customWidth="1"/>
    <col min="5689" max="5689" width="12.1328125" bestFit="1" customWidth="1"/>
    <col min="5690" max="5690" width="14.9296875" bestFit="1" customWidth="1"/>
    <col min="5691" max="5691" width="12.1328125" bestFit="1" customWidth="1"/>
    <col min="5692" max="5692" width="14.9296875" bestFit="1" customWidth="1"/>
    <col min="5693" max="5693" width="12.1328125" bestFit="1" customWidth="1"/>
    <col min="5694" max="5694" width="14.9296875" bestFit="1" customWidth="1"/>
    <col min="5695" max="5695" width="12.1328125" bestFit="1" customWidth="1"/>
    <col min="5696" max="5696" width="14.9296875" bestFit="1" customWidth="1"/>
    <col min="5697" max="5697" width="12.1328125" bestFit="1" customWidth="1"/>
    <col min="5698" max="5698" width="14.9296875" bestFit="1" customWidth="1"/>
    <col min="5699" max="5699" width="12.1328125" bestFit="1" customWidth="1"/>
    <col min="5700" max="5700" width="14.9296875" bestFit="1" customWidth="1"/>
    <col min="5701" max="5701" width="12.1328125" bestFit="1" customWidth="1"/>
    <col min="5702" max="5702" width="14.9296875" bestFit="1" customWidth="1"/>
    <col min="5703" max="5703" width="12.1328125" bestFit="1" customWidth="1"/>
    <col min="5704" max="5704" width="14.9296875" bestFit="1" customWidth="1"/>
    <col min="5705" max="5705" width="12.1328125" bestFit="1" customWidth="1"/>
    <col min="5706" max="5706" width="14.9296875" bestFit="1" customWidth="1"/>
    <col min="5707" max="5707" width="12.1328125" bestFit="1" customWidth="1"/>
    <col min="5708" max="5708" width="14.9296875" bestFit="1" customWidth="1"/>
    <col min="5709" max="5709" width="12.1328125" bestFit="1" customWidth="1"/>
    <col min="5710" max="5710" width="14.9296875" bestFit="1" customWidth="1"/>
    <col min="5711" max="5711" width="12.1328125" bestFit="1" customWidth="1"/>
    <col min="5712" max="5712" width="14.9296875" bestFit="1" customWidth="1"/>
    <col min="5713" max="5713" width="12.1328125" bestFit="1" customWidth="1"/>
    <col min="5714" max="5714" width="14.9296875" bestFit="1" customWidth="1"/>
    <col min="5715" max="5715" width="12.1328125" bestFit="1" customWidth="1"/>
    <col min="5716" max="5716" width="14.9296875" bestFit="1" customWidth="1"/>
    <col min="5717" max="5717" width="12.1328125" bestFit="1" customWidth="1"/>
    <col min="5718" max="5718" width="14.9296875" bestFit="1" customWidth="1"/>
    <col min="5719" max="5719" width="12.1328125" bestFit="1" customWidth="1"/>
    <col min="5720" max="5720" width="14.9296875" bestFit="1" customWidth="1"/>
    <col min="5721" max="5721" width="12.1328125" bestFit="1" customWidth="1"/>
    <col min="5722" max="5722" width="14.9296875" bestFit="1" customWidth="1"/>
    <col min="5723" max="5723" width="12.1328125" bestFit="1" customWidth="1"/>
    <col min="5724" max="5724" width="14.9296875" bestFit="1" customWidth="1"/>
    <col min="5725" max="5725" width="12.1328125" bestFit="1" customWidth="1"/>
    <col min="5726" max="5726" width="14.9296875" bestFit="1" customWidth="1"/>
    <col min="5727" max="5727" width="12.1328125" bestFit="1" customWidth="1"/>
    <col min="5728" max="5728" width="14.9296875" bestFit="1" customWidth="1"/>
    <col min="5729" max="5729" width="12.1328125" bestFit="1" customWidth="1"/>
    <col min="5730" max="5730" width="14.9296875" bestFit="1" customWidth="1"/>
    <col min="5731" max="5731" width="12.1328125" bestFit="1" customWidth="1"/>
    <col min="5732" max="5732" width="14.9296875" bestFit="1" customWidth="1"/>
    <col min="5733" max="5733" width="12.1328125" bestFit="1" customWidth="1"/>
    <col min="5734" max="5734" width="14.9296875" bestFit="1" customWidth="1"/>
    <col min="5735" max="5735" width="12.1328125" bestFit="1" customWidth="1"/>
    <col min="5736" max="5736" width="14.9296875" bestFit="1" customWidth="1"/>
    <col min="5737" max="5737" width="12.1328125" bestFit="1" customWidth="1"/>
    <col min="5738" max="5738" width="14.9296875" bestFit="1" customWidth="1"/>
    <col min="5739" max="5739" width="12.1328125" bestFit="1" customWidth="1"/>
    <col min="5740" max="5740" width="14.9296875" bestFit="1" customWidth="1"/>
    <col min="5741" max="5741" width="12.1328125" bestFit="1" customWidth="1"/>
    <col min="5742" max="5742" width="14.9296875" bestFit="1" customWidth="1"/>
    <col min="5743" max="5743" width="12.1328125" bestFit="1" customWidth="1"/>
    <col min="5744" max="5744" width="14.9296875" bestFit="1" customWidth="1"/>
    <col min="5745" max="5745" width="11.1328125" bestFit="1" customWidth="1"/>
    <col min="5746" max="5746" width="13.9296875" bestFit="1" customWidth="1"/>
    <col min="5747" max="5747" width="11.1328125" bestFit="1" customWidth="1"/>
    <col min="5748" max="5748" width="13.9296875" bestFit="1" customWidth="1"/>
    <col min="5749" max="5749" width="11.1328125" bestFit="1" customWidth="1"/>
    <col min="5750" max="5750" width="13.9296875" bestFit="1" customWidth="1"/>
    <col min="5751" max="5751" width="11.1328125" bestFit="1" customWidth="1"/>
    <col min="5752" max="5752" width="13.9296875" bestFit="1" customWidth="1"/>
    <col min="5753" max="5753" width="11.1328125" bestFit="1" customWidth="1"/>
    <col min="5754" max="5754" width="13.9296875" bestFit="1" customWidth="1"/>
    <col min="5755" max="5755" width="11.1328125" bestFit="1" customWidth="1"/>
    <col min="5756" max="5756" width="13.9296875" bestFit="1" customWidth="1"/>
    <col min="5757" max="5757" width="11.1328125" bestFit="1" customWidth="1"/>
    <col min="5758" max="5758" width="13.9296875" bestFit="1" customWidth="1"/>
    <col min="5759" max="5759" width="11.1328125" bestFit="1" customWidth="1"/>
    <col min="5760" max="5760" width="13.9296875" bestFit="1" customWidth="1"/>
    <col min="5761" max="5761" width="11.1328125" bestFit="1" customWidth="1"/>
    <col min="5762" max="5762" width="13.9296875" bestFit="1" customWidth="1"/>
    <col min="5763" max="5763" width="11.1328125" bestFit="1" customWidth="1"/>
    <col min="5764" max="5764" width="13.9296875" bestFit="1" customWidth="1"/>
    <col min="5765" max="5765" width="11.1328125" bestFit="1" customWidth="1"/>
    <col min="5766" max="5766" width="13.9296875" bestFit="1" customWidth="1"/>
    <col min="5767" max="5767" width="11.1328125" bestFit="1" customWidth="1"/>
    <col min="5768" max="5768" width="13.9296875" bestFit="1" customWidth="1"/>
    <col min="5769" max="5769" width="11.1328125" bestFit="1" customWidth="1"/>
    <col min="5770" max="5770" width="13.9296875" bestFit="1" customWidth="1"/>
    <col min="5771" max="5771" width="11.1328125" bestFit="1" customWidth="1"/>
    <col min="5772" max="5772" width="13.9296875" bestFit="1" customWidth="1"/>
    <col min="5773" max="5773" width="11.1328125" bestFit="1" customWidth="1"/>
    <col min="5774" max="5774" width="13.9296875" bestFit="1" customWidth="1"/>
    <col min="5775" max="5775" width="11.1328125" bestFit="1" customWidth="1"/>
    <col min="5776" max="5776" width="13.9296875" bestFit="1" customWidth="1"/>
    <col min="5777" max="5777" width="11.1328125" bestFit="1" customWidth="1"/>
    <col min="5778" max="5778" width="13.9296875" bestFit="1" customWidth="1"/>
    <col min="5779" max="5779" width="11.1328125" bestFit="1" customWidth="1"/>
    <col min="5780" max="5780" width="13.9296875" bestFit="1" customWidth="1"/>
    <col min="5781" max="5781" width="11.1328125" bestFit="1" customWidth="1"/>
    <col min="5782" max="5782" width="13.9296875" bestFit="1" customWidth="1"/>
    <col min="5783" max="5783" width="12.1328125" bestFit="1" customWidth="1"/>
    <col min="5784" max="5784" width="14.9296875" bestFit="1" customWidth="1"/>
    <col min="5785" max="5785" width="12.1328125" bestFit="1" customWidth="1"/>
    <col min="5786" max="5786" width="14.9296875" bestFit="1" customWidth="1"/>
    <col min="5787" max="5787" width="12.1328125" bestFit="1" customWidth="1"/>
    <col min="5788" max="5788" width="14.9296875" bestFit="1" customWidth="1"/>
    <col min="5789" max="5789" width="12.1328125" bestFit="1" customWidth="1"/>
    <col min="5790" max="5790" width="14.9296875" bestFit="1" customWidth="1"/>
    <col min="5791" max="5791" width="12.1328125" bestFit="1" customWidth="1"/>
    <col min="5792" max="5792" width="14.9296875" bestFit="1" customWidth="1"/>
    <col min="5793" max="5793" width="12.1328125" bestFit="1" customWidth="1"/>
    <col min="5794" max="5794" width="14.9296875" bestFit="1" customWidth="1"/>
    <col min="5795" max="5795" width="12.1328125" bestFit="1" customWidth="1"/>
    <col min="5796" max="5796" width="14.9296875" bestFit="1" customWidth="1"/>
    <col min="5797" max="5797" width="12.1328125" bestFit="1" customWidth="1"/>
    <col min="5798" max="5798" width="14.9296875" bestFit="1" customWidth="1"/>
    <col min="5799" max="5799" width="12.1328125" bestFit="1" customWidth="1"/>
    <col min="5800" max="5800" width="14.9296875" bestFit="1" customWidth="1"/>
    <col min="5801" max="5801" width="12.1328125" bestFit="1" customWidth="1"/>
    <col min="5802" max="5802" width="14.9296875" bestFit="1" customWidth="1"/>
    <col min="5803" max="5803" width="12.1328125" bestFit="1" customWidth="1"/>
    <col min="5804" max="5804" width="14.9296875" bestFit="1" customWidth="1"/>
    <col min="5805" max="5805" width="12.1328125" bestFit="1" customWidth="1"/>
    <col min="5806" max="5806" width="14.9296875" bestFit="1" customWidth="1"/>
    <col min="5807" max="5807" width="12.1328125" bestFit="1" customWidth="1"/>
    <col min="5808" max="5808" width="14.9296875" bestFit="1" customWidth="1"/>
    <col min="5809" max="5809" width="12.1328125" bestFit="1" customWidth="1"/>
    <col min="5810" max="5810" width="14.9296875" bestFit="1" customWidth="1"/>
    <col min="5811" max="5811" width="12.1328125" bestFit="1" customWidth="1"/>
    <col min="5812" max="5812" width="14.9296875" bestFit="1" customWidth="1"/>
    <col min="5813" max="5813" width="12.1328125" bestFit="1" customWidth="1"/>
    <col min="5814" max="5814" width="14.9296875" bestFit="1" customWidth="1"/>
    <col min="5815" max="5815" width="12.1328125" bestFit="1" customWidth="1"/>
    <col min="5816" max="5816" width="14.9296875" bestFit="1" customWidth="1"/>
    <col min="5817" max="5817" width="12.1328125" bestFit="1" customWidth="1"/>
    <col min="5818" max="5818" width="14.9296875" bestFit="1" customWidth="1"/>
    <col min="5819" max="5819" width="12.1328125" bestFit="1" customWidth="1"/>
    <col min="5820" max="5820" width="14.9296875" bestFit="1" customWidth="1"/>
    <col min="5821" max="5821" width="12.1328125" bestFit="1" customWidth="1"/>
    <col min="5822" max="5822" width="14.9296875" bestFit="1" customWidth="1"/>
    <col min="5823" max="5823" width="12.1328125" bestFit="1" customWidth="1"/>
    <col min="5824" max="5824" width="14.9296875" bestFit="1" customWidth="1"/>
    <col min="5825" max="5825" width="12.1328125" bestFit="1" customWidth="1"/>
    <col min="5826" max="5826" width="14.9296875" bestFit="1" customWidth="1"/>
    <col min="5827" max="5827" width="12.1328125" bestFit="1" customWidth="1"/>
    <col min="5828" max="5828" width="14.9296875" bestFit="1" customWidth="1"/>
    <col min="5829" max="5829" width="12.1328125" bestFit="1" customWidth="1"/>
    <col min="5830" max="5830" width="14.9296875" bestFit="1" customWidth="1"/>
    <col min="5831" max="5831" width="12.1328125" bestFit="1" customWidth="1"/>
    <col min="5832" max="5832" width="14.9296875" bestFit="1" customWidth="1"/>
    <col min="5833" max="5833" width="12.1328125" bestFit="1" customWidth="1"/>
    <col min="5834" max="5834" width="14.9296875" bestFit="1" customWidth="1"/>
    <col min="5835" max="5835" width="12.1328125" bestFit="1" customWidth="1"/>
    <col min="5836" max="5836" width="14.9296875" bestFit="1" customWidth="1"/>
    <col min="5837" max="5837" width="12.1328125" bestFit="1" customWidth="1"/>
    <col min="5838" max="5838" width="14.9296875" bestFit="1" customWidth="1"/>
    <col min="5839" max="5839" width="12.1328125" bestFit="1" customWidth="1"/>
    <col min="5840" max="5840" width="14.9296875" bestFit="1" customWidth="1"/>
    <col min="5841" max="5841" width="12.1328125" bestFit="1" customWidth="1"/>
    <col min="5842" max="5842" width="14.9296875" bestFit="1" customWidth="1"/>
    <col min="5843" max="5843" width="12.1328125" bestFit="1" customWidth="1"/>
    <col min="5844" max="5844" width="14.9296875" bestFit="1" customWidth="1"/>
    <col min="5845" max="5845" width="12.1328125" bestFit="1" customWidth="1"/>
    <col min="5846" max="5846" width="14.9296875" bestFit="1" customWidth="1"/>
    <col min="5847" max="5847" width="12.1328125" bestFit="1" customWidth="1"/>
    <col min="5848" max="5848" width="14.9296875" bestFit="1" customWidth="1"/>
    <col min="5849" max="5849" width="12.1328125" bestFit="1" customWidth="1"/>
    <col min="5850" max="5850" width="14.9296875" bestFit="1" customWidth="1"/>
    <col min="5851" max="5851" width="12.1328125" bestFit="1" customWidth="1"/>
    <col min="5852" max="5852" width="14.9296875" bestFit="1" customWidth="1"/>
    <col min="5853" max="5853" width="12.1328125" bestFit="1" customWidth="1"/>
    <col min="5854" max="5854" width="14.9296875" bestFit="1" customWidth="1"/>
    <col min="5855" max="5855" width="12.1328125" bestFit="1" customWidth="1"/>
    <col min="5856" max="5856" width="14.9296875" bestFit="1" customWidth="1"/>
    <col min="5857" max="5857" width="12.1328125" bestFit="1" customWidth="1"/>
    <col min="5858" max="5858" width="14.9296875" bestFit="1" customWidth="1"/>
    <col min="5859" max="5859" width="12.1328125" bestFit="1" customWidth="1"/>
    <col min="5860" max="5860" width="14.9296875" bestFit="1" customWidth="1"/>
    <col min="5861" max="5861" width="12.1328125" bestFit="1" customWidth="1"/>
    <col min="5862" max="5862" width="14.9296875" bestFit="1" customWidth="1"/>
    <col min="5863" max="5863" width="12.1328125" bestFit="1" customWidth="1"/>
    <col min="5864" max="5864" width="14.9296875" bestFit="1" customWidth="1"/>
    <col min="5865" max="5865" width="12.1328125" bestFit="1" customWidth="1"/>
    <col min="5866" max="5866" width="14.9296875" bestFit="1" customWidth="1"/>
    <col min="5867" max="5867" width="12.1328125" bestFit="1" customWidth="1"/>
    <col min="5868" max="5868" width="14.9296875" bestFit="1" customWidth="1"/>
    <col min="5869" max="5869" width="12.1328125" bestFit="1" customWidth="1"/>
    <col min="5870" max="5870" width="14.9296875" bestFit="1" customWidth="1"/>
    <col min="5871" max="5871" width="12.1328125" bestFit="1" customWidth="1"/>
    <col min="5872" max="5872" width="14.9296875" bestFit="1" customWidth="1"/>
    <col min="5873" max="5873" width="12.1328125" bestFit="1" customWidth="1"/>
    <col min="5874" max="5874" width="14.9296875" bestFit="1" customWidth="1"/>
    <col min="5875" max="5875" width="12.1328125" bestFit="1" customWidth="1"/>
    <col min="5876" max="5876" width="14.9296875" bestFit="1" customWidth="1"/>
    <col min="5877" max="5877" width="12.1328125" bestFit="1" customWidth="1"/>
    <col min="5878" max="5878" width="14.9296875" bestFit="1" customWidth="1"/>
    <col min="5879" max="5879" width="12.1328125" bestFit="1" customWidth="1"/>
    <col min="5880" max="5880" width="14.9296875" bestFit="1" customWidth="1"/>
    <col min="5881" max="5881" width="12.1328125" bestFit="1" customWidth="1"/>
    <col min="5882" max="5882" width="14.9296875" bestFit="1" customWidth="1"/>
    <col min="5883" max="5883" width="12.1328125" bestFit="1" customWidth="1"/>
    <col min="5884" max="5884" width="14.9296875" bestFit="1" customWidth="1"/>
    <col min="5885" max="5885" width="12.1328125" bestFit="1" customWidth="1"/>
    <col min="5886" max="5886" width="14.9296875" bestFit="1" customWidth="1"/>
    <col min="5887" max="5887" width="12.1328125" bestFit="1" customWidth="1"/>
    <col min="5888" max="5888" width="14.9296875" bestFit="1" customWidth="1"/>
    <col min="5889" max="5889" width="12.1328125" bestFit="1" customWidth="1"/>
    <col min="5890" max="5890" width="14.9296875" bestFit="1" customWidth="1"/>
    <col min="5891" max="5891" width="12.1328125" bestFit="1" customWidth="1"/>
    <col min="5892" max="5892" width="14.9296875" bestFit="1" customWidth="1"/>
    <col min="5893" max="5893" width="12.1328125" bestFit="1" customWidth="1"/>
    <col min="5894" max="5894" width="14.9296875" bestFit="1" customWidth="1"/>
    <col min="5895" max="5895" width="12.1328125" bestFit="1" customWidth="1"/>
    <col min="5896" max="5896" width="14.9296875" bestFit="1" customWidth="1"/>
    <col min="5897" max="5897" width="12.1328125" bestFit="1" customWidth="1"/>
    <col min="5898" max="5898" width="14.9296875" bestFit="1" customWidth="1"/>
    <col min="5899" max="5899" width="12.1328125" bestFit="1" customWidth="1"/>
    <col min="5900" max="5900" width="14.9296875" bestFit="1" customWidth="1"/>
    <col min="5901" max="5901" width="12.1328125" bestFit="1" customWidth="1"/>
    <col min="5902" max="5902" width="14.9296875" bestFit="1" customWidth="1"/>
    <col min="5903" max="5903" width="12.1328125" bestFit="1" customWidth="1"/>
    <col min="5904" max="5904" width="14.9296875" bestFit="1" customWidth="1"/>
    <col min="5905" max="5905" width="12.1328125" bestFit="1" customWidth="1"/>
    <col min="5906" max="5906" width="14.9296875" bestFit="1" customWidth="1"/>
    <col min="5907" max="5907" width="12.1328125" bestFit="1" customWidth="1"/>
    <col min="5908" max="5908" width="14.9296875" bestFit="1" customWidth="1"/>
    <col min="5909" max="5909" width="12.1328125" bestFit="1" customWidth="1"/>
    <col min="5910" max="5910" width="14.9296875" bestFit="1" customWidth="1"/>
    <col min="5911" max="5911" width="12.1328125" bestFit="1" customWidth="1"/>
    <col min="5912" max="5912" width="14.9296875" bestFit="1" customWidth="1"/>
    <col min="5913" max="5913" width="11.1328125" bestFit="1" customWidth="1"/>
    <col min="5914" max="5914" width="13.9296875" bestFit="1" customWidth="1"/>
    <col min="5915" max="5915" width="11.1328125" bestFit="1" customWidth="1"/>
    <col min="5916" max="5916" width="13.9296875" bestFit="1" customWidth="1"/>
    <col min="5917" max="5917" width="11.1328125" bestFit="1" customWidth="1"/>
    <col min="5918" max="5918" width="13.9296875" bestFit="1" customWidth="1"/>
    <col min="5919" max="5919" width="11.1328125" bestFit="1" customWidth="1"/>
    <col min="5920" max="5920" width="13.9296875" bestFit="1" customWidth="1"/>
    <col min="5921" max="5921" width="11.1328125" bestFit="1" customWidth="1"/>
    <col min="5922" max="5922" width="13.9296875" bestFit="1" customWidth="1"/>
    <col min="5923" max="5923" width="11.1328125" bestFit="1" customWidth="1"/>
    <col min="5924" max="5924" width="13.9296875" bestFit="1" customWidth="1"/>
    <col min="5925" max="5925" width="11.1328125" bestFit="1" customWidth="1"/>
    <col min="5926" max="5926" width="13.9296875" bestFit="1" customWidth="1"/>
    <col min="5927" max="5927" width="11.1328125" bestFit="1" customWidth="1"/>
    <col min="5928" max="5928" width="13.9296875" bestFit="1" customWidth="1"/>
    <col min="5929" max="5929" width="11.1328125" bestFit="1" customWidth="1"/>
    <col min="5930" max="5930" width="13.9296875" bestFit="1" customWidth="1"/>
    <col min="5931" max="5931" width="11.1328125" bestFit="1" customWidth="1"/>
    <col min="5932" max="5932" width="13.9296875" bestFit="1" customWidth="1"/>
    <col min="5933" max="5933" width="11.1328125" bestFit="1" customWidth="1"/>
    <col min="5934" max="5934" width="13.9296875" bestFit="1" customWidth="1"/>
    <col min="5935" max="5935" width="11.1328125" bestFit="1" customWidth="1"/>
    <col min="5936" max="5936" width="13.9296875" bestFit="1" customWidth="1"/>
    <col min="5937" max="5937" width="11.1328125" bestFit="1" customWidth="1"/>
    <col min="5938" max="5938" width="13.9296875" bestFit="1" customWidth="1"/>
    <col min="5939" max="5939" width="11.1328125" bestFit="1" customWidth="1"/>
    <col min="5940" max="5940" width="13.9296875" bestFit="1" customWidth="1"/>
    <col min="5941" max="5941" width="11.1328125" bestFit="1" customWidth="1"/>
    <col min="5942" max="5942" width="13.9296875" bestFit="1" customWidth="1"/>
    <col min="5943" max="5943" width="11.1328125" bestFit="1" customWidth="1"/>
    <col min="5944" max="5944" width="13.9296875" bestFit="1" customWidth="1"/>
    <col min="5945" max="5945" width="11.1328125" bestFit="1" customWidth="1"/>
    <col min="5946" max="5946" width="13.9296875" bestFit="1" customWidth="1"/>
    <col min="5947" max="5947" width="11.1328125" bestFit="1" customWidth="1"/>
    <col min="5948" max="5948" width="13.9296875" bestFit="1" customWidth="1"/>
    <col min="5949" max="5949" width="11.1328125" bestFit="1" customWidth="1"/>
    <col min="5950" max="5950" width="13.9296875" bestFit="1" customWidth="1"/>
    <col min="5951" max="5951" width="11.1328125" bestFit="1" customWidth="1"/>
    <col min="5952" max="5952" width="13.9296875" bestFit="1" customWidth="1"/>
    <col min="5953" max="5953" width="11.1328125" bestFit="1" customWidth="1"/>
    <col min="5954" max="5954" width="13.9296875" bestFit="1" customWidth="1"/>
    <col min="5955" max="5955" width="11.1328125" bestFit="1" customWidth="1"/>
    <col min="5956" max="5956" width="13.9296875" bestFit="1" customWidth="1"/>
    <col min="5957" max="5957" width="11.1328125" bestFit="1" customWidth="1"/>
    <col min="5958" max="5958" width="13.9296875" bestFit="1" customWidth="1"/>
    <col min="5959" max="5959" width="11.1328125" bestFit="1" customWidth="1"/>
    <col min="5960" max="5960" width="13.9296875" bestFit="1" customWidth="1"/>
    <col min="5961" max="5961" width="11.1328125" bestFit="1" customWidth="1"/>
    <col min="5962" max="5962" width="13.9296875" bestFit="1" customWidth="1"/>
    <col min="5963" max="5963" width="11.1328125" bestFit="1" customWidth="1"/>
    <col min="5964" max="5964" width="13.9296875" bestFit="1" customWidth="1"/>
    <col min="5965" max="5965" width="11.1328125" bestFit="1" customWidth="1"/>
    <col min="5966" max="5966" width="13.9296875" bestFit="1" customWidth="1"/>
    <col min="5967" max="5967" width="12.1328125" bestFit="1" customWidth="1"/>
    <col min="5968" max="5968" width="14.9296875" bestFit="1" customWidth="1"/>
    <col min="5969" max="5969" width="12.1328125" bestFit="1" customWidth="1"/>
    <col min="5970" max="5970" width="14.9296875" bestFit="1" customWidth="1"/>
    <col min="5971" max="5971" width="12.1328125" bestFit="1" customWidth="1"/>
    <col min="5972" max="5972" width="14.9296875" bestFit="1" customWidth="1"/>
    <col min="5973" max="5973" width="12.1328125" bestFit="1" customWidth="1"/>
    <col min="5974" max="5974" width="14.9296875" bestFit="1" customWidth="1"/>
    <col min="5975" max="5975" width="12.1328125" bestFit="1" customWidth="1"/>
    <col min="5976" max="5976" width="14.9296875" bestFit="1" customWidth="1"/>
    <col min="5977" max="5977" width="12.1328125" bestFit="1" customWidth="1"/>
    <col min="5978" max="5978" width="14.9296875" bestFit="1" customWidth="1"/>
    <col min="5979" max="5979" width="12.1328125" bestFit="1" customWidth="1"/>
    <col min="5980" max="5980" width="14.9296875" bestFit="1" customWidth="1"/>
    <col min="5981" max="5981" width="12.1328125" bestFit="1" customWidth="1"/>
    <col min="5982" max="5982" width="14.9296875" bestFit="1" customWidth="1"/>
    <col min="5983" max="5983" width="12.1328125" bestFit="1" customWidth="1"/>
    <col min="5984" max="5984" width="14.9296875" bestFit="1" customWidth="1"/>
    <col min="5985" max="5985" width="12.1328125" bestFit="1" customWidth="1"/>
    <col min="5986" max="5986" width="14.9296875" bestFit="1" customWidth="1"/>
    <col min="5987" max="5987" width="12.1328125" bestFit="1" customWidth="1"/>
    <col min="5988" max="5988" width="14.9296875" bestFit="1" customWidth="1"/>
    <col min="5989" max="5989" width="12.1328125" bestFit="1" customWidth="1"/>
    <col min="5990" max="5990" width="14.9296875" bestFit="1" customWidth="1"/>
    <col min="5991" max="5991" width="12.1328125" bestFit="1" customWidth="1"/>
    <col min="5992" max="5992" width="14.9296875" bestFit="1" customWidth="1"/>
    <col min="5993" max="5993" width="12.1328125" bestFit="1" customWidth="1"/>
    <col min="5994" max="5994" width="14.9296875" bestFit="1" customWidth="1"/>
    <col min="5995" max="5995" width="12.1328125" bestFit="1" customWidth="1"/>
    <col min="5996" max="5996" width="14.9296875" bestFit="1" customWidth="1"/>
    <col min="5997" max="5997" width="12.1328125" bestFit="1" customWidth="1"/>
    <col min="5998" max="5998" width="14.9296875" bestFit="1" customWidth="1"/>
    <col min="5999" max="5999" width="12.1328125" bestFit="1" customWidth="1"/>
    <col min="6000" max="6000" width="14.9296875" bestFit="1" customWidth="1"/>
    <col min="6001" max="6001" width="12.1328125" bestFit="1" customWidth="1"/>
    <col min="6002" max="6002" width="14.9296875" bestFit="1" customWidth="1"/>
    <col min="6003" max="6003" width="12.1328125" bestFit="1" customWidth="1"/>
    <col min="6004" max="6004" width="14.9296875" bestFit="1" customWidth="1"/>
    <col min="6005" max="6005" width="12.1328125" bestFit="1" customWidth="1"/>
    <col min="6006" max="6006" width="14.9296875" bestFit="1" customWidth="1"/>
    <col min="6007" max="6007" width="12.1328125" bestFit="1" customWidth="1"/>
    <col min="6008" max="6008" width="14.9296875" bestFit="1" customWidth="1"/>
    <col min="6009" max="6009" width="12.1328125" bestFit="1" customWidth="1"/>
    <col min="6010" max="6010" width="14.9296875" bestFit="1" customWidth="1"/>
    <col min="6011" max="6011" width="12.1328125" bestFit="1" customWidth="1"/>
    <col min="6012" max="6012" width="14.9296875" bestFit="1" customWidth="1"/>
    <col min="6013" max="6013" width="12.1328125" bestFit="1" customWidth="1"/>
    <col min="6014" max="6014" width="14.9296875" bestFit="1" customWidth="1"/>
    <col min="6015" max="6015" width="10.1328125" bestFit="1" customWidth="1"/>
    <col min="6016" max="6016" width="12.9296875" bestFit="1" customWidth="1"/>
    <col min="6017" max="6017" width="10.1328125" bestFit="1" customWidth="1"/>
    <col min="6018" max="6018" width="12.9296875" bestFit="1" customWidth="1"/>
    <col min="6019" max="6019" width="10.1328125" bestFit="1" customWidth="1"/>
    <col min="6020" max="6020" width="12.9296875" bestFit="1" customWidth="1"/>
    <col min="6021" max="6021" width="10.1328125" bestFit="1" customWidth="1"/>
    <col min="6022" max="6022" width="12.9296875" bestFit="1" customWidth="1"/>
    <col min="6023" max="6023" width="10.1328125" bestFit="1" customWidth="1"/>
    <col min="6024" max="6024" width="12.9296875" bestFit="1" customWidth="1"/>
    <col min="6025" max="6025" width="10.1328125" bestFit="1" customWidth="1"/>
    <col min="6026" max="6026" width="12.9296875" bestFit="1" customWidth="1"/>
    <col min="6027" max="6027" width="10.1328125" bestFit="1" customWidth="1"/>
    <col min="6028" max="6028" width="12.9296875" bestFit="1" customWidth="1"/>
    <col min="6029" max="6029" width="10.1328125" bestFit="1" customWidth="1"/>
    <col min="6030" max="6030" width="12.9296875" bestFit="1" customWidth="1"/>
    <col min="6031" max="6031" width="10.1328125" bestFit="1" customWidth="1"/>
    <col min="6032" max="6032" width="12.9296875" bestFit="1" customWidth="1"/>
    <col min="6033" max="6033" width="10.1328125" bestFit="1" customWidth="1"/>
    <col min="6034" max="6034" width="12.9296875" bestFit="1" customWidth="1"/>
    <col min="6035" max="6035" width="10.1328125" bestFit="1" customWidth="1"/>
    <col min="6036" max="6036" width="12.9296875" bestFit="1" customWidth="1"/>
    <col min="6037" max="6037" width="10.1328125" bestFit="1" customWidth="1"/>
    <col min="6038" max="6038" width="12.9296875" bestFit="1" customWidth="1"/>
    <col min="6039" max="6039" width="10.1328125" bestFit="1" customWidth="1"/>
    <col min="6040" max="6040" width="12.9296875" bestFit="1" customWidth="1"/>
    <col min="6041" max="6041" width="10.1328125" bestFit="1" customWidth="1"/>
    <col min="6042" max="6042" width="12.9296875" bestFit="1" customWidth="1"/>
    <col min="6043" max="6043" width="10.1328125" bestFit="1" customWidth="1"/>
    <col min="6044" max="6044" width="12.9296875" bestFit="1" customWidth="1"/>
    <col min="6045" max="6045" width="10.1328125" bestFit="1" customWidth="1"/>
    <col min="6046" max="6046" width="12.9296875" bestFit="1" customWidth="1"/>
    <col min="6047" max="6047" width="10.1328125" bestFit="1" customWidth="1"/>
    <col min="6048" max="6048" width="12.9296875" bestFit="1" customWidth="1"/>
    <col min="6049" max="6049" width="10.1328125" bestFit="1" customWidth="1"/>
    <col min="6050" max="6050" width="12.9296875" bestFit="1" customWidth="1"/>
    <col min="6051" max="6051" width="10.1328125" bestFit="1" customWidth="1"/>
    <col min="6052" max="6052" width="12.9296875" bestFit="1" customWidth="1"/>
    <col min="6053" max="6053" width="10.1328125" bestFit="1" customWidth="1"/>
    <col min="6054" max="6054" width="12.9296875" bestFit="1" customWidth="1"/>
    <col min="6055" max="6055" width="10.1328125" bestFit="1" customWidth="1"/>
    <col min="6056" max="6056" width="12.9296875" bestFit="1" customWidth="1"/>
    <col min="6057" max="6057" width="10.1328125" bestFit="1" customWidth="1"/>
    <col min="6058" max="6058" width="12.9296875" bestFit="1" customWidth="1"/>
    <col min="6059" max="6059" width="10.1328125" bestFit="1" customWidth="1"/>
    <col min="6060" max="6060" width="12.9296875" bestFit="1" customWidth="1"/>
    <col min="6061" max="6061" width="10.1328125" bestFit="1" customWidth="1"/>
    <col min="6062" max="6062" width="12.9296875" bestFit="1" customWidth="1"/>
    <col min="6063" max="6063" width="10.1328125" bestFit="1" customWidth="1"/>
    <col min="6064" max="6064" width="12.9296875" bestFit="1" customWidth="1"/>
    <col min="6065" max="6065" width="10.1328125" bestFit="1" customWidth="1"/>
    <col min="6066" max="6066" width="12.9296875" bestFit="1" customWidth="1"/>
    <col min="6067" max="6067" width="11.1328125" bestFit="1" customWidth="1"/>
    <col min="6068" max="6068" width="13.9296875" bestFit="1" customWidth="1"/>
    <col min="6069" max="6069" width="11.1328125" bestFit="1" customWidth="1"/>
    <col min="6070" max="6070" width="13.9296875" bestFit="1" customWidth="1"/>
    <col min="6071" max="6071" width="11.1328125" bestFit="1" customWidth="1"/>
    <col min="6072" max="6072" width="13.9296875" bestFit="1" customWidth="1"/>
    <col min="6073" max="6073" width="11.1328125" bestFit="1" customWidth="1"/>
    <col min="6074" max="6074" width="13.9296875" bestFit="1" customWidth="1"/>
    <col min="6075" max="6075" width="11.1328125" bestFit="1" customWidth="1"/>
    <col min="6076" max="6076" width="13.9296875" bestFit="1" customWidth="1"/>
    <col min="6077" max="6077" width="11.1328125" bestFit="1" customWidth="1"/>
    <col min="6078" max="6078" width="13.9296875" bestFit="1" customWidth="1"/>
    <col min="6079" max="6079" width="11.1328125" bestFit="1" customWidth="1"/>
    <col min="6080" max="6080" width="13.9296875" bestFit="1" customWidth="1"/>
    <col min="6081" max="6081" width="11.1328125" bestFit="1" customWidth="1"/>
    <col min="6082" max="6082" width="13.9296875" bestFit="1" customWidth="1"/>
    <col min="6083" max="6083" width="11.1328125" bestFit="1" customWidth="1"/>
    <col min="6084" max="6084" width="13.9296875" bestFit="1" customWidth="1"/>
    <col min="6085" max="6085" width="11.1328125" bestFit="1" customWidth="1"/>
    <col min="6086" max="6086" width="13.9296875" bestFit="1" customWidth="1"/>
    <col min="6087" max="6087" width="11.1328125" bestFit="1" customWidth="1"/>
    <col min="6088" max="6088" width="13.9296875" bestFit="1" customWidth="1"/>
    <col min="6089" max="6089" width="11.1328125" bestFit="1" customWidth="1"/>
    <col min="6090" max="6090" width="13.9296875" bestFit="1" customWidth="1"/>
    <col min="6091" max="6091" width="11.1328125" bestFit="1" customWidth="1"/>
    <col min="6092" max="6092" width="13.9296875" bestFit="1" customWidth="1"/>
    <col min="6093" max="6093" width="11.1328125" bestFit="1" customWidth="1"/>
    <col min="6094" max="6094" width="13.9296875" bestFit="1" customWidth="1"/>
    <col min="6095" max="6095" width="11.1328125" bestFit="1" customWidth="1"/>
    <col min="6096" max="6096" width="13.9296875" bestFit="1" customWidth="1"/>
    <col min="6097" max="6097" width="11.1328125" bestFit="1" customWidth="1"/>
    <col min="6098" max="6098" width="13.9296875" bestFit="1" customWidth="1"/>
    <col min="6099" max="6099" width="11.1328125" bestFit="1" customWidth="1"/>
    <col min="6100" max="6100" width="13.9296875" bestFit="1" customWidth="1"/>
    <col min="6101" max="6101" width="11.1328125" bestFit="1" customWidth="1"/>
    <col min="6102" max="6102" width="13.9296875" bestFit="1" customWidth="1"/>
    <col min="6103" max="6103" width="11.1328125" bestFit="1" customWidth="1"/>
    <col min="6104" max="6104" width="13.9296875" bestFit="1" customWidth="1"/>
    <col min="6105" max="6105" width="11.1328125" bestFit="1" customWidth="1"/>
    <col min="6106" max="6106" width="13.9296875" bestFit="1" customWidth="1"/>
    <col min="6107" max="6107" width="11.1328125" bestFit="1" customWidth="1"/>
    <col min="6108" max="6108" width="13.9296875" bestFit="1" customWidth="1"/>
    <col min="6109" max="6109" width="11.1328125" bestFit="1" customWidth="1"/>
    <col min="6110" max="6110" width="13.9296875" bestFit="1" customWidth="1"/>
    <col min="6111" max="6111" width="11.1328125" bestFit="1" customWidth="1"/>
    <col min="6112" max="6112" width="13.9296875" bestFit="1" customWidth="1"/>
    <col min="6113" max="6113" width="11.1328125" bestFit="1" customWidth="1"/>
    <col min="6114" max="6114" width="13.9296875" bestFit="1" customWidth="1"/>
    <col min="6115" max="6115" width="11.1328125" bestFit="1" customWidth="1"/>
    <col min="6116" max="6116" width="13.9296875" bestFit="1" customWidth="1"/>
    <col min="6117" max="6117" width="11.1328125" bestFit="1" customWidth="1"/>
    <col min="6118" max="6118" width="13.9296875" bestFit="1" customWidth="1"/>
    <col min="6119" max="6119" width="11.1328125" bestFit="1" customWidth="1"/>
    <col min="6120" max="6120" width="13.9296875" bestFit="1" customWidth="1"/>
    <col min="6121" max="6121" width="11.1328125" bestFit="1" customWidth="1"/>
    <col min="6122" max="6122" width="13.9296875" bestFit="1" customWidth="1"/>
    <col min="6123" max="6123" width="11.1328125" bestFit="1" customWidth="1"/>
    <col min="6124" max="6124" width="13.9296875" bestFit="1" customWidth="1"/>
    <col min="6125" max="6125" width="11.1328125" bestFit="1" customWidth="1"/>
    <col min="6126" max="6126" width="13.9296875" bestFit="1" customWidth="1"/>
    <col min="6127" max="6127" width="11.1328125" bestFit="1" customWidth="1"/>
    <col min="6128" max="6128" width="13.9296875" bestFit="1" customWidth="1"/>
    <col min="6129" max="6129" width="11.1328125" bestFit="1" customWidth="1"/>
    <col min="6130" max="6130" width="13.9296875" bestFit="1" customWidth="1"/>
    <col min="6131" max="6131" width="11.1328125" bestFit="1" customWidth="1"/>
    <col min="6132" max="6132" width="13.9296875" bestFit="1" customWidth="1"/>
    <col min="6133" max="6133" width="11.1328125" bestFit="1" customWidth="1"/>
    <col min="6134" max="6134" width="13.9296875" bestFit="1" customWidth="1"/>
    <col min="6135" max="6135" width="11.1328125" bestFit="1" customWidth="1"/>
    <col min="6136" max="6136" width="13.9296875" bestFit="1" customWidth="1"/>
    <col min="6137" max="6137" width="11.1328125" bestFit="1" customWidth="1"/>
    <col min="6138" max="6138" width="13.9296875" bestFit="1" customWidth="1"/>
    <col min="6139" max="6139" width="11.1328125" bestFit="1" customWidth="1"/>
    <col min="6140" max="6140" width="13.9296875" bestFit="1" customWidth="1"/>
    <col min="6141" max="6141" width="11.1328125" bestFit="1" customWidth="1"/>
    <col min="6142" max="6142" width="13.9296875" bestFit="1" customWidth="1"/>
    <col min="6143" max="6143" width="11.1328125" bestFit="1" customWidth="1"/>
    <col min="6144" max="6144" width="13.9296875" bestFit="1" customWidth="1"/>
    <col min="6145" max="6145" width="11.1328125" bestFit="1" customWidth="1"/>
    <col min="6146" max="6146" width="13.9296875" bestFit="1" customWidth="1"/>
    <col min="6147" max="6147" width="11.1328125" bestFit="1" customWidth="1"/>
    <col min="6148" max="6148" width="13.9296875" bestFit="1" customWidth="1"/>
    <col min="6149" max="6149" width="11.1328125" bestFit="1" customWidth="1"/>
    <col min="6150" max="6150" width="13.9296875" bestFit="1" customWidth="1"/>
    <col min="6151" max="6151" width="11.1328125" bestFit="1" customWidth="1"/>
    <col min="6152" max="6152" width="13.9296875" bestFit="1" customWidth="1"/>
    <col min="6153" max="6153" width="11.1328125" bestFit="1" customWidth="1"/>
    <col min="6154" max="6154" width="13.9296875" bestFit="1" customWidth="1"/>
    <col min="6155" max="6155" width="11.1328125" bestFit="1" customWidth="1"/>
    <col min="6156" max="6156" width="13.9296875" bestFit="1" customWidth="1"/>
    <col min="6157" max="6157" width="11.1328125" bestFit="1" customWidth="1"/>
    <col min="6158" max="6158" width="13.9296875" bestFit="1" customWidth="1"/>
    <col min="6159" max="6159" width="11.1328125" bestFit="1" customWidth="1"/>
    <col min="6160" max="6160" width="13.9296875" bestFit="1" customWidth="1"/>
    <col min="6161" max="6161" width="11.1328125" bestFit="1" customWidth="1"/>
    <col min="6162" max="6162" width="13.9296875" bestFit="1" customWidth="1"/>
    <col min="6163" max="6163" width="11.1328125" bestFit="1" customWidth="1"/>
    <col min="6164" max="6164" width="13.9296875" bestFit="1" customWidth="1"/>
    <col min="6165" max="6165" width="11.1328125" bestFit="1" customWidth="1"/>
    <col min="6166" max="6166" width="13.9296875" bestFit="1" customWidth="1"/>
    <col min="6167" max="6167" width="11.1328125" bestFit="1" customWidth="1"/>
    <col min="6168" max="6168" width="13.9296875" bestFit="1" customWidth="1"/>
    <col min="6169" max="6169" width="11.1328125" bestFit="1" customWidth="1"/>
    <col min="6170" max="6170" width="13.9296875" bestFit="1" customWidth="1"/>
    <col min="6171" max="6171" width="11.1328125" bestFit="1" customWidth="1"/>
    <col min="6172" max="6172" width="13.9296875" bestFit="1" customWidth="1"/>
    <col min="6173" max="6173" width="11.1328125" bestFit="1" customWidth="1"/>
    <col min="6174" max="6174" width="13.9296875" bestFit="1" customWidth="1"/>
    <col min="6175" max="6175" width="11.1328125" bestFit="1" customWidth="1"/>
    <col min="6176" max="6176" width="13.9296875" bestFit="1" customWidth="1"/>
    <col min="6177" max="6177" width="11.1328125" bestFit="1" customWidth="1"/>
    <col min="6178" max="6178" width="13.9296875" bestFit="1" customWidth="1"/>
    <col min="6179" max="6179" width="11.1328125" bestFit="1" customWidth="1"/>
    <col min="6180" max="6180" width="13.9296875" bestFit="1" customWidth="1"/>
    <col min="6181" max="6181" width="11.1328125" bestFit="1" customWidth="1"/>
    <col min="6182" max="6182" width="13.9296875" bestFit="1" customWidth="1"/>
    <col min="6183" max="6183" width="11.1328125" bestFit="1" customWidth="1"/>
    <col min="6184" max="6184" width="13.9296875" bestFit="1" customWidth="1"/>
    <col min="6185" max="6185" width="11.1328125" bestFit="1" customWidth="1"/>
    <col min="6186" max="6186" width="13.9296875" bestFit="1" customWidth="1"/>
    <col min="6187" max="6187" width="11.1328125" bestFit="1" customWidth="1"/>
    <col min="6188" max="6188" width="13.9296875" bestFit="1" customWidth="1"/>
    <col min="6189" max="6189" width="10.1328125" bestFit="1" customWidth="1"/>
    <col min="6190" max="6190" width="12.9296875" bestFit="1" customWidth="1"/>
    <col min="6191" max="6191" width="10.1328125" bestFit="1" customWidth="1"/>
    <col min="6192" max="6192" width="12.9296875" bestFit="1" customWidth="1"/>
    <col min="6193" max="6193" width="10.1328125" bestFit="1" customWidth="1"/>
    <col min="6194" max="6194" width="12.9296875" bestFit="1" customWidth="1"/>
    <col min="6195" max="6195" width="10.1328125" bestFit="1" customWidth="1"/>
    <col min="6196" max="6196" width="12.9296875" bestFit="1" customWidth="1"/>
    <col min="6197" max="6197" width="10.1328125" bestFit="1" customWidth="1"/>
    <col min="6198" max="6198" width="12.9296875" bestFit="1" customWidth="1"/>
    <col min="6199" max="6199" width="10.1328125" bestFit="1" customWidth="1"/>
    <col min="6200" max="6200" width="12.9296875" bestFit="1" customWidth="1"/>
    <col min="6201" max="6201" width="10.1328125" bestFit="1" customWidth="1"/>
    <col min="6202" max="6202" width="12.9296875" bestFit="1" customWidth="1"/>
    <col min="6203" max="6203" width="10.1328125" bestFit="1" customWidth="1"/>
    <col min="6204" max="6204" width="12.9296875" bestFit="1" customWidth="1"/>
    <col min="6205" max="6205" width="10.1328125" bestFit="1" customWidth="1"/>
    <col min="6206" max="6206" width="12.9296875" bestFit="1" customWidth="1"/>
    <col min="6207" max="6207" width="10.1328125" bestFit="1" customWidth="1"/>
    <col min="6208" max="6208" width="12.9296875" bestFit="1" customWidth="1"/>
    <col min="6209" max="6209" width="10.1328125" bestFit="1" customWidth="1"/>
    <col min="6210" max="6210" width="12.9296875" bestFit="1" customWidth="1"/>
    <col min="6211" max="6211" width="10.1328125" bestFit="1" customWidth="1"/>
    <col min="6212" max="6212" width="12.9296875" bestFit="1" customWidth="1"/>
    <col min="6213" max="6213" width="10.1328125" bestFit="1" customWidth="1"/>
    <col min="6214" max="6214" width="12.9296875" bestFit="1" customWidth="1"/>
    <col min="6215" max="6215" width="10.1328125" bestFit="1" customWidth="1"/>
    <col min="6216" max="6216" width="12.9296875" bestFit="1" customWidth="1"/>
    <col min="6217" max="6217" width="10.1328125" bestFit="1" customWidth="1"/>
    <col min="6218" max="6218" width="12.9296875" bestFit="1" customWidth="1"/>
    <col min="6219" max="6219" width="10.1328125" bestFit="1" customWidth="1"/>
    <col min="6220" max="6220" width="12.9296875" bestFit="1" customWidth="1"/>
    <col min="6221" max="6221" width="10.1328125" bestFit="1" customWidth="1"/>
    <col min="6222" max="6222" width="12.9296875" bestFit="1" customWidth="1"/>
    <col min="6223" max="6223" width="10.1328125" bestFit="1" customWidth="1"/>
    <col min="6224" max="6224" width="12.9296875" bestFit="1" customWidth="1"/>
    <col min="6225" max="6225" width="10.1328125" bestFit="1" customWidth="1"/>
    <col min="6226" max="6226" width="12.9296875" bestFit="1" customWidth="1"/>
    <col min="6227" max="6227" width="10.1328125" bestFit="1" customWidth="1"/>
    <col min="6228" max="6228" width="12.9296875" bestFit="1" customWidth="1"/>
    <col min="6229" max="6229" width="10.1328125" bestFit="1" customWidth="1"/>
    <col min="6230" max="6230" width="12.9296875" bestFit="1" customWidth="1"/>
    <col min="6231" max="6231" width="10.1328125" bestFit="1" customWidth="1"/>
    <col min="6232" max="6232" width="12.9296875" bestFit="1" customWidth="1"/>
    <col min="6233" max="6233" width="10.1328125" bestFit="1" customWidth="1"/>
    <col min="6234" max="6234" width="12.9296875" bestFit="1" customWidth="1"/>
    <col min="6235" max="6235" width="10.1328125" bestFit="1" customWidth="1"/>
    <col min="6236" max="6236" width="12.9296875" bestFit="1" customWidth="1"/>
    <col min="6237" max="6237" width="10.1328125" bestFit="1" customWidth="1"/>
    <col min="6238" max="6238" width="12.9296875" bestFit="1" customWidth="1"/>
    <col min="6239" max="6239" width="11.1328125" bestFit="1" customWidth="1"/>
    <col min="6240" max="6240" width="13.9296875" bestFit="1" customWidth="1"/>
    <col min="6241" max="6241" width="11.1328125" bestFit="1" customWidth="1"/>
    <col min="6242" max="6242" width="13.9296875" bestFit="1" customWidth="1"/>
    <col min="6243" max="6243" width="11.1328125" bestFit="1" customWidth="1"/>
    <col min="6244" max="6244" width="13.9296875" bestFit="1" customWidth="1"/>
    <col min="6245" max="6245" width="11.1328125" bestFit="1" customWidth="1"/>
    <col min="6246" max="6246" width="13.9296875" bestFit="1" customWidth="1"/>
    <col min="6247" max="6247" width="11.1328125" bestFit="1" customWidth="1"/>
    <col min="6248" max="6248" width="13.9296875" bestFit="1" customWidth="1"/>
    <col min="6249" max="6249" width="11.1328125" bestFit="1" customWidth="1"/>
    <col min="6250" max="6250" width="13.9296875" bestFit="1" customWidth="1"/>
    <col min="6251" max="6251" width="11.1328125" bestFit="1" customWidth="1"/>
    <col min="6252" max="6252" width="13.9296875" bestFit="1" customWidth="1"/>
    <col min="6253" max="6253" width="11.1328125" bestFit="1" customWidth="1"/>
    <col min="6254" max="6254" width="13.9296875" bestFit="1" customWidth="1"/>
    <col min="6255" max="6255" width="11.1328125" bestFit="1" customWidth="1"/>
    <col min="6256" max="6256" width="13.9296875" bestFit="1" customWidth="1"/>
    <col min="6257" max="6257" width="11.1328125" bestFit="1" customWidth="1"/>
    <col min="6258" max="6258" width="13.9296875" bestFit="1" customWidth="1"/>
    <col min="6259" max="6259" width="11.1328125" bestFit="1" customWidth="1"/>
    <col min="6260" max="6260" width="13.9296875" bestFit="1" customWidth="1"/>
    <col min="6261" max="6261" width="11.1328125" bestFit="1" customWidth="1"/>
    <col min="6262" max="6262" width="13.9296875" bestFit="1" customWidth="1"/>
    <col min="6263" max="6263" width="11.1328125" bestFit="1" customWidth="1"/>
    <col min="6264" max="6264" width="13.9296875" bestFit="1" customWidth="1"/>
    <col min="6265" max="6265" width="11.1328125" bestFit="1" customWidth="1"/>
    <col min="6266" max="6266" width="13.9296875" bestFit="1" customWidth="1"/>
    <col min="6267" max="6267" width="11.1328125" bestFit="1" customWidth="1"/>
    <col min="6268" max="6268" width="13.9296875" bestFit="1" customWidth="1"/>
    <col min="6269" max="6269" width="11.1328125" bestFit="1" customWidth="1"/>
    <col min="6270" max="6270" width="13.9296875" bestFit="1" customWidth="1"/>
    <col min="6271" max="6271" width="11.1328125" bestFit="1" customWidth="1"/>
    <col min="6272" max="6272" width="13.9296875" bestFit="1" customWidth="1"/>
    <col min="6273" max="6273" width="11.1328125" bestFit="1" customWidth="1"/>
    <col min="6274" max="6274" width="13.9296875" bestFit="1" customWidth="1"/>
    <col min="6275" max="6275" width="11.1328125" bestFit="1" customWidth="1"/>
    <col min="6276" max="6276" width="13.9296875" bestFit="1" customWidth="1"/>
    <col min="6277" max="6277" width="11.1328125" bestFit="1" customWidth="1"/>
    <col min="6278" max="6278" width="13.9296875" bestFit="1" customWidth="1"/>
    <col min="6279" max="6279" width="11.1328125" bestFit="1" customWidth="1"/>
    <col min="6280" max="6280" width="13.9296875" bestFit="1" customWidth="1"/>
    <col min="6281" max="6281" width="11.1328125" bestFit="1" customWidth="1"/>
    <col min="6282" max="6282" width="13.9296875" bestFit="1" customWidth="1"/>
    <col min="6283" max="6283" width="11.1328125" bestFit="1" customWidth="1"/>
    <col min="6284" max="6284" width="13.9296875" bestFit="1" customWidth="1"/>
    <col min="6285" max="6285" width="11.1328125" bestFit="1" customWidth="1"/>
    <col min="6286" max="6286" width="13.9296875" bestFit="1" customWidth="1"/>
    <col min="6287" max="6287" width="11.1328125" bestFit="1" customWidth="1"/>
    <col min="6288" max="6288" width="13.9296875" bestFit="1" customWidth="1"/>
    <col min="6289" max="6289" width="11.1328125" bestFit="1" customWidth="1"/>
    <col min="6290" max="6290" width="13.9296875" bestFit="1" customWidth="1"/>
    <col min="6291" max="6291" width="11.1328125" bestFit="1" customWidth="1"/>
    <col min="6292" max="6292" width="13.9296875" bestFit="1" customWidth="1"/>
    <col min="6293" max="6293" width="11.1328125" bestFit="1" customWidth="1"/>
    <col min="6294" max="6294" width="13.9296875" bestFit="1" customWidth="1"/>
    <col min="6295" max="6295" width="11.1328125" bestFit="1" customWidth="1"/>
    <col min="6296" max="6296" width="13.9296875" bestFit="1" customWidth="1"/>
    <col min="6297" max="6297" width="11.1328125" bestFit="1" customWidth="1"/>
    <col min="6298" max="6298" width="13.9296875" bestFit="1" customWidth="1"/>
    <col min="6299" max="6299" width="11.1328125" bestFit="1" customWidth="1"/>
    <col min="6300" max="6300" width="13.9296875" bestFit="1" customWidth="1"/>
    <col min="6301" max="6301" width="11.1328125" bestFit="1" customWidth="1"/>
    <col min="6302" max="6302" width="13.9296875" bestFit="1" customWidth="1"/>
    <col min="6303" max="6303" width="11.1328125" bestFit="1" customWidth="1"/>
    <col min="6304" max="6304" width="13.9296875" bestFit="1" customWidth="1"/>
    <col min="6305" max="6305" width="11.1328125" bestFit="1" customWidth="1"/>
    <col min="6306" max="6306" width="13.9296875" bestFit="1" customWidth="1"/>
    <col min="6307" max="6307" width="11.1328125" bestFit="1" customWidth="1"/>
    <col min="6308" max="6308" width="13.9296875" bestFit="1" customWidth="1"/>
    <col min="6309" max="6309" width="11.1328125" bestFit="1" customWidth="1"/>
    <col min="6310" max="6310" width="13.9296875" bestFit="1" customWidth="1"/>
    <col min="6311" max="6311" width="11.1328125" bestFit="1" customWidth="1"/>
    <col min="6312" max="6312" width="13.9296875" bestFit="1" customWidth="1"/>
    <col min="6313" max="6313" width="11.1328125" bestFit="1" customWidth="1"/>
    <col min="6314" max="6314" width="13.9296875" bestFit="1" customWidth="1"/>
    <col min="6315" max="6315" width="11.1328125" bestFit="1" customWidth="1"/>
    <col min="6316" max="6316" width="13.9296875" bestFit="1" customWidth="1"/>
    <col min="6317" max="6317" width="11.1328125" bestFit="1" customWidth="1"/>
    <col min="6318" max="6318" width="13.9296875" bestFit="1" customWidth="1"/>
    <col min="6319" max="6319" width="11.1328125" bestFit="1" customWidth="1"/>
    <col min="6320" max="6320" width="13.9296875" bestFit="1" customWidth="1"/>
    <col min="6321" max="6321" width="11.1328125" bestFit="1" customWidth="1"/>
    <col min="6322" max="6322" width="13.9296875" bestFit="1" customWidth="1"/>
    <col min="6323" max="6323" width="11.1328125" bestFit="1" customWidth="1"/>
    <col min="6324" max="6324" width="13.9296875" bestFit="1" customWidth="1"/>
    <col min="6325" max="6325" width="11.1328125" bestFit="1" customWidth="1"/>
    <col min="6326" max="6326" width="13.9296875" bestFit="1" customWidth="1"/>
    <col min="6327" max="6327" width="11.1328125" bestFit="1" customWidth="1"/>
    <col min="6328" max="6328" width="13.9296875" bestFit="1" customWidth="1"/>
    <col min="6329" max="6329" width="11.1328125" bestFit="1" customWidth="1"/>
    <col min="6330" max="6330" width="13.9296875" bestFit="1" customWidth="1"/>
    <col min="6331" max="6331" width="11.1328125" bestFit="1" customWidth="1"/>
    <col min="6332" max="6332" width="13.9296875" bestFit="1" customWidth="1"/>
    <col min="6333" max="6333" width="11.1328125" bestFit="1" customWidth="1"/>
    <col min="6334" max="6334" width="13.9296875" bestFit="1" customWidth="1"/>
    <col min="6335" max="6335" width="11.1328125" bestFit="1" customWidth="1"/>
    <col min="6336" max="6336" width="13.9296875" bestFit="1" customWidth="1"/>
    <col min="6337" max="6337" width="11.1328125" bestFit="1" customWidth="1"/>
    <col min="6338" max="6338" width="13.9296875" bestFit="1" customWidth="1"/>
    <col min="6339" max="6339" width="11.1328125" bestFit="1" customWidth="1"/>
    <col min="6340" max="6340" width="13.9296875" bestFit="1" customWidth="1"/>
    <col min="6341" max="6341" width="11.1328125" bestFit="1" customWidth="1"/>
    <col min="6342" max="6342" width="13.9296875" bestFit="1" customWidth="1"/>
    <col min="6343" max="6343" width="11.1328125" bestFit="1" customWidth="1"/>
    <col min="6344" max="6344" width="13.9296875" bestFit="1" customWidth="1"/>
    <col min="6345" max="6345" width="11.1328125" bestFit="1" customWidth="1"/>
    <col min="6346" max="6346" width="13.9296875" bestFit="1" customWidth="1"/>
    <col min="6347" max="6347" width="11.1328125" bestFit="1" customWidth="1"/>
    <col min="6348" max="6348" width="13.9296875" bestFit="1" customWidth="1"/>
    <col min="6349" max="6349" width="11.1328125" bestFit="1" customWidth="1"/>
    <col min="6350" max="6350" width="13.9296875" bestFit="1" customWidth="1"/>
    <col min="6351" max="6351" width="11.1328125" bestFit="1" customWidth="1"/>
    <col min="6352" max="6352" width="13.9296875" bestFit="1" customWidth="1"/>
    <col min="6353" max="6353" width="11.1328125" bestFit="1" customWidth="1"/>
    <col min="6354" max="6354" width="13.9296875" bestFit="1" customWidth="1"/>
    <col min="6355" max="6355" width="11.1328125" bestFit="1" customWidth="1"/>
    <col min="6356" max="6356" width="13.9296875" bestFit="1" customWidth="1"/>
    <col min="6357" max="6357" width="11.1328125" bestFit="1" customWidth="1"/>
    <col min="6358" max="6358" width="13.9296875" bestFit="1" customWidth="1"/>
    <col min="6359" max="6359" width="11.1328125" bestFit="1" customWidth="1"/>
    <col min="6360" max="6360" width="13.9296875" bestFit="1" customWidth="1"/>
    <col min="6361" max="6361" width="11.1328125" bestFit="1" customWidth="1"/>
    <col min="6362" max="6362" width="13.9296875" bestFit="1" customWidth="1"/>
    <col min="6363" max="6363" width="11.1328125" bestFit="1" customWidth="1"/>
    <col min="6364" max="6364" width="13.9296875" bestFit="1" customWidth="1"/>
    <col min="6365" max="6365" width="11.1328125" bestFit="1" customWidth="1"/>
    <col min="6366" max="6366" width="13.9296875" bestFit="1" customWidth="1"/>
    <col min="6367" max="6367" width="11.1328125" bestFit="1" customWidth="1"/>
    <col min="6368" max="6368" width="13.9296875" bestFit="1" customWidth="1"/>
    <col min="6369" max="6369" width="11.1328125" bestFit="1" customWidth="1"/>
    <col min="6370" max="6370" width="13.9296875" bestFit="1" customWidth="1"/>
    <col min="6371" max="6371" width="10.1328125" bestFit="1" customWidth="1"/>
    <col min="6372" max="6372" width="12.9296875" bestFit="1" customWidth="1"/>
    <col min="6373" max="6373" width="10.1328125" bestFit="1" customWidth="1"/>
    <col min="6374" max="6374" width="12.9296875" bestFit="1" customWidth="1"/>
    <col min="6375" max="6375" width="10.1328125" bestFit="1" customWidth="1"/>
    <col min="6376" max="6376" width="12.9296875" bestFit="1" customWidth="1"/>
    <col min="6377" max="6377" width="10.1328125" bestFit="1" customWidth="1"/>
    <col min="6378" max="6378" width="12.9296875" bestFit="1" customWidth="1"/>
    <col min="6379" max="6379" width="10.1328125" bestFit="1" customWidth="1"/>
    <col min="6380" max="6380" width="12.9296875" bestFit="1" customWidth="1"/>
    <col min="6381" max="6381" width="10.1328125" bestFit="1" customWidth="1"/>
    <col min="6382" max="6382" width="12.9296875" bestFit="1" customWidth="1"/>
    <col min="6383" max="6383" width="10.1328125" bestFit="1" customWidth="1"/>
    <col min="6384" max="6384" width="12.9296875" bestFit="1" customWidth="1"/>
    <col min="6385" max="6385" width="10.1328125" bestFit="1" customWidth="1"/>
    <col min="6386" max="6386" width="12.9296875" bestFit="1" customWidth="1"/>
    <col min="6387" max="6387" width="10.1328125" bestFit="1" customWidth="1"/>
    <col min="6388" max="6388" width="12.9296875" bestFit="1" customWidth="1"/>
    <col min="6389" max="6389" width="10.1328125" bestFit="1" customWidth="1"/>
    <col min="6390" max="6390" width="12.9296875" bestFit="1" customWidth="1"/>
    <col min="6391" max="6391" width="10.1328125" bestFit="1" customWidth="1"/>
    <col min="6392" max="6392" width="12.9296875" bestFit="1" customWidth="1"/>
    <col min="6393" max="6393" width="10.1328125" bestFit="1" customWidth="1"/>
    <col min="6394" max="6394" width="12.9296875" bestFit="1" customWidth="1"/>
    <col min="6395" max="6395" width="10.1328125" bestFit="1" customWidth="1"/>
    <col min="6396" max="6396" width="12.9296875" bestFit="1" customWidth="1"/>
    <col min="6397" max="6397" width="10.1328125" bestFit="1" customWidth="1"/>
    <col min="6398" max="6398" width="12.9296875" bestFit="1" customWidth="1"/>
    <col min="6399" max="6399" width="10.1328125" bestFit="1" customWidth="1"/>
    <col min="6400" max="6400" width="12.9296875" bestFit="1" customWidth="1"/>
    <col min="6401" max="6401" width="10.1328125" bestFit="1" customWidth="1"/>
    <col min="6402" max="6402" width="12.9296875" bestFit="1" customWidth="1"/>
    <col min="6403" max="6403" width="10.1328125" bestFit="1" customWidth="1"/>
    <col min="6404" max="6404" width="12.9296875" bestFit="1" customWidth="1"/>
    <col min="6405" max="6405" width="10.1328125" bestFit="1" customWidth="1"/>
    <col min="6406" max="6406" width="12.9296875" bestFit="1" customWidth="1"/>
    <col min="6407" max="6407" width="10.1328125" bestFit="1" customWidth="1"/>
    <col min="6408" max="6408" width="12.9296875" bestFit="1" customWidth="1"/>
    <col min="6409" max="6409" width="10.1328125" bestFit="1" customWidth="1"/>
    <col min="6410" max="6410" width="12.9296875" bestFit="1" customWidth="1"/>
    <col min="6411" max="6411" width="10.1328125" bestFit="1" customWidth="1"/>
    <col min="6412" max="6412" width="12.9296875" bestFit="1" customWidth="1"/>
    <col min="6413" max="6413" width="10.1328125" bestFit="1" customWidth="1"/>
    <col min="6414" max="6414" width="12.9296875" bestFit="1" customWidth="1"/>
    <col min="6415" max="6415" width="10.1328125" bestFit="1" customWidth="1"/>
    <col min="6416" max="6416" width="12.9296875" bestFit="1" customWidth="1"/>
    <col min="6417" max="6417" width="10.1328125" bestFit="1" customWidth="1"/>
    <col min="6418" max="6418" width="12.9296875" bestFit="1" customWidth="1"/>
    <col min="6419" max="6419" width="10.1328125" bestFit="1" customWidth="1"/>
    <col min="6420" max="6420" width="12.9296875" bestFit="1" customWidth="1"/>
    <col min="6421" max="6421" width="10.1328125" bestFit="1" customWidth="1"/>
    <col min="6422" max="6422" width="12.9296875" bestFit="1" customWidth="1"/>
    <col min="6423" max="6423" width="10.1328125" bestFit="1" customWidth="1"/>
    <col min="6424" max="6424" width="12.9296875" bestFit="1" customWidth="1"/>
    <col min="6425" max="6425" width="10.1328125" bestFit="1" customWidth="1"/>
    <col min="6426" max="6426" width="12.9296875" bestFit="1" customWidth="1"/>
    <col min="6427" max="6427" width="10.1328125" bestFit="1" customWidth="1"/>
    <col min="6428" max="6428" width="12.9296875" bestFit="1" customWidth="1"/>
    <col min="6429" max="6429" width="10.1328125" bestFit="1" customWidth="1"/>
    <col min="6430" max="6430" width="12.9296875" bestFit="1" customWidth="1"/>
    <col min="6431" max="6431" width="10.1328125" bestFit="1" customWidth="1"/>
    <col min="6432" max="6432" width="12.9296875" bestFit="1" customWidth="1"/>
    <col min="6433" max="6433" width="10.1328125" bestFit="1" customWidth="1"/>
    <col min="6434" max="6434" width="12.9296875" bestFit="1" customWidth="1"/>
    <col min="6435" max="6435" width="10.1328125" bestFit="1" customWidth="1"/>
    <col min="6436" max="6436" width="12.9296875" bestFit="1" customWidth="1"/>
    <col min="6437" max="6437" width="10.1328125" bestFit="1" customWidth="1"/>
    <col min="6438" max="6438" width="12.9296875" bestFit="1" customWidth="1"/>
    <col min="6439" max="6439" width="10.1328125" bestFit="1" customWidth="1"/>
    <col min="6440" max="6440" width="12.9296875" bestFit="1" customWidth="1"/>
    <col min="6441" max="6441" width="10.1328125" bestFit="1" customWidth="1"/>
    <col min="6442" max="6442" width="12.9296875" bestFit="1" customWidth="1"/>
    <col min="6443" max="6443" width="11.1328125" bestFit="1" customWidth="1"/>
    <col min="6444" max="6444" width="13.9296875" bestFit="1" customWidth="1"/>
    <col min="6445" max="6445" width="11.1328125" bestFit="1" customWidth="1"/>
    <col min="6446" max="6446" width="13.9296875" bestFit="1" customWidth="1"/>
    <col min="6447" max="6447" width="11.1328125" bestFit="1" customWidth="1"/>
    <col min="6448" max="6448" width="13.9296875" bestFit="1" customWidth="1"/>
    <col min="6449" max="6449" width="11.1328125" bestFit="1" customWidth="1"/>
    <col min="6450" max="6450" width="13.9296875" bestFit="1" customWidth="1"/>
    <col min="6451" max="6451" width="11.1328125" bestFit="1" customWidth="1"/>
    <col min="6452" max="6452" width="13.9296875" bestFit="1" customWidth="1"/>
    <col min="6453" max="6453" width="11.1328125" bestFit="1" customWidth="1"/>
    <col min="6454" max="6454" width="13.9296875" bestFit="1" customWidth="1"/>
    <col min="6455" max="6455" width="11.1328125" bestFit="1" customWidth="1"/>
    <col min="6456" max="6456" width="13.9296875" bestFit="1" customWidth="1"/>
    <col min="6457" max="6457" width="11.1328125" bestFit="1" customWidth="1"/>
    <col min="6458" max="6458" width="13.9296875" bestFit="1" customWidth="1"/>
    <col min="6459" max="6459" width="11.1328125" bestFit="1" customWidth="1"/>
    <col min="6460" max="6460" width="13.9296875" bestFit="1" customWidth="1"/>
    <col min="6461" max="6461" width="11.1328125" bestFit="1" customWidth="1"/>
    <col min="6462" max="6462" width="13.9296875" bestFit="1" customWidth="1"/>
    <col min="6463" max="6463" width="11.1328125" bestFit="1" customWidth="1"/>
    <col min="6464" max="6464" width="13.9296875" bestFit="1" customWidth="1"/>
    <col min="6465" max="6465" width="11.1328125" bestFit="1" customWidth="1"/>
    <col min="6466" max="6466" width="13.9296875" bestFit="1" customWidth="1"/>
    <col min="6467" max="6467" width="11.1328125" bestFit="1" customWidth="1"/>
    <col min="6468" max="6468" width="13.9296875" bestFit="1" customWidth="1"/>
    <col min="6469" max="6469" width="11.1328125" bestFit="1" customWidth="1"/>
    <col min="6470" max="6470" width="13.9296875" bestFit="1" customWidth="1"/>
    <col min="6471" max="6471" width="11.1328125" bestFit="1" customWidth="1"/>
    <col min="6472" max="6472" width="13.9296875" bestFit="1" customWidth="1"/>
    <col min="6473" max="6473" width="11.1328125" bestFit="1" customWidth="1"/>
    <col min="6474" max="6474" width="13.9296875" bestFit="1" customWidth="1"/>
    <col min="6475" max="6475" width="11.1328125" bestFit="1" customWidth="1"/>
    <col min="6476" max="6476" width="13.9296875" bestFit="1" customWidth="1"/>
    <col min="6477" max="6477" width="11.1328125" bestFit="1" customWidth="1"/>
    <col min="6478" max="6478" width="13.9296875" bestFit="1" customWidth="1"/>
    <col min="6479" max="6479" width="11.1328125" bestFit="1" customWidth="1"/>
    <col min="6480" max="6480" width="13.9296875" bestFit="1" customWidth="1"/>
    <col min="6481" max="6481" width="11.1328125" bestFit="1" customWidth="1"/>
    <col min="6482" max="6482" width="13.9296875" bestFit="1" customWidth="1"/>
    <col min="6483" max="6483" width="11.1328125" bestFit="1" customWidth="1"/>
    <col min="6484" max="6484" width="13.9296875" bestFit="1" customWidth="1"/>
    <col min="6485" max="6485" width="11.1328125" bestFit="1" customWidth="1"/>
    <col min="6486" max="6486" width="13.9296875" bestFit="1" customWidth="1"/>
    <col min="6487" max="6487" width="11.1328125" bestFit="1" customWidth="1"/>
    <col min="6488" max="6488" width="13.9296875" bestFit="1" customWidth="1"/>
    <col min="6489" max="6489" width="11.1328125" bestFit="1" customWidth="1"/>
    <col min="6490" max="6490" width="13.9296875" bestFit="1" customWidth="1"/>
    <col min="6491" max="6491" width="11.1328125" bestFit="1" customWidth="1"/>
    <col min="6492" max="6492" width="13.9296875" bestFit="1" customWidth="1"/>
    <col min="6493" max="6493" width="11.1328125" bestFit="1" customWidth="1"/>
    <col min="6494" max="6494" width="13.9296875" bestFit="1" customWidth="1"/>
    <col min="6495" max="6495" width="11.1328125" bestFit="1" customWidth="1"/>
    <col min="6496" max="6496" width="13.9296875" bestFit="1" customWidth="1"/>
    <col min="6497" max="6497" width="11.1328125" bestFit="1" customWidth="1"/>
    <col min="6498" max="6498" width="13.9296875" bestFit="1" customWidth="1"/>
    <col min="6499" max="6499" width="11.1328125" bestFit="1" customWidth="1"/>
    <col min="6500" max="6500" width="13.9296875" bestFit="1" customWidth="1"/>
    <col min="6501" max="6501" width="11.1328125" bestFit="1" customWidth="1"/>
    <col min="6502" max="6502" width="13.9296875" bestFit="1" customWidth="1"/>
    <col min="6503" max="6503" width="11.1328125" bestFit="1" customWidth="1"/>
    <col min="6504" max="6504" width="13.9296875" bestFit="1" customWidth="1"/>
    <col min="6505" max="6505" width="11.1328125" bestFit="1" customWidth="1"/>
    <col min="6506" max="6506" width="13.9296875" bestFit="1" customWidth="1"/>
    <col min="6507" max="6507" width="11.1328125" bestFit="1" customWidth="1"/>
    <col min="6508" max="6508" width="13.9296875" bestFit="1" customWidth="1"/>
    <col min="6509" max="6509" width="11.1328125" bestFit="1" customWidth="1"/>
    <col min="6510" max="6510" width="13.9296875" bestFit="1" customWidth="1"/>
    <col min="6511" max="6511" width="11.1328125" bestFit="1" customWidth="1"/>
    <col min="6512" max="6512" width="13.9296875" bestFit="1" customWidth="1"/>
    <col min="6513" max="6513" width="11.1328125" bestFit="1" customWidth="1"/>
    <col min="6514" max="6514" width="13.9296875" bestFit="1" customWidth="1"/>
    <col min="6515" max="6515" width="11.1328125" bestFit="1" customWidth="1"/>
    <col min="6516" max="6516" width="13.9296875" bestFit="1" customWidth="1"/>
    <col min="6517" max="6517" width="11.1328125" bestFit="1" customWidth="1"/>
    <col min="6518" max="6518" width="13.9296875" bestFit="1" customWidth="1"/>
    <col min="6519" max="6519" width="11.1328125" bestFit="1" customWidth="1"/>
    <col min="6520" max="6520" width="13.9296875" bestFit="1" customWidth="1"/>
    <col min="6521" max="6521" width="11.1328125" bestFit="1" customWidth="1"/>
    <col min="6522" max="6522" width="13.9296875" bestFit="1" customWidth="1"/>
    <col min="6523" max="6523" width="11.1328125" bestFit="1" customWidth="1"/>
    <col min="6524" max="6524" width="13.9296875" bestFit="1" customWidth="1"/>
    <col min="6525" max="6525" width="11.1328125" bestFit="1" customWidth="1"/>
    <col min="6526" max="6526" width="13.9296875" bestFit="1" customWidth="1"/>
    <col min="6527" max="6527" width="11.1328125" bestFit="1" customWidth="1"/>
    <col min="6528" max="6528" width="13.9296875" bestFit="1" customWidth="1"/>
    <col min="6529" max="6529" width="11.1328125" bestFit="1" customWidth="1"/>
    <col min="6530" max="6530" width="13.9296875" bestFit="1" customWidth="1"/>
    <col min="6531" max="6531" width="11.1328125" bestFit="1" customWidth="1"/>
    <col min="6532" max="6532" width="13.9296875" bestFit="1" customWidth="1"/>
    <col min="6533" max="6533" width="11.1328125" bestFit="1" customWidth="1"/>
    <col min="6534" max="6534" width="13.9296875" bestFit="1" customWidth="1"/>
    <col min="6535" max="6535" width="11.1328125" bestFit="1" customWidth="1"/>
    <col min="6536" max="6536" width="13.9296875" bestFit="1" customWidth="1"/>
    <col min="6537" max="6537" width="11.1328125" bestFit="1" customWidth="1"/>
    <col min="6538" max="6538" width="13.9296875" bestFit="1" customWidth="1"/>
    <col min="6539" max="6539" width="11.1328125" bestFit="1" customWidth="1"/>
    <col min="6540" max="6540" width="13.9296875" bestFit="1" customWidth="1"/>
    <col min="6541" max="6541" width="11.1328125" bestFit="1" customWidth="1"/>
    <col min="6542" max="6542" width="13.9296875" bestFit="1" customWidth="1"/>
    <col min="6543" max="6543" width="11.1328125" bestFit="1" customWidth="1"/>
    <col min="6544" max="6544" width="13.9296875" bestFit="1" customWidth="1"/>
    <col min="6545" max="6545" width="11.1328125" bestFit="1" customWidth="1"/>
    <col min="6546" max="6546" width="13.9296875" bestFit="1" customWidth="1"/>
    <col min="6547" max="6547" width="11.1328125" bestFit="1" customWidth="1"/>
    <col min="6548" max="6548" width="13.9296875" bestFit="1" customWidth="1"/>
    <col min="6549" max="6549" width="11.1328125" bestFit="1" customWidth="1"/>
    <col min="6550" max="6550" width="13.9296875" bestFit="1" customWidth="1"/>
    <col min="6551" max="6551" width="11.1328125" bestFit="1" customWidth="1"/>
    <col min="6552" max="6552" width="13.9296875" bestFit="1" customWidth="1"/>
    <col min="6553" max="6553" width="11.1328125" bestFit="1" customWidth="1"/>
    <col min="6554" max="6554" width="13.9296875" bestFit="1" customWidth="1"/>
    <col min="6555" max="6555" width="11.1328125" bestFit="1" customWidth="1"/>
    <col min="6556" max="6556" width="13.9296875" bestFit="1" customWidth="1"/>
    <col min="6557" max="6557" width="11.1328125" bestFit="1" customWidth="1"/>
    <col min="6558" max="6558" width="13.9296875" bestFit="1" customWidth="1"/>
    <col min="6559" max="6559" width="11.1328125" bestFit="1" customWidth="1"/>
    <col min="6560" max="6560" width="13.9296875" bestFit="1" customWidth="1"/>
    <col min="6561" max="6561" width="11.1328125" bestFit="1" customWidth="1"/>
    <col min="6562" max="6562" width="13.9296875" bestFit="1" customWidth="1"/>
    <col min="6563" max="6563" width="11.1328125" bestFit="1" customWidth="1"/>
    <col min="6564" max="6564" width="13.9296875" bestFit="1" customWidth="1"/>
    <col min="6565" max="6565" width="11.1328125" bestFit="1" customWidth="1"/>
    <col min="6566" max="6566" width="13.9296875" bestFit="1" customWidth="1"/>
    <col min="6567" max="6567" width="11.1328125" bestFit="1" customWidth="1"/>
    <col min="6568" max="6568" width="13.9296875" bestFit="1" customWidth="1"/>
    <col min="6569" max="6569" width="11.1328125" bestFit="1" customWidth="1"/>
    <col min="6570" max="6570" width="13.9296875" bestFit="1" customWidth="1"/>
    <col min="6571" max="6571" width="11.1328125" bestFit="1" customWidth="1"/>
    <col min="6572" max="6572" width="13.9296875" bestFit="1" customWidth="1"/>
    <col min="6573" max="6573" width="11.1328125" bestFit="1" customWidth="1"/>
    <col min="6574" max="6574" width="13.9296875" bestFit="1" customWidth="1"/>
    <col min="6575" max="6575" width="10.1328125" bestFit="1" customWidth="1"/>
    <col min="6576" max="6576" width="12.9296875" bestFit="1" customWidth="1"/>
    <col min="6577" max="6577" width="10.1328125" bestFit="1" customWidth="1"/>
    <col min="6578" max="6578" width="12.9296875" bestFit="1" customWidth="1"/>
    <col min="6579" max="6579" width="10.1328125" bestFit="1" customWidth="1"/>
    <col min="6580" max="6580" width="12.9296875" bestFit="1" customWidth="1"/>
    <col min="6581" max="6581" width="10.1328125" bestFit="1" customWidth="1"/>
    <col min="6582" max="6582" width="12.9296875" bestFit="1" customWidth="1"/>
    <col min="6583" max="6583" width="10.1328125" bestFit="1" customWidth="1"/>
    <col min="6584" max="6584" width="12.9296875" bestFit="1" customWidth="1"/>
    <col min="6585" max="6585" width="10.1328125" bestFit="1" customWidth="1"/>
    <col min="6586" max="6586" width="12.9296875" bestFit="1" customWidth="1"/>
    <col min="6587" max="6587" width="10.1328125" bestFit="1" customWidth="1"/>
    <col min="6588" max="6588" width="12.9296875" bestFit="1" customWidth="1"/>
    <col min="6589" max="6589" width="10.1328125" bestFit="1" customWidth="1"/>
    <col min="6590" max="6590" width="12.9296875" bestFit="1" customWidth="1"/>
    <col min="6591" max="6591" width="10.1328125" bestFit="1" customWidth="1"/>
    <col min="6592" max="6592" width="12.9296875" bestFit="1" customWidth="1"/>
    <col min="6593" max="6593" width="10.1328125" bestFit="1" customWidth="1"/>
    <col min="6594" max="6594" width="12.9296875" bestFit="1" customWidth="1"/>
    <col min="6595" max="6595" width="10.1328125" bestFit="1" customWidth="1"/>
    <col min="6596" max="6596" width="12.9296875" bestFit="1" customWidth="1"/>
    <col min="6597" max="6597" width="10.1328125" bestFit="1" customWidth="1"/>
    <col min="6598" max="6598" width="12.9296875" bestFit="1" customWidth="1"/>
    <col min="6599" max="6599" width="10.1328125" bestFit="1" customWidth="1"/>
    <col min="6600" max="6600" width="12.9296875" bestFit="1" customWidth="1"/>
    <col min="6601" max="6601" width="10.1328125" bestFit="1" customWidth="1"/>
    <col min="6602" max="6602" width="12.9296875" bestFit="1" customWidth="1"/>
    <col min="6603" max="6603" width="10.1328125" bestFit="1" customWidth="1"/>
    <col min="6604" max="6604" width="12.9296875" bestFit="1" customWidth="1"/>
    <col min="6605" max="6605" width="10.1328125" bestFit="1" customWidth="1"/>
    <col min="6606" max="6606" width="12.9296875" bestFit="1" customWidth="1"/>
    <col min="6607" max="6607" width="10.1328125" bestFit="1" customWidth="1"/>
    <col min="6608" max="6608" width="12.9296875" bestFit="1" customWidth="1"/>
    <col min="6609" max="6609" width="10.1328125" bestFit="1" customWidth="1"/>
    <col min="6610" max="6610" width="12.9296875" bestFit="1" customWidth="1"/>
    <col min="6611" max="6611" width="10.1328125" bestFit="1" customWidth="1"/>
    <col min="6612" max="6612" width="12.9296875" bestFit="1" customWidth="1"/>
    <col min="6613" max="6613" width="10.1328125" bestFit="1" customWidth="1"/>
    <col min="6614" max="6614" width="12.9296875" bestFit="1" customWidth="1"/>
    <col min="6615" max="6615" width="10.1328125" bestFit="1" customWidth="1"/>
    <col min="6616" max="6616" width="12.9296875" bestFit="1" customWidth="1"/>
    <col min="6617" max="6617" width="10.1328125" bestFit="1" customWidth="1"/>
    <col min="6618" max="6618" width="12.9296875" bestFit="1" customWidth="1"/>
    <col min="6619" max="6619" width="10.1328125" bestFit="1" customWidth="1"/>
    <col min="6620" max="6620" width="12.9296875" bestFit="1" customWidth="1"/>
    <col min="6621" max="6621" width="10.1328125" bestFit="1" customWidth="1"/>
    <col min="6622" max="6622" width="12.9296875" bestFit="1" customWidth="1"/>
    <col min="6623" max="6623" width="10.1328125" bestFit="1" customWidth="1"/>
    <col min="6624" max="6624" width="12.9296875" bestFit="1" customWidth="1"/>
    <col min="6625" max="6625" width="10.1328125" bestFit="1" customWidth="1"/>
    <col min="6626" max="6626" width="12.9296875" bestFit="1" customWidth="1"/>
    <col min="6627" max="6627" width="10.1328125" bestFit="1" customWidth="1"/>
    <col min="6628" max="6628" width="12.9296875" bestFit="1" customWidth="1"/>
    <col min="6629" max="6629" width="10.1328125" bestFit="1" customWidth="1"/>
    <col min="6630" max="6630" width="12.9296875" bestFit="1" customWidth="1"/>
    <col min="6631" max="6631" width="10.1328125" bestFit="1" customWidth="1"/>
    <col min="6632" max="6632" width="12.9296875" bestFit="1" customWidth="1"/>
    <col min="6633" max="6633" width="10.1328125" bestFit="1" customWidth="1"/>
    <col min="6634" max="6634" width="12.9296875" bestFit="1" customWidth="1"/>
    <col min="6635" max="6635" width="10.1328125" bestFit="1" customWidth="1"/>
    <col min="6636" max="6636" width="12.9296875" bestFit="1" customWidth="1"/>
    <col min="6637" max="6637" width="10.1328125" bestFit="1" customWidth="1"/>
    <col min="6638" max="6638" width="12.9296875" bestFit="1" customWidth="1"/>
    <col min="6639" max="6639" width="11.1328125" bestFit="1" customWidth="1"/>
    <col min="6640" max="6640" width="13.9296875" bestFit="1" customWidth="1"/>
    <col min="6641" max="6641" width="11.1328125" bestFit="1" customWidth="1"/>
    <col min="6642" max="6642" width="13.9296875" bestFit="1" customWidth="1"/>
    <col min="6643" max="6643" width="11.1328125" bestFit="1" customWidth="1"/>
    <col min="6644" max="6644" width="13.9296875" bestFit="1" customWidth="1"/>
    <col min="6645" max="6645" width="11.1328125" bestFit="1" customWidth="1"/>
    <col min="6646" max="6646" width="13.9296875" bestFit="1" customWidth="1"/>
    <col min="6647" max="6647" width="11.1328125" bestFit="1" customWidth="1"/>
    <col min="6648" max="6648" width="13.9296875" bestFit="1" customWidth="1"/>
    <col min="6649" max="6649" width="11.1328125" bestFit="1" customWidth="1"/>
    <col min="6650" max="6650" width="13.9296875" bestFit="1" customWidth="1"/>
    <col min="6651" max="6651" width="11.1328125" bestFit="1" customWidth="1"/>
    <col min="6652" max="6652" width="13.9296875" bestFit="1" customWidth="1"/>
    <col min="6653" max="6653" width="11.1328125" bestFit="1" customWidth="1"/>
    <col min="6654" max="6654" width="13.9296875" bestFit="1" customWidth="1"/>
    <col min="6655" max="6655" width="11.1328125" bestFit="1" customWidth="1"/>
    <col min="6656" max="6656" width="13.9296875" bestFit="1" customWidth="1"/>
    <col min="6657" max="6657" width="11.1328125" bestFit="1" customWidth="1"/>
    <col min="6658" max="6658" width="13.9296875" bestFit="1" customWidth="1"/>
    <col min="6659" max="6659" width="11.1328125" bestFit="1" customWidth="1"/>
    <col min="6660" max="6660" width="13.9296875" bestFit="1" customWidth="1"/>
    <col min="6661" max="6661" width="11.1328125" bestFit="1" customWidth="1"/>
    <col min="6662" max="6662" width="13.9296875" bestFit="1" customWidth="1"/>
    <col min="6663" max="6663" width="11.1328125" bestFit="1" customWidth="1"/>
    <col min="6664" max="6664" width="13.9296875" bestFit="1" customWidth="1"/>
    <col min="6665" max="6665" width="11.1328125" bestFit="1" customWidth="1"/>
    <col min="6666" max="6666" width="13.9296875" bestFit="1" customWidth="1"/>
    <col min="6667" max="6667" width="11.1328125" bestFit="1" customWidth="1"/>
    <col min="6668" max="6668" width="13.9296875" bestFit="1" customWidth="1"/>
    <col min="6669" max="6669" width="11.1328125" bestFit="1" customWidth="1"/>
    <col min="6670" max="6670" width="13.9296875" bestFit="1" customWidth="1"/>
    <col min="6671" max="6671" width="11.1328125" bestFit="1" customWidth="1"/>
    <col min="6672" max="6672" width="13.9296875" bestFit="1" customWidth="1"/>
    <col min="6673" max="6673" width="11.1328125" bestFit="1" customWidth="1"/>
    <col min="6674" max="6674" width="13.9296875" bestFit="1" customWidth="1"/>
    <col min="6675" max="6675" width="11.1328125" bestFit="1" customWidth="1"/>
    <col min="6676" max="6676" width="13.9296875" bestFit="1" customWidth="1"/>
    <col min="6677" max="6677" width="11.1328125" bestFit="1" customWidth="1"/>
    <col min="6678" max="6678" width="13.9296875" bestFit="1" customWidth="1"/>
    <col min="6679" max="6679" width="11.1328125" bestFit="1" customWidth="1"/>
    <col min="6680" max="6680" width="13.9296875" bestFit="1" customWidth="1"/>
    <col min="6681" max="6681" width="11.1328125" bestFit="1" customWidth="1"/>
    <col min="6682" max="6682" width="13.9296875" bestFit="1" customWidth="1"/>
    <col min="6683" max="6683" width="11.1328125" bestFit="1" customWidth="1"/>
    <col min="6684" max="6684" width="13.9296875" bestFit="1" customWidth="1"/>
    <col min="6685" max="6685" width="11.1328125" bestFit="1" customWidth="1"/>
    <col min="6686" max="6686" width="13.9296875" bestFit="1" customWidth="1"/>
    <col min="6687" max="6687" width="11.1328125" bestFit="1" customWidth="1"/>
    <col min="6688" max="6688" width="13.9296875" bestFit="1" customWidth="1"/>
    <col min="6689" max="6689" width="11.1328125" bestFit="1" customWidth="1"/>
    <col min="6690" max="6690" width="13.9296875" bestFit="1" customWidth="1"/>
    <col min="6691" max="6691" width="11.1328125" bestFit="1" customWidth="1"/>
    <col min="6692" max="6692" width="13.9296875" bestFit="1" customWidth="1"/>
    <col min="6693" max="6693" width="11.1328125" bestFit="1" customWidth="1"/>
    <col min="6694" max="6694" width="13.9296875" bestFit="1" customWidth="1"/>
    <col min="6695" max="6695" width="11.1328125" bestFit="1" customWidth="1"/>
    <col min="6696" max="6696" width="13.9296875" bestFit="1" customWidth="1"/>
    <col min="6697" max="6697" width="11.1328125" bestFit="1" customWidth="1"/>
    <col min="6698" max="6698" width="13.9296875" bestFit="1" customWidth="1"/>
    <col min="6699" max="6699" width="11.1328125" bestFit="1" customWidth="1"/>
    <col min="6700" max="6700" width="13.9296875" bestFit="1" customWidth="1"/>
    <col min="6701" max="6701" width="11.1328125" bestFit="1" customWidth="1"/>
    <col min="6702" max="6702" width="13.9296875" bestFit="1" customWidth="1"/>
    <col min="6703" max="6703" width="11.1328125" bestFit="1" customWidth="1"/>
    <col min="6704" max="6704" width="13.9296875" bestFit="1" customWidth="1"/>
    <col min="6705" max="6705" width="11.1328125" bestFit="1" customWidth="1"/>
    <col min="6706" max="6706" width="13.9296875" bestFit="1" customWidth="1"/>
    <col min="6707" max="6707" width="11.1328125" bestFit="1" customWidth="1"/>
    <col min="6708" max="6708" width="13.9296875" bestFit="1" customWidth="1"/>
    <col min="6709" max="6709" width="11.1328125" bestFit="1" customWidth="1"/>
    <col min="6710" max="6710" width="13.9296875" bestFit="1" customWidth="1"/>
    <col min="6711" max="6711" width="11.1328125" bestFit="1" customWidth="1"/>
    <col min="6712" max="6712" width="13.9296875" bestFit="1" customWidth="1"/>
    <col min="6713" max="6713" width="11.1328125" bestFit="1" customWidth="1"/>
    <col min="6714" max="6714" width="13.9296875" bestFit="1" customWidth="1"/>
    <col min="6715" max="6715" width="11.1328125" bestFit="1" customWidth="1"/>
    <col min="6716" max="6716" width="13.9296875" bestFit="1" customWidth="1"/>
    <col min="6717" max="6717" width="11.1328125" bestFit="1" customWidth="1"/>
    <col min="6718" max="6718" width="13.9296875" bestFit="1" customWidth="1"/>
    <col min="6719" max="6719" width="11.1328125" bestFit="1" customWidth="1"/>
    <col min="6720" max="6720" width="13.9296875" bestFit="1" customWidth="1"/>
    <col min="6721" max="6721" width="11.1328125" bestFit="1" customWidth="1"/>
    <col min="6722" max="6722" width="13.9296875" bestFit="1" customWidth="1"/>
    <col min="6723" max="6723" width="11.1328125" bestFit="1" customWidth="1"/>
    <col min="6724" max="6724" width="13.9296875" bestFit="1" customWidth="1"/>
    <col min="6725" max="6725" width="11.1328125" bestFit="1" customWidth="1"/>
    <col min="6726" max="6726" width="13.9296875" bestFit="1" customWidth="1"/>
    <col min="6727" max="6727" width="11.1328125" bestFit="1" customWidth="1"/>
    <col min="6728" max="6728" width="13.9296875" bestFit="1" customWidth="1"/>
    <col min="6729" max="6729" width="10.1328125" bestFit="1" customWidth="1"/>
    <col min="6730" max="6730" width="12.9296875" bestFit="1" customWidth="1"/>
    <col min="6731" max="6731" width="10.1328125" bestFit="1" customWidth="1"/>
    <col min="6732" max="6732" width="12.9296875" bestFit="1" customWidth="1"/>
    <col min="6733" max="6733" width="10.1328125" bestFit="1" customWidth="1"/>
    <col min="6734" max="6734" width="12.9296875" bestFit="1" customWidth="1"/>
    <col min="6735" max="6735" width="10.1328125" bestFit="1" customWidth="1"/>
    <col min="6736" max="6736" width="12.9296875" bestFit="1" customWidth="1"/>
    <col min="6737" max="6737" width="10.1328125" bestFit="1" customWidth="1"/>
    <col min="6738" max="6738" width="12.9296875" bestFit="1" customWidth="1"/>
    <col min="6739" max="6739" width="10.1328125" bestFit="1" customWidth="1"/>
    <col min="6740" max="6740" width="12.9296875" bestFit="1" customWidth="1"/>
    <col min="6741" max="6741" width="10.1328125" bestFit="1" customWidth="1"/>
    <col min="6742" max="6742" width="12.9296875" bestFit="1" customWidth="1"/>
    <col min="6743" max="6743" width="10.1328125" bestFit="1" customWidth="1"/>
    <col min="6744" max="6744" width="12.9296875" bestFit="1" customWidth="1"/>
    <col min="6745" max="6745" width="10.1328125" bestFit="1" customWidth="1"/>
    <col min="6746" max="6746" width="12.9296875" bestFit="1" customWidth="1"/>
    <col min="6747" max="6747" width="10.1328125" bestFit="1" customWidth="1"/>
    <col min="6748" max="6748" width="12.9296875" bestFit="1" customWidth="1"/>
    <col min="6749" max="6749" width="10.1328125" bestFit="1" customWidth="1"/>
    <col min="6750" max="6750" width="12.9296875" bestFit="1" customWidth="1"/>
    <col min="6751" max="6751" width="10.1328125" bestFit="1" customWidth="1"/>
    <col min="6752" max="6752" width="12.9296875" bestFit="1" customWidth="1"/>
    <col min="6753" max="6753" width="10.1328125" bestFit="1" customWidth="1"/>
    <col min="6754" max="6754" width="12.9296875" bestFit="1" customWidth="1"/>
    <col min="6755" max="6755" width="10.1328125" bestFit="1" customWidth="1"/>
    <col min="6756" max="6756" width="12.9296875" bestFit="1" customWidth="1"/>
    <col min="6757" max="6757" width="10.1328125" bestFit="1" customWidth="1"/>
    <col min="6758" max="6758" width="12.9296875" bestFit="1" customWidth="1"/>
    <col min="6759" max="6759" width="10.1328125" bestFit="1" customWidth="1"/>
    <col min="6760" max="6760" width="12.9296875" bestFit="1" customWidth="1"/>
    <col min="6761" max="6761" width="10.1328125" bestFit="1" customWidth="1"/>
    <col min="6762" max="6762" width="12.9296875" bestFit="1" customWidth="1"/>
    <col min="6763" max="6763" width="10.1328125" bestFit="1" customWidth="1"/>
    <col min="6764" max="6764" width="12.9296875" bestFit="1" customWidth="1"/>
    <col min="6765" max="6765" width="10.1328125" bestFit="1" customWidth="1"/>
    <col min="6766" max="6766" width="12.9296875" bestFit="1" customWidth="1"/>
    <col min="6767" max="6767" width="10.1328125" bestFit="1" customWidth="1"/>
    <col min="6768" max="6768" width="12.9296875" bestFit="1" customWidth="1"/>
    <col min="6769" max="6769" width="10.1328125" bestFit="1" customWidth="1"/>
    <col min="6770" max="6770" width="12.9296875" bestFit="1" customWidth="1"/>
    <col min="6771" max="6771" width="10.1328125" bestFit="1" customWidth="1"/>
    <col min="6772" max="6772" width="12.9296875" bestFit="1" customWidth="1"/>
    <col min="6773" max="6773" width="10.1328125" bestFit="1" customWidth="1"/>
    <col min="6774" max="6774" width="12.9296875" bestFit="1" customWidth="1"/>
    <col min="6775" max="6775" width="10.1328125" bestFit="1" customWidth="1"/>
    <col min="6776" max="6776" width="12.9296875" bestFit="1" customWidth="1"/>
    <col min="6777" max="6777" width="10.1328125" bestFit="1" customWidth="1"/>
    <col min="6778" max="6778" width="12.9296875" bestFit="1" customWidth="1"/>
    <col min="6779" max="6779" width="10.1328125" bestFit="1" customWidth="1"/>
    <col min="6780" max="6780" width="12.9296875" bestFit="1" customWidth="1"/>
    <col min="6781" max="6781" width="10.1328125" bestFit="1" customWidth="1"/>
    <col min="6782" max="6782" width="12.9296875" bestFit="1" customWidth="1"/>
    <col min="6783" max="6783" width="10.1328125" bestFit="1" customWidth="1"/>
    <col min="6784" max="6784" width="12.9296875" bestFit="1" customWidth="1"/>
    <col min="6785" max="6785" width="10.1328125" bestFit="1" customWidth="1"/>
    <col min="6786" max="6786" width="12.9296875" bestFit="1" customWidth="1"/>
    <col min="6787" max="6787" width="10.1328125" bestFit="1" customWidth="1"/>
    <col min="6788" max="6788" width="12.9296875" bestFit="1" customWidth="1"/>
    <col min="6789" max="6789" width="10.1328125" bestFit="1" customWidth="1"/>
    <col min="6790" max="6790" width="12.9296875" bestFit="1" customWidth="1"/>
    <col min="6791" max="6791" width="10.1328125" bestFit="1" customWidth="1"/>
    <col min="6792" max="6792" width="12.9296875" bestFit="1" customWidth="1"/>
    <col min="6793" max="6793" width="10.1328125" bestFit="1" customWidth="1"/>
    <col min="6794" max="6794" width="12.9296875" bestFit="1" customWidth="1"/>
    <col min="6795" max="6795" width="10.1328125" bestFit="1" customWidth="1"/>
    <col min="6796" max="6796" width="12.9296875" bestFit="1" customWidth="1"/>
    <col min="6797" max="6797" width="10.1328125" bestFit="1" customWidth="1"/>
    <col min="6798" max="6798" width="12.9296875" bestFit="1" customWidth="1"/>
    <col min="6799" max="6799" width="10.1328125" bestFit="1" customWidth="1"/>
    <col min="6800" max="6800" width="12.9296875" bestFit="1" customWidth="1"/>
    <col min="6801" max="6801" width="10.1328125" bestFit="1" customWidth="1"/>
    <col min="6802" max="6802" width="12.9296875" bestFit="1" customWidth="1"/>
    <col min="6803" max="6803" width="11.1328125" bestFit="1" customWidth="1"/>
    <col min="6804" max="6804" width="13.9296875" bestFit="1" customWidth="1"/>
    <col min="6805" max="6805" width="11.1328125" bestFit="1" customWidth="1"/>
    <col min="6806" max="6806" width="13.9296875" bestFit="1" customWidth="1"/>
    <col min="6807" max="6807" width="11.1328125" bestFit="1" customWidth="1"/>
    <col min="6808" max="6808" width="13.9296875" bestFit="1" customWidth="1"/>
    <col min="6809" max="6809" width="11.1328125" bestFit="1" customWidth="1"/>
    <col min="6810" max="6810" width="13.9296875" bestFit="1" customWidth="1"/>
    <col min="6811" max="6811" width="11.1328125" bestFit="1" customWidth="1"/>
    <col min="6812" max="6812" width="13.9296875" bestFit="1" customWidth="1"/>
    <col min="6813" max="6813" width="11.1328125" bestFit="1" customWidth="1"/>
    <col min="6814" max="6814" width="13.9296875" bestFit="1" customWidth="1"/>
    <col min="6815" max="6815" width="11.1328125" bestFit="1" customWidth="1"/>
    <col min="6816" max="6816" width="13.9296875" bestFit="1" customWidth="1"/>
    <col min="6817" max="6817" width="11.1328125" bestFit="1" customWidth="1"/>
    <col min="6818" max="6818" width="13.9296875" bestFit="1" customWidth="1"/>
    <col min="6819" max="6819" width="11.1328125" bestFit="1" customWidth="1"/>
    <col min="6820" max="6820" width="13.9296875" bestFit="1" customWidth="1"/>
    <col min="6821" max="6821" width="11.1328125" bestFit="1" customWidth="1"/>
    <col min="6822" max="6822" width="13.9296875" bestFit="1" customWidth="1"/>
    <col min="6823" max="6823" width="11.1328125" bestFit="1" customWidth="1"/>
    <col min="6824" max="6824" width="13.9296875" bestFit="1" customWidth="1"/>
    <col min="6825" max="6825" width="11.1328125" bestFit="1" customWidth="1"/>
    <col min="6826" max="6826" width="13.9296875" bestFit="1" customWidth="1"/>
    <col min="6827" max="6827" width="11.1328125" bestFit="1" customWidth="1"/>
    <col min="6828" max="6828" width="13.9296875" bestFit="1" customWidth="1"/>
    <col min="6829" max="6829" width="11.1328125" bestFit="1" customWidth="1"/>
    <col min="6830" max="6830" width="13.9296875" bestFit="1" customWidth="1"/>
    <col min="6831" max="6831" width="11.1328125" bestFit="1" customWidth="1"/>
    <col min="6832" max="6832" width="13.9296875" bestFit="1" customWidth="1"/>
    <col min="6833" max="6833" width="11.1328125" bestFit="1" customWidth="1"/>
    <col min="6834" max="6834" width="13.9296875" bestFit="1" customWidth="1"/>
    <col min="6835" max="6835" width="11.1328125" bestFit="1" customWidth="1"/>
    <col min="6836" max="6836" width="13.9296875" bestFit="1" customWidth="1"/>
    <col min="6837" max="6837" width="11.1328125" bestFit="1" customWidth="1"/>
    <col min="6838" max="6838" width="13.9296875" bestFit="1" customWidth="1"/>
    <col min="6839" max="6839" width="11.1328125" bestFit="1" customWidth="1"/>
    <col min="6840" max="6840" width="13.9296875" bestFit="1" customWidth="1"/>
    <col min="6841" max="6841" width="11.1328125" bestFit="1" customWidth="1"/>
    <col min="6842" max="6842" width="13.9296875" bestFit="1" customWidth="1"/>
    <col min="6843" max="6843" width="11.1328125" bestFit="1" customWidth="1"/>
    <col min="6844" max="6844" width="13.9296875" bestFit="1" customWidth="1"/>
    <col min="6845" max="6845" width="11.1328125" bestFit="1" customWidth="1"/>
    <col min="6846" max="6846" width="13.9296875" bestFit="1" customWidth="1"/>
    <col min="6847" max="6847" width="11.1328125" bestFit="1" customWidth="1"/>
    <col min="6848" max="6848" width="13.9296875" bestFit="1" customWidth="1"/>
    <col min="6849" max="6849" width="11.1328125" bestFit="1" customWidth="1"/>
    <col min="6850" max="6850" width="13.9296875" bestFit="1" customWidth="1"/>
    <col min="6851" max="6851" width="11.1328125" bestFit="1" customWidth="1"/>
    <col min="6852" max="6852" width="13.9296875" bestFit="1" customWidth="1"/>
    <col min="6853" max="6853" width="11.1328125" bestFit="1" customWidth="1"/>
    <col min="6854" max="6854" width="13.9296875" bestFit="1" customWidth="1"/>
    <col min="6855" max="6855" width="11.1328125" bestFit="1" customWidth="1"/>
    <col min="6856" max="6856" width="13.9296875" bestFit="1" customWidth="1"/>
    <col min="6857" max="6857" width="11.1328125" bestFit="1" customWidth="1"/>
    <col min="6858" max="6858" width="13.9296875" bestFit="1" customWidth="1"/>
    <col min="6859" max="6859" width="11.1328125" bestFit="1" customWidth="1"/>
    <col min="6860" max="6860" width="13.9296875" bestFit="1" customWidth="1"/>
    <col min="6861" max="6861" width="11.1328125" bestFit="1" customWidth="1"/>
    <col min="6862" max="6862" width="13.9296875" bestFit="1" customWidth="1"/>
    <col min="6863" max="6863" width="11.1328125" bestFit="1" customWidth="1"/>
    <col min="6864" max="6864" width="13.9296875" bestFit="1" customWidth="1"/>
    <col min="6865" max="6865" width="11.1328125" bestFit="1" customWidth="1"/>
    <col min="6866" max="6866" width="13.9296875" bestFit="1" customWidth="1"/>
    <col min="6867" max="6867" width="11.1328125" bestFit="1" customWidth="1"/>
    <col min="6868" max="6868" width="13.9296875" bestFit="1" customWidth="1"/>
    <col min="6869" max="6869" width="11.1328125" bestFit="1" customWidth="1"/>
    <col min="6870" max="6870" width="13.9296875" bestFit="1" customWidth="1"/>
    <col min="6871" max="6871" width="11.1328125" bestFit="1" customWidth="1"/>
    <col min="6872" max="6872" width="13.9296875" bestFit="1" customWidth="1"/>
    <col min="6873" max="6873" width="11.1328125" bestFit="1" customWidth="1"/>
    <col min="6874" max="6874" width="13.9296875" bestFit="1" customWidth="1"/>
    <col min="6875" max="6875" width="11.1328125" bestFit="1" customWidth="1"/>
    <col min="6876" max="6876" width="13.9296875" bestFit="1" customWidth="1"/>
    <col min="6877" max="6877" width="11.1328125" bestFit="1" customWidth="1"/>
    <col min="6878" max="6878" width="13.9296875" bestFit="1" customWidth="1"/>
    <col min="6879" max="6879" width="11.1328125" bestFit="1" customWidth="1"/>
    <col min="6880" max="6880" width="13.9296875" bestFit="1" customWidth="1"/>
    <col min="6881" max="6881" width="11.1328125" bestFit="1" customWidth="1"/>
    <col min="6882" max="6882" width="13.9296875" bestFit="1" customWidth="1"/>
    <col min="6883" max="6883" width="11.1328125" bestFit="1" customWidth="1"/>
    <col min="6884" max="6884" width="13.9296875" bestFit="1" customWidth="1"/>
    <col min="6885" max="6885" width="11.1328125" bestFit="1" customWidth="1"/>
    <col min="6886" max="6886" width="13.9296875" bestFit="1" customWidth="1"/>
    <col min="6887" max="6887" width="11.1328125" bestFit="1" customWidth="1"/>
    <col min="6888" max="6888" width="13.9296875" bestFit="1" customWidth="1"/>
    <col min="6889" max="6889" width="11.1328125" bestFit="1" customWidth="1"/>
    <col min="6890" max="6890" width="13.9296875" bestFit="1" customWidth="1"/>
    <col min="6891" max="6891" width="11.1328125" bestFit="1" customWidth="1"/>
    <col min="6892" max="6892" width="13.9296875" bestFit="1" customWidth="1"/>
    <col min="6893" max="6893" width="11.1328125" bestFit="1" customWidth="1"/>
    <col min="6894" max="6894" width="13.9296875" bestFit="1" customWidth="1"/>
    <col min="6895" max="6895" width="11.1328125" bestFit="1" customWidth="1"/>
    <col min="6896" max="6896" width="13.9296875" bestFit="1" customWidth="1"/>
    <col min="6897" max="6897" width="11.1328125" bestFit="1" customWidth="1"/>
    <col min="6898" max="6898" width="13.9296875" bestFit="1" customWidth="1"/>
    <col min="6899" max="6899" width="11.1328125" bestFit="1" customWidth="1"/>
    <col min="6900" max="6900" width="13.9296875" bestFit="1" customWidth="1"/>
    <col min="6901" max="6901" width="11.1328125" bestFit="1" customWidth="1"/>
    <col min="6902" max="6902" width="13.9296875" bestFit="1" customWidth="1"/>
    <col min="6903" max="6903" width="11.1328125" bestFit="1" customWidth="1"/>
    <col min="6904" max="6904" width="13.9296875" bestFit="1" customWidth="1"/>
    <col min="6905" max="6905" width="11.1328125" bestFit="1" customWidth="1"/>
    <col min="6906" max="6906" width="13.9296875" bestFit="1" customWidth="1"/>
    <col min="6907" max="6907" width="11.1328125" bestFit="1" customWidth="1"/>
    <col min="6908" max="6908" width="13.9296875" bestFit="1" customWidth="1"/>
    <col min="6909" max="6909" width="11.1328125" bestFit="1" customWidth="1"/>
    <col min="6910" max="6910" width="13.9296875" bestFit="1" customWidth="1"/>
    <col min="6911" max="6911" width="11.1328125" bestFit="1" customWidth="1"/>
    <col min="6912" max="6912" width="13.9296875" bestFit="1" customWidth="1"/>
    <col min="6913" max="6913" width="11.1328125" bestFit="1" customWidth="1"/>
    <col min="6914" max="6914" width="13.9296875" bestFit="1" customWidth="1"/>
    <col min="6915" max="6915" width="11.1328125" bestFit="1" customWidth="1"/>
    <col min="6916" max="6916" width="13.9296875" bestFit="1" customWidth="1"/>
    <col min="6917" max="6917" width="11.1328125" bestFit="1" customWidth="1"/>
    <col min="6918" max="6918" width="13.9296875" bestFit="1" customWidth="1"/>
    <col min="6919" max="6919" width="11.1328125" bestFit="1" customWidth="1"/>
    <col min="6920" max="6920" width="13.9296875" bestFit="1" customWidth="1"/>
    <col min="6921" max="6921" width="11.1328125" bestFit="1" customWidth="1"/>
    <col min="6922" max="6922" width="13.9296875" bestFit="1" customWidth="1"/>
    <col min="6923" max="6923" width="11.1328125" bestFit="1" customWidth="1"/>
    <col min="6924" max="6924" width="13.9296875" bestFit="1" customWidth="1"/>
    <col min="6925" max="6925" width="11.1328125" bestFit="1" customWidth="1"/>
    <col min="6926" max="6926" width="13.9296875" bestFit="1" customWidth="1"/>
    <col min="6927" max="6927" width="10.1328125" bestFit="1" customWidth="1"/>
    <col min="6928" max="6928" width="12.9296875" bestFit="1" customWidth="1"/>
    <col min="6929" max="6929" width="10.1328125" bestFit="1" customWidth="1"/>
    <col min="6930" max="6930" width="12.9296875" bestFit="1" customWidth="1"/>
    <col min="6931" max="6931" width="10.1328125" bestFit="1" customWidth="1"/>
    <col min="6932" max="6932" width="12.9296875" bestFit="1" customWidth="1"/>
    <col min="6933" max="6933" width="10.1328125" bestFit="1" customWidth="1"/>
    <col min="6934" max="6934" width="12.9296875" bestFit="1" customWidth="1"/>
    <col min="6935" max="6935" width="10.1328125" bestFit="1" customWidth="1"/>
    <col min="6936" max="6936" width="12.9296875" bestFit="1" customWidth="1"/>
    <col min="6937" max="6937" width="10.1328125" bestFit="1" customWidth="1"/>
    <col min="6938" max="6938" width="12.9296875" bestFit="1" customWidth="1"/>
    <col min="6939" max="6939" width="10.1328125" bestFit="1" customWidth="1"/>
    <col min="6940" max="6940" width="12.9296875" bestFit="1" customWidth="1"/>
    <col min="6941" max="6941" width="10.1328125" bestFit="1" customWidth="1"/>
    <col min="6942" max="6942" width="12.9296875" bestFit="1" customWidth="1"/>
    <col min="6943" max="6943" width="10.1328125" bestFit="1" customWidth="1"/>
    <col min="6944" max="6944" width="12.9296875" bestFit="1" customWidth="1"/>
    <col min="6945" max="6945" width="10.1328125" bestFit="1" customWidth="1"/>
    <col min="6946" max="6946" width="12.9296875" bestFit="1" customWidth="1"/>
    <col min="6947" max="6947" width="10.1328125" bestFit="1" customWidth="1"/>
    <col min="6948" max="6948" width="12.9296875" bestFit="1" customWidth="1"/>
    <col min="6949" max="6949" width="10.1328125" bestFit="1" customWidth="1"/>
    <col min="6950" max="6950" width="12.9296875" bestFit="1" customWidth="1"/>
    <col min="6951" max="6951" width="10.1328125" bestFit="1" customWidth="1"/>
    <col min="6952" max="6952" width="12.9296875" bestFit="1" customWidth="1"/>
    <col min="6953" max="6953" width="10.1328125" bestFit="1" customWidth="1"/>
    <col min="6954" max="6954" width="12.9296875" bestFit="1" customWidth="1"/>
    <col min="6955" max="6955" width="10.1328125" bestFit="1" customWidth="1"/>
    <col min="6956" max="6956" width="12.9296875" bestFit="1" customWidth="1"/>
    <col min="6957" max="6957" width="10.1328125" bestFit="1" customWidth="1"/>
    <col min="6958" max="6958" width="12.9296875" bestFit="1" customWidth="1"/>
    <col min="6959" max="6959" width="10.1328125" bestFit="1" customWidth="1"/>
    <col min="6960" max="6960" width="12.9296875" bestFit="1" customWidth="1"/>
    <col min="6961" max="6961" width="10.1328125" bestFit="1" customWidth="1"/>
    <col min="6962" max="6962" width="12.9296875" bestFit="1" customWidth="1"/>
    <col min="6963" max="6963" width="10.1328125" bestFit="1" customWidth="1"/>
    <col min="6964" max="6964" width="12.9296875" bestFit="1" customWidth="1"/>
    <col min="6965" max="6965" width="10.1328125" bestFit="1" customWidth="1"/>
    <col min="6966" max="6966" width="12.9296875" bestFit="1" customWidth="1"/>
    <col min="6967" max="6967" width="10.1328125" bestFit="1" customWidth="1"/>
    <col min="6968" max="6968" width="12.9296875" bestFit="1" customWidth="1"/>
    <col min="6969" max="6969" width="10.1328125" bestFit="1" customWidth="1"/>
    <col min="6970" max="6970" width="12.9296875" bestFit="1" customWidth="1"/>
    <col min="6971" max="6971" width="10.1328125" bestFit="1" customWidth="1"/>
    <col min="6972" max="6972" width="12.9296875" bestFit="1" customWidth="1"/>
    <col min="6973" max="6973" width="10.1328125" bestFit="1" customWidth="1"/>
    <col min="6974" max="6974" width="12.9296875" bestFit="1" customWidth="1"/>
    <col min="6975" max="6975" width="10.1328125" bestFit="1" customWidth="1"/>
    <col min="6976" max="6976" width="12.9296875" bestFit="1" customWidth="1"/>
    <col min="6977" max="6977" width="10.1328125" bestFit="1" customWidth="1"/>
    <col min="6978" max="6978" width="12.9296875" bestFit="1" customWidth="1"/>
    <col min="6979" max="6979" width="10.1328125" bestFit="1" customWidth="1"/>
    <col min="6980" max="6980" width="12.9296875" bestFit="1" customWidth="1"/>
    <col min="6981" max="6981" width="10.1328125" bestFit="1" customWidth="1"/>
    <col min="6982" max="6982" width="12.9296875" bestFit="1" customWidth="1"/>
    <col min="6983" max="6983" width="10.1328125" bestFit="1" customWidth="1"/>
    <col min="6984" max="6984" width="12.9296875" bestFit="1" customWidth="1"/>
    <col min="6985" max="6985" width="10.1328125" bestFit="1" customWidth="1"/>
    <col min="6986" max="6986" width="12.9296875" bestFit="1" customWidth="1"/>
    <col min="6987" max="6987" width="10.1328125" bestFit="1" customWidth="1"/>
    <col min="6988" max="6988" width="12.9296875" bestFit="1" customWidth="1"/>
    <col min="6989" max="6989" width="10.1328125" bestFit="1" customWidth="1"/>
    <col min="6990" max="6990" width="12.9296875" bestFit="1" customWidth="1"/>
    <col min="6991" max="6991" width="11.1328125" bestFit="1" customWidth="1"/>
    <col min="6992" max="6992" width="13.9296875" bestFit="1" customWidth="1"/>
    <col min="6993" max="6993" width="11.1328125" bestFit="1" customWidth="1"/>
    <col min="6994" max="6994" width="13.9296875" bestFit="1" customWidth="1"/>
    <col min="6995" max="6995" width="11.1328125" bestFit="1" customWidth="1"/>
    <col min="6996" max="6996" width="13.9296875" bestFit="1" customWidth="1"/>
    <col min="6997" max="6997" width="11.1328125" bestFit="1" customWidth="1"/>
    <col min="6998" max="6998" width="13.9296875" bestFit="1" customWidth="1"/>
    <col min="6999" max="6999" width="11.1328125" bestFit="1" customWidth="1"/>
    <col min="7000" max="7000" width="13.9296875" bestFit="1" customWidth="1"/>
    <col min="7001" max="7001" width="11.1328125" bestFit="1" customWidth="1"/>
    <col min="7002" max="7002" width="13.9296875" bestFit="1" customWidth="1"/>
    <col min="7003" max="7003" width="11.1328125" bestFit="1" customWidth="1"/>
    <col min="7004" max="7004" width="13.9296875" bestFit="1" customWidth="1"/>
    <col min="7005" max="7005" width="11.1328125" bestFit="1" customWidth="1"/>
    <col min="7006" max="7006" width="13.9296875" bestFit="1" customWidth="1"/>
    <col min="7007" max="7007" width="11.1328125" bestFit="1" customWidth="1"/>
    <col min="7008" max="7008" width="13.9296875" bestFit="1" customWidth="1"/>
    <col min="7009" max="7009" width="11.1328125" bestFit="1" customWidth="1"/>
    <col min="7010" max="7010" width="13.9296875" bestFit="1" customWidth="1"/>
    <col min="7011" max="7011" width="11.1328125" bestFit="1" customWidth="1"/>
    <col min="7012" max="7012" width="13.9296875" bestFit="1" customWidth="1"/>
    <col min="7013" max="7013" width="11.1328125" bestFit="1" customWidth="1"/>
    <col min="7014" max="7014" width="13.9296875" bestFit="1" customWidth="1"/>
    <col min="7015" max="7015" width="11.1328125" bestFit="1" customWidth="1"/>
    <col min="7016" max="7016" width="13.9296875" bestFit="1" customWidth="1"/>
    <col min="7017" max="7017" width="11.1328125" bestFit="1" customWidth="1"/>
    <col min="7018" max="7018" width="13.9296875" bestFit="1" customWidth="1"/>
    <col min="7019" max="7019" width="11.1328125" bestFit="1" customWidth="1"/>
    <col min="7020" max="7020" width="13.9296875" bestFit="1" customWidth="1"/>
    <col min="7021" max="7021" width="11.1328125" bestFit="1" customWidth="1"/>
    <col min="7022" max="7022" width="13.9296875" bestFit="1" customWidth="1"/>
    <col min="7023" max="7023" width="11.1328125" bestFit="1" customWidth="1"/>
    <col min="7024" max="7024" width="13.9296875" bestFit="1" customWidth="1"/>
    <col min="7025" max="7025" width="11.1328125" bestFit="1" customWidth="1"/>
    <col min="7026" max="7026" width="13.9296875" bestFit="1" customWidth="1"/>
    <col min="7027" max="7027" width="11.1328125" bestFit="1" customWidth="1"/>
    <col min="7028" max="7028" width="13.9296875" bestFit="1" customWidth="1"/>
    <col min="7029" max="7029" width="11.1328125" bestFit="1" customWidth="1"/>
    <col min="7030" max="7030" width="13.9296875" bestFit="1" customWidth="1"/>
    <col min="7031" max="7031" width="11.1328125" bestFit="1" customWidth="1"/>
    <col min="7032" max="7032" width="13.9296875" bestFit="1" customWidth="1"/>
    <col min="7033" max="7033" width="11.1328125" bestFit="1" customWidth="1"/>
    <col min="7034" max="7034" width="13.9296875" bestFit="1" customWidth="1"/>
    <col min="7035" max="7035" width="11.1328125" bestFit="1" customWidth="1"/>
    <col min="7036" max="7036" width="13.9296875" bestFit="1" customWidth="1"/>
    <col min="7037" max="7037" width="11.1328125" bestFit="1" customWidth="1"/>
    <col min="7038" max="7038" width="13.9296875" bestFit="1" customWidth="1"/>
    <col min="7039" max="7039" width="11.1328125" bestFit="1" customWidth="1"/>
    <col min="7040" max="7040" width="13.9296875" bestFit="1" customWidth="1"/>
    <col min="7041" max="7041" width="11.1328125" bestFit="1" customWidth="1"/>
    <col min="7042" max="7042" width="13.9296875" bestFit="1" customWidth="1"/>
    <col min="7043" max="7043" width="11.1328125" bestFit="1" customWidth="1"/>
    <col min="7044" max="7044" width="13.9296875" bestFit="1" customWidth="1"/>
    <col min="7045" max="7045" width="11.1328125" bestFit="1" customWidth="1"/>
    <col min="7046" max="7046" width="13.9296875" bestFit="1" customWidth="1"/>
    <col min="7047" max="7047" width="11.1328125" bestFit="1" customWidth="1"/>
    <col min="7048" max="7048" width="13.9296875" bestFit="1" customWidth="1"/>
    <col min="7049" max="7049" width="11.1328125" bestFit="1" customWidth="1"/>
    <col min="7050" max="7050" width="13.9296875" bestFit="1" customWidth="1"/>
    <col min="7051" max="7051" width="11.1328125" bestFit="1" customWidth="1"/>
    <col min="7052" max="7052" width="13.9296875" bestFit="1" customWidth="1"/>
    <col min="7053" max="7053" width="11.1328125" bestFit="1" customWidth="1"/>
    <col min="7054" max="7054" width="13.9296875" bestFit="1" customWidth="1"/>
    <col min="7055" max="7055" width="11.1328125" bestFit="1" customWidth="1"/>
    <col min="7056" max="7056" width="13.9296875" bestFit="1" customWidth="1"/>
    <col min="7057" max="7057" width="11.1328125" bestFit="1" customWidth="1"/>
    <col min="7058" max="7058" width="13.9296875" bestFit="1" customWidth="1"/>
    <col min="7059" max="7059" width="11.1328125" bestFit="1" customWidth="1"/>
    <col min="7060" max="7060" width="13.9296875" bestFit="1" customWidth="1"/>
    <col min="7061" max="7061" width="11.1328125" bestFit="1" customWidth="1"/>
    <col min="7062" max="7062" width="13.9296875" bestFit="1" customWidth="1"/>
    <col min="7063" max="7063" width="11.1328125" bestFit="1" customWidth="1"/>
    <col min="7064" max="7064" width="13.9296875" bestFit="1" customWidth="1"/>
    <col min="7065" max="7065" width="11.1328125" bestFit="1" customWidth="1"/>
    <col min="7066" max="7066" width="13.9296875" bestFit="1" customWidth="1"/>
    <col min="7067" max="7067" width="11.1328125" bestFit="1" customWidth="1"/>
    <col min="7068" max="7068" width="13.9296875" bestFit="1" customWidth="1"/>
    <col min="7069" max="7069" width="11.1328125" bestFit="1" customWidth="1"/>
    <col min="7070" max="7070" width="13.9296875" bestFit="1" customWidth="1"/>
    <col min="7071" max="7071" width="11.1328125" bestFit="1" customWidth="1"/>
    <col min="7072" max="7072" width="13.9296875" bestFit="1" customWidth="1"/>
    <col min="7073" max="7073" width="11.1328125" bestFit="1" customWidth="1"/>
    <col min="7074" max="7074" width="13.9296875" bestFit="1" customWidth="1"/>
    <col min="7075" max="7075" width="11.1328125" bestFit="1" customWidth="1"/>
    <col min="7076" max="7076" width="13.9296875" bestFit="1" customWidth="1"/>
    <col min="7077" max="7077" width="11.1328125" bestFit="1" customWidth="1"/>
    <col min="7078" max="7078" width="13.9296875" bestFit="1" customWidth="1"/>
    <col min="7079" max="7079" width="11.1328125" bestFit="1" customWidth="1"/>
    <col min="7080" max="7080" width="13.9296875" bestFit="1" customWidth="1"/>
    <col min="7081" max="7081" width="11.1328125" bestFit="1" customWidth="1"/>
    <col min="7082" max="7082" width="13.9296875" bestFit="1" customWidth="1"/>
    <col min="7083" max="7083" width="11.1328125" bestFit="1" customWidth="1"/>
    <col min="7084" max="7084" width="13.9296875" bestFit="1" customWidth="1"/>
    <col min="7085" max="7085" width="11.1328125" bestFit="1" customWidth="1"/>
    <col min="7086" max="7086" width="13.9296875" bestFit="1" customWidth="1"/>
    <col min="7087" max="7087" width="11.1328125" bestFit="1" customWidth="1"/>
    <col min="7088" max="7088" width="13.9296875" bestFit="1" customWidth="1"/>
    <col min="7089" max="7089" width="11.1328125" bestFit="1" customWidth="1"/>
    <col min="7090" max="7090" width="13.9296875" bestFit="1" customWidth="1"/>
    <col min="7091" max="7091" width="11.1328125" bestFit="1" customWidth="1"/>
    <col min="7092" max="7092" width="13.9296875" bestFit="1" customWidth="1"/>
    <col min="7093" max="7093" width="11.1328125" bestFit="1" customWidth="1"/>
    <col min="7094" max="7094" width="13.9296875" bestFit="1" customWidth="1"/>
    <col min="7095" max="7095" width="11.1328125" bestFit="1" customWidth="1"/>
    <col min="7096" max="7096" width="13.9296875" bestFit="1" customWidth="1"/>
    <col min="7097" max="7097" width="11.1328125" bestFit="1" customWidth="1"/>
    <col min="7098" max="7098" width="13.9296875" bestFit="1" customWidth="1"/>
    <col min="7099" max="7099" width="11.1328125" bestFit="1" customWidth="1"/>
    <col min="7100" max="7100" width="13.9296875" bestFit="1" customWidth="1"/>
    <col min="7101" max="7101" width="11.1328125" bestFit="1" customWidth="1"/>
    <col min="7102" max="7102" width="13.9296875" bestFit="1" customWidth="1"/>
    <col min="7103" max="7103" width="11.1328125" bestFit="1" customWidth="1"/>
    <col min="7104" max="7104" width="13.9296875" bestFit="1" customWidth="1"/>
    <col min="7105" max="7105" width="10.1328125" bestFit="1" customWidth="1"/>
    <col min="7106" max="7106" width="12.9296875" bestFit="1" customWidth="1"/>
    <col min="7107" max="7107" width="10.1328125" bestFit="1" customWidth="1"/>
    <col min="7108" max="7108" width="12.9296875" bestFit="1" customWidth="1"/>
    <col min="7109" max="7109" width="10.1328125" bestFit="1" customWidth="1"/>
    <col min="7110" max="7110" width="12.9296875" bestFit="1" customWidth="1"/>
    <col min="7111" max="7111" width="10.1328125" bestFit="1" customWidth="1"/>
    <col min="7112" max="7112" width="12.9296875" bestFit="1" customWidth="1"/>
    <col min="7113" max="7113" width="10.1328125" bestFit="1" customWidth="1"/>
    <col min="7114" max="7114" width="12.9296875" bestFit="1" customWidth="1"/>
    <col min="7115" max="7115" width="10.1328125" bestFit="1" customWidth="1"/>
    <col min="7116" max="7116" width="12.9296875" bestFit="1" customWidth="1"/>
    <col min="7117" max="7117" width="10.1328125" bestFit="1" customWidth="1"/>
    <col min="7118" max="7118" width="12.9296875" bestFit="1" customWidth="1"/>
    <col min="7119" max="7119" width="10.1328125" bestFit="1" customWidth="1"/>
    <col min="7120" max="7120" width="12.9296875" bestFit="1" customWidth="1"/>
    <col min="7121" max="7121" width="10.1328125" bestFit="1" customWidth="1"/>
    <col min="7122" max="7122" width="12.9296875" bestFit="1" customWidth="1"/>
    <col min="7123" max="7123" width="10.1328125" bestFit="1" customWidth="1"/>
    <col min="7124" max="7124" width="12.9296875" bestFit="1" customWidth="1"/>
    <col min="7125" max="7125" width="10.1328125" bestFit="1" customWidth="1"/>
    <col min="7126" max="7126" width="12.9296875" bestFit="1" customWidth="1"/>
    <col min="7127" max="7127" width="10.1328125" bestFit="1" customWidth="1"/>
    <col min="7128" max="7128" width="12.9296875" bestFit="1" customWidth="1"/>
    <col min="7129" max="7129" width="10.1328125" bestFit="1" customWidth="1"/>
    <col min="7130" max="7130" width="12.9296875" bestFit="1" customWidth="1"/>
    <col min="7131" max="7131" width="10.1328125" bestFit="1" customWidth="1"/>
    <col min="7132" max="7132" width="12.9296875" bestFit="1" customWidth="1"/>
    <col min="7133" max="7133" width="10.1328125" bestFit="1" customWidth="1"/>
    <col min="7134" max="7134" width="12.9296875" bestFit="1" customWidth="1"/>
    <col min="7135" max="7135" width="10.1328125" bestFit="1" customWidth="1"/>
    <col min="7136" max="7136" width="12.9296875" bestFit="1" customWidth="1"/>
    <col min="7137" max="7137" width="10.1328125" bestFit="1" customWidth="1"/>
    <col min="7138" max="7138" width="12.9296875" bestFit="1" customWidth="1"/>
    <col min="7139" max="7139" width="10.1328125" bestFit="1" customWidth="1"/>
    <col min="7140" max="7140" width="12.9296875" bestFit="1" customWidth="1"/>
    <col min="7141" max="7141" width="10.1328125" bestFit="1" customWidth="1"/>
    <col min="7142" max="7142" width="12.9296875" bestFit="1" customWidth="1"/>
    <col min="7143" max="7143" width="10.1328125" bestFit="1" customWidth="1"/>
    <col min="7144" max="7144" width="12.9296875" bestFit="1" customWidth="1"/>
    <col min="7145" max="7145" width="10.1328125" bestFit="1" customWidth="1"/>
    <col min="7146" max="7146" width="12.9296875" bestFit="1" customWidth="1"/>
    <col min="7147" max="7147" width="10.1328125" bestFit="1" customWidth="1"/>
    <col min="7148" max="7148" width="12.9296875" bestFit="1" customWidth="1"/>
    <col min="7149" max="7149" width="10.1328125" bestFit="1" customWidth="1"/>
    <col min="7150" max="7150" width="12.9296875" bestFit="1" customWidth="1"/>
    <col min="7151" max="7151" width="10.1328125" bestFit="1" customWidth="1"/>
    <col min="7152" max="7152" width="12.9296875" bestFit="1" customWidth="1"/>
    <col min="7153" max="7153" width="10.1328125" bestFit="1" customWidth="1"/>
    <col min="7154" max="7154" width="12.9296875" bestFit="1" customWidth="1"/>
    <col min="7155" max="7155" width="10.1328125" bestFit="1" customWidth="1"/>
    <col min="7156" max="7156" width="12.9296875" bestFit="1" customWidth="1"/>
    <col min="7157" max="7157" width="10.1328125" bestFit="1" customWidth="1"/>
    <col min="7158" max="7158" width="12.9296875" bestFit="1" customWidth="1"/>
    <col min="7159" max="7159" width="10.1328125" bestFit="1" customWidth="1"/>
    <col min="7160" max="7160" width="12.9296875" bestFit="1" customWidth="1"/>
    <col min="7161" max="7161" width="11.1328125" bestFit="1" customWidth="1"/>
    <col min="7162" max="7162" width="13.9296875" bestFit="1" customWidth="1"/>
    <col min="7163" max="7163" width="11.1328125" bestFit="1" customWidth="1"/>
    <col min="7164" max="7164" width="13.9296875" bestFit="1" customWidth="1"/>
    <col min="7165" max="7165" width="11.1328125" bestFit="1" customWidth="1"/>
    <col min="7166" max="7166" width="13.9296875" bestFit="1" customWidth="1"/>
    <col min="7167" max="7167" width="11.1328125" bestFit="1" customWidth="1"/>
    <col min="7168" max="7168" width="13.9296875" bestFit="1" customWidth="1"/>
    <col min="7169" max="7169" width="11.1328125" bestFit="1" customWidth="1"/>
    <col min="7170" max="7170" width="13.9296875" bestFit="1" customWidth="1"/>
    <col min="7171" max="7171" width="11.1328125" bestFit="1" customWidth="1"/>
    <col min="7172" max="7172" width="13.9296875" bestFit="1" customWidth="1"/>
    <col min="7173" max="7173" width="11.1328125" bestFit="1" customWidth="1"/>
    <col min="7174" max="7174" width="13.9296875" bestFit="1" customWidth="1"/>
    <col min="7175" max="7175" width="11.1328125" bestFit="1" customWidth="1"/>
    <col min="7176" max="7176" width="13.9296875" bestFit="1" customWidth="1"/>
    <col min="7177" max="7177" width="11.1328125" bestFit="1" customWidth="1"/>
    <col min="7178" max="7178" width="13.9296875" bestFit="1" customWidth="1"/>
    <col min="7179" max="7179" width="11.1328125" bestFit="1" customWidth="1"/>
    <col min="7180" max="7180" width="13.9296875" bestFit="1" customWidth="1"/>
    <col min="7181" max="7181" width="11.1328125" bestFit="1" customWidth="1"/>
    <col min="7182" max="7182" width="13.9296875" bestFit="1" customWidth="1"/>
    <col min="7183" max="7183" width="11.1328125" bestFit="1" customWidth="1"/>
    <col min="7184" max="7184" width="13.9296875" bestFit="1" customWidth="1"/>
    <col min="7185" max="7185" width="11.1328125" bestFit="1" customWidth="1"/>
    <col min="7186" max="7186" width="13.9296875" bestFit="1" customWidth="1"/>
    <col min="7187" max="7187" width="11.1328125" bestFit="1" customWidth="1"/>
    <col min="7188" max="7188" width="13.9296875" bestFit="1" customWidth="1"/>
    <col min="7189" max="7189" width="11.1328125" bestFit="1" customWidth="1"/>
    <col min="7190" max="7190" width="13.9296875" bestFit="1" customWidth="1"/>
    <col min="7191" max="7191" width="11.1328125" bestFit="1" customWidth="1"/>
    <col min="7192" max="7192" width="13.9296875" bestFit="1" customWidth="1"/>
    <col min="7193" max="7193" width="11.1328125" bestFit="1" customWidth="1"/>
    <col min="7194" max="7194" width="13.9296875" bestFit="1" customWidth="1"/>
    <col min="7195" max="7195" width="11.1328125" bestFit="1" customWidth="1"/>
    <col min="7196" max="7196" width="13.9296875" bestFit="1" customWidth="1"/>
    <col min="7197" max="7197" width="11.1328125" bestFit="1" customWidth="1"/>
    <col min="7198" max="7198" width="13.9296875" bestFit="1" customWidth="1"/>
    <col min="7199" max="7199" width="11.1328125" bestFit="1" customWidth="1"/>
    <col min="7200" max="7200" width="13.9296875" bestFit="1" customWidth="1"/>
    <col min="7201" max="7201" width="11.1328125" bestFit="1" customWidth="1"/>
    <col min="7202" max="7202" width="13.9296875" bestFit="1" customWidth="1"/>
    <col min="7203" max="7203" width="11.1328125" bestFit="1" customWidth="1"/>
    <col min="7204" max="7204" width="13.9296875" bestFit="1" customWidth="1"/>
    <col min="7205" max="7205" width="11.1328125" bestFit="1" customWidth="1"/>
    <col min="7206" max="7206" width="13.9296875" bestFit="1" customWidth="1"/>
    <col min="7207" max="7207" width="11.1328125" bestFit="1" customWidth="1"/>
    <col min="7208" max="7208" width="13.9296875" bestFit="1" customWidth="1"/>
    <col min="7209" max="7209" width="11.1328125" bestFit="1" customWidth="1"/>
    <col min="7210" max="7210" width="13.9296875" bestFit="1" customWidth="1"/>
    <col min="7211" max="7211" width="11.1328125" bestFit="1" customWidth="1"/>
    <col min="7212" max="7212" width="13.9296875" bestFit="1" customWidth="1"/>
    <col min="7213" max="7213" width="11.1328125" bestFit="1" customWidth="1"/>
    <col min="7214" max="7214" width="13.9296875" bestFit="1" customWidth="1"/>
    <col min="7215" max="7215" width="11.1328125" bestFit="1" customWidth="1"/>
    <col min="7216" max="7216" width="13.9296875" bestFit="1" customWidth="1"/>
    <col min="7217" max="7217" width="11.1328125" bestFit="1" customWidth="1"/>
    <col min="7218" max="7218" width="13.9296875" bestFit="1" customWidth="1"/>
    <col min="7219" max="7219" width="11.1328125" bestFit="1" customWidth="1"/>
    <col min="7220" max="7220" width="13.9296875" bestFit="1" customWidth="1"/>
    <col min="7221" max="7221" width="11.1328125" bestFit="1" customWidth="1"/>
    <col min="7222" max="7222" width="13.9296875" bestFit="1" customWidth="1"/>
    <col min="7223" max="7223" width="11.1328125" bestFit="1" customWidth="1"/>
    <col min="7224" max="7224" width="13.9296875" bestFit="1" customWidth="1"/>
    <col min="7225" max="7225" width="11.1328125" bestFit="1" customWidth="1"/>
    <col min="7226" max="7226" width="13.9296875" bestFit="1" customWidth="1"/>
    <col min="7227" max="7227" width="11.1328125" bestFit="1" customWidth="1"/>
    <col min="7228" max="7228" width="13.9296875" bestFit="1" customWidth="1"/>
    <col min="7229" max="7229" width="11.1328125" bestFit="1" customWidth="1"/>
    <col min="7230" max="7230" width="13.9296875" bestFit="1" customWidth="1"/>
    <col min="7231" max="7231" width="11.1328125" bestFit="1" customWidth="1"/>
    <col min="7232" max="7232" width="13.9296875" bestFit="1" customWidth="1"/>
    <col min="7233" max="7233" width="11.1328125" bestFit="1" customWidth="1"/>
    <col min="7234" max="7234" width="13.9296875" bestFit="1" customWidth="1"/>
    <col min="7235" max="7235" width="11.1328125" bestFit="1" customWidth="1"/>
    <col min="7236" max="7236" width="13.9296875" bestFit="1" customWidth="1"/>
    <col min="7237" max="7237" width="11.1328125" bestFit="1" customWidth="1"/>
    <col min="7238" max="7238" width="13.9296875" bestFit="1" customWidth="1"/>
    <col min="7239" max="7239" width="11.1328125" bestFit="1" customWidth="1"/>
    <col min="7240" max="7240" width="13.9296875" bestFit="1" customWidth="1"/>
    <col min="7241" max="7241" width="11.1328125" bestFit="1" customWidth="1"/>
    <col min="7242" max="7242" width="13.9296875" bestFit="1" customWidth="1"/>
    <col min="7243" max="7243" width="10.1328125" bestFit="1" customWidth="1"/>
    <col min="7244" max="7244" width="12.9296875" bestFit="1" customWidth="1"/>
    <col min="7245" max="7245" width="10.1328125" bestFit="1" customWidth="1"/>
    <col min="7246" max="7246" width="12.9296875" bestFit="1" customWidth="1"/>
    <col min="7247" max="7247" width="10.1328125" bestFit="1" customWidth="1"/>
    <col min="7248" max="7248" width="12.9296875" bestFit="1" customWidth="1"/>
    <col min="7249" max="7249" width="10.1328125" bestFit="1" customWidth="1"/>
    <col min="7250" max="7250" width="12.9296875" bestFit="1" customWidth="1"/>
    <col min="7251" max="7251" width="10.1328125" bestFit="1" customWidth="1"/>
    <col min="7252" max="7252" width="12.9296875" bestFit="1" customWidth="1"/>
    <col min="7253" max="7253" width="10.1328125" bestFit="1" customWidth="1"/>
    <col min="7254" max="7254" width="12.9296875" bestFit="1" customWidth="1"/>
    <col min="7255" max="7255" width="10.1328125" bestFit="1" customWidth="1"/>
    <col min="7256" max="7256" width="12.9296875" bestFit="1" customWidth="1"/>
    <col min="7257" max="7257" width="10.1328125" bestFit="1" customWidth="1"/>
    <col min="7258" max="7258" width="12.9296875" bestFit="1" customWidth="1"/>
    <col min="7259" max="7259" width="10.1328125" bestFit="1" customWidth="1"/>
    <col min="7260" max="7260" width="12.9296875" bestFit="1" customWidth="1"/>
    <col min="7261" max="7261" width="10.1328125" bestFit="1" customWidth="1"/>
    <col min="7262" max="7262" width="12.9296875" bestFit="1" customWidth="1"/>
    <col min="7263" max="7263" width="10.1328125" bestFit="1" customWidth="1"/>
    <col min="7264" max="7264" width="12.9296875" bestFit="1" customWidth="1"/>
    <col min="7265" max="7265" width="10.1328125" bestFit="1" customWidth="1"/>
    <col min="7266" max="7266" width="12.9296875" bestFit="1" customWidth="1"/>
    <col min="7267" max="7267" width="10.1328125" bestFit="1" customWidth="1"/>
    <col min="7268" max="7268" width="12.9296875" bestFit="1" customWidth="1"/>
    <col min="7269" max="7269" width="10.1328125" bestFit="1" customWidth="1"/>
    <col min="7270" max="7270" width="12.9296875" bestFit="1" customWidth="1"/>
    <col min="7271" max="7271" width="10.1328125" bestFit="1" customWidth="1"/>
    <col min="7272" max="7272" width="12.9296875" bestFit="1" customWidth="1"/>
    <col min="7273" max="7273" width="10.1328125" bestFit="1" customWidth="1"/>
    <col min="7274" max="7274" width="12.9296875" bestFit="1" customWidth="1"/>
    <col min="7275" max="7275" width="10.1328125" bestFit="1" customWidth="1"/>
    <col min="7276" max="7276" width="12.9296875" bestFit="1" customWidth="1"/>
    <col min="7277" max="7277" width="11.1328125" bestFit="1" customWidth="1"/>
    <col min="7278" max="7278" width="13.9296875" bestFit="1" customWidth="1"/>
    <col min="7279" max="7279" width="11.1328125" bestFit="1" customWidth="1"/>
    <col min="7280" max="7280" width="13.9296875" bestFit="1" customWidth="1"/>
    <col min="7281" max="7281" width="11.1328125" bestFit="1" customWidth="1"/>
    <col min="7282" max="7282" width="13.9296875" bestFit="1" customWidth="1"/>
    <col min="7283" max="7283" width="11.1328125" bestFit="1" customWidth="1"/>
    <col min="7284" max="7284" width="13.9296875" bestFit="1" customWidth="1"/>
    <col min="7285" max="7285" width="11.1328125" bestFit="1" customWidth="1"/>
    <col min="7286" max="7286" width="13.9296875" bestFit="1" customWidth="1"/>
    <col min="7287" max="7287" width="11.1328125" bestFit="1" customWidth="1"/>
    <col min="7288" max="7288" width="13.9296875" bestFit="1" customWidth="1"/>
    <col min="7289" max="7289" width="11.1328125" bestFit="1" customWidth="1"/>
    <col min="7290" max="7290" width="13.9296875" bestFit="1" customWidth="1"/>
    <col min="7291" max="7291" width="11.1328125" bestFit="1" customWidth="1"/>
    <col min="7292" max="7292" width="13.9296875" bestFit="1" customWidth="1"/>
    <col min="7293" max="7293" width="11.1328125" bestFit="1" customWidth="1"/>
    <col min="7294" max="7294" width="13.9296875" bestFit="1" customWidth="1"/>
    <col min="7295" max="7295" width="11.1328125" bestFit="1" customWidth="1"/>
    <col min="7296" max="7296" width="13.9296875" bestFit="1" customWidth="1"/>
    <col min="7297" max="7297" width="11.1328125" bestFit="1" customWidth="1"/>
    <col min="7298" max="7298" width="13.9296875" bestFit="1" customWidth="1"/>
    <col min="7299" max="7299" width="11.1328125" bestFit="1" customWidth="1"/>
    <col min="7300" max="7300" width="13.9296875" bestFit="1" customWidth="1"/>
    <col min="7301" max="7301" width="11.1328125" bestFit="1" customWidth="1"/>
    <col min="7302" max="7302" width="13.9296875" bestFit="1" customWidth="1"/>
    <col min="7303" max="7303" width="11.1328125" bestFit="1" customWidth="1"/>
    <col min="7304" max="7304" width="13.9296875" bestFit="1" customWidth="1"/>
    <col min="7305" max="7305" width="11.1328125" bestFit="1" customWidth="1"/>
    <col min="7306" max="7306" width="13.9296875" bestFit="1" customWidth="1"/>
    <col min="7307" max="7307" width="11.1328125" bestFit="1" customWidth="1"/>
    <col min="7308" max="7308" width="13.9296875" bestFit="1" customWidth="1"/>
    <col min="7309" max="7309" width="11.1328125" bestFit="1" customWidth="1"/>
    <col min="7310" max="7310" width="13.9296875" bestFit="1" customWidth="1"/>
    <col min="7311" max="7311" width="11.1328125" bestFit="1" customWidth="1"/>
    <col min="7312" max="7312" width="13.9296875" bestFit="1" customWidth="1"/>
    <col min="7313" max="7313" width="11.1328125" bestFit="1" customWidth="1"/>
    <col min="7314" max="7314" width="13.9296875" bestFit="1" customWidth="1"/>
    <col min="7315" max="7315" width="11.1328125" bestFit="1" customWidth="1"/>
    <col min="7316" max="7316" width="13.9296875" bestFit="1" customWidth="1"/>
    <col min="7317" max="7317" width="11.1328125" bestFit="1" customWidth="1"/>
    <col min="7318" max="7318" width="13.9296875" bestFit="1" customWidth="1"/>
    <col min="7319" max="7319" width="11.1328125" bestFit="1" customWidth="1"/>
    <col min="7320" max="7320" width="13.9296875" bestFit="1" customWidth="1"/>
    <col min="7321" max="7321" width="11.1328125" bestFit="1" customWidth="1"/>
    <col min="7322" max="7322" width="13.9296875" bestFit="1" customWidth="1"/>
    <col min="7323" max="7323" width="11.1328125" bestFit="1" customWidth="1"/>
    <col min="7324" max="7324" width="13.9296875" bestFit="1" customWidth="1"/>
    <col min="7325" max="7325" width="11.1328125" bestFit="1" customWidth="1"/>
    <col min="7326" max="7326" width="13.9296875" bestFit="1" customWidth="1"/>
    <col min="7327" max="7327" width="11.1328125" bestFit="1" customWidth="1"/>
    <col min="7328" max="7328" width="13.9296875" bestFit="1" customWidth="1"/>
    <col min="7329" max="7329" width="11.1328125" bestFit="1" customWidth="1"/>
    <col min="7330" max="7330" width="13.9296875" bestFit="1" customWidth="1"/>
    <col min="7331" max="7331" width="11.1328125" bestFit="1" customWidth="1"/>
    <col min="7332" max="7332" width="13.9296875" bestFit="1" customWidth="1"/>
    <col min="7333" max="7333" width="11.1328125" bestFit="1" customWidth="1"/>
    <col min="7334" max="7334" width="13.9296875" bestFit="1" customWidth="1"/>
    <col min="7335" max="7335" width="11.1328125" bestFit="1" customWidth="1"/>
    <col min="7336" max="7336" width="13.9296875" bestFit="1" customWidth="1"/>
    <col min="7337" max="7337" width="11.1328125" bestFit="1" customWidth="1"/>
    <col min="7338" max="7338" width="13.9296875" bestFit="1" customWidth="1"/>
    <col min="7339" max="7339" width="11.1328125" bestFit="1" customWidth="1"/>
    <col min="7340" max="7340" width="13.9296875" bestFit="1" customWidth="1"/>
    <col min="7341" max="7341" width="11.1328125" bestFit="1" customWidth="1"/>
    <col min="7342" max="7342" width="13.9296875" bestFit="1" customWidth="1"/>
    <col min="7343" max="7343" width="11.1328125" bestFit="1" customWidth="1"/>
    <col min="7344" max="7344" width="13.9296875" bestFit="1" customWidth="1"/>
    <col min="7345" max="7345" width="11.1328125" bestFit="1" customWidth="1"/>
    <col min="7346" max="7346" width="13.9296875" bestFit="1" customWidth="1"/>
    <col min="7347" max="7347" width="11.1328125" bestFit="1" customWidth="1"/>
    <col min="7348" max="7348" width="13.9296875" bestFit="1" customWidth="1"/>
    <col min="7349" max="7349" width="11.1328125" bestFit="1" customWidth="1"/>
    <col min="7350" max="7350" width="13.9296875" bestFit="1" customWidth="1"/>
    <col min="7351" max="7351" width="11.1328125" bestFit="1" customWidth="1"/>
    <col min="7352" max="7352" width="13.9296875" bestFit="1" customWidth="1"/>
    <col min="7353" max="7353" width="11.1328125" bestFit="1" customWidth="1"/>
    <col min="7354" max="7354" width="13.9296875" bestFit="1" customWidth="1"/>
    <col min="7355" max="7355" width="11.1328125" bestFit="1" customWidth="1"/>
    <col min="7356" max="7356" width="13.9296875" bestFit="1" customWidth="1"/>
    <col min="7357" max="7357" width="11.1328125" bestFit="1" customWidth="1"/>
    <col min="7358" max="7358" width="13.9296875" bestFit="1" customWidth="1"/>
    <col min="7359" max="7359" width="11.1328125" bestFit="1" customWidth="1"/>
    <col min="7360" max="7360" width="13.9296875" bestFit="1" customWidth="1"/>
    <col min="7361" max="7361" width="11.1328125" bestFit="1" customWidth="1"/>
    <col min="7362" max="7362" width="13.9296875" bestFit="1" customWidth="1"/>
    <col min="7363" max="7363" width="11.1328125" bestFit="1" customWidth="1"/>
    <col min="7364" max="7364" width="13.9296875" bestFit="1" customWidth="1"/>
    <col min="7365" max="7365" width="11.1328125" bestFit="1" customWidth="1"/>
    <col min="7366" max="7366" width="13.9296875" bestFit="1" customWidth="1"/>
    <col min="7367" max="7367" width="11.1328125" bestFit="1" customWidth="1"/>
    <col min="7368" max="7368" width="13.9296875" bestFit="1" customWidth="1"/>
    <col min="7369" max="7369" width="11.1328125" bestFit="1" customWidth="1"/>
    <col min="7370" max="7370" width="13.9296875" bestFit="1" customWidth="1"/>
    <col min="7371" max="7371" width="11.1328125" bestFit="1" customWidth="1"/>
    <col min="7372" max="7372" width="13.9296875" bestFit="1" customWidth="1"/>
    <col min="7373" max="7373" width="11.1328125" bestFit="1" customWidth="1"/>
    <col min="7374" max="7374" width="13.9296875" bestFit="1" customWidth="1"/>
    <col min="7375" max="7375" width="11.1328125" bestFit="1" customWidth="1"/>
    <col min="7376" max="7376" width="13.9296875" bestFit="1" customWidth="1"/>
    <col min="7377" max="7377" width="10.1328125" bestFit="1" customWidth="1"/>
    <col min="7378" max="7378" width="12.9296875" bestFit="1" customWidth="1"/>
    <col min="7379" max="7379" width="10.1328125" bestFit="1" customWidth="1"/>
    <col min="7380" max="7380" width="12.9296875" bestFit="1" customWidth="1"/>
    <col min="7381" max="7381" width="10.1328125" bestFit="1" customWidth="1"/>
    <col min="7382" max="7382" width="12.9296875" bestFit="1" customWidth="1"/>
    <col min="7383" max="7383" width="10.1328125" bestFit="1" customWidth="1"/>
    <col min="7384" max="7384" width="12.9296875" bestFit="1" customWidth="1"/>
    <col min="7385" max="7385" width="10.1328125" bestFit="1" customWidth="1"/>
    <col min="7386" max="7386" width="12.9296875" bestFit="1" customWidth="1"/>
    <col min="7387" max="7387" width="10.1328125" bestFit="1" customWidth="1"/>
    <col min="7388" max="7388" width="12.9296875" bestFit="1" customWidth="1"/>
    <col min="7389" max="7389" width="10.1328125" bestFit="1" customWidth="1"/>
    <col min="7390" max="7390" width="12.9296875" bestFit="1" customWidth="1"/>
    <col min="7391" max="7391" width="10.1328125" bestFit="1" customWidth="1"/>
    <col min="7392" max="7392" width="12.9296875" bestFit="1" customWidth="1"/>
    <col min="7393" max="7393" width="10.1328125" bestFit="1" customWidth="1"/>
    <col min="7394" max="7394" width="12.9296875" bestFit="1" customWidth="1"/>
    <col min="7395" max="7395" width="10.1328125" bestFit="1" customWidth="1"/>
    <col min="7396" max="7396" width="12.9296875" bestFit="1" customWidth="1"/>
    <col min="7397" max="7397" width="10.1328125" bestFit="1" customWidth="1"/>
    <col min="7398" max="7398" width="12.9296875" bestFit="1" customWidth="1"/>
    <col min="7399" max="7399" width="10.1328125" bestFit="1" customWidth="1"/>
    <col min="7400" max="7400" width="12.9296875" bestFit="1" customWidth="1"/>
    <col min="7401" max="7401" width="10.1328125" bestFit="1" customWidth="1"/>
    <col min="7402" max="7402" width="12.9296875" bestFit="1" customWidth="1"/>
    <col min="7403" max="7403" width="10.1328125" bestFit="1" customWidth="1"/>
    <col min="7404" max="7404" width="12.9296875" bestFit="1" customWidth="1"/>
    <col min="7405" max="7405" width="10.1328125" bestFit="1" customWidth="1"/>
    <col min="7406" max="7406" width="12.9296875" bestFit="1" customWidth="1"/>
    <col min="7407" max="7407" width="10.1328125" bestFit="1" customWidth="1"/>
    <col min="7408" max="7408" width="12.9296875" bestFit="1" customWidth="1"/>
    <col min="7409" max="7409" width="10.1328125" bestFit="1" customWidth="1"/>
    <col min="7410" max="7410" width="12.9296875" bestFit="1" customWidth="1"/>
    <col min="7411" max="7411" width="10.1328125" bestFit="1" customWidth="1"/>
    <col min="7412" max="7412" width="12.9296875" bestFit="1" customWidth="1"/>
    <col min="7413" max="7413" width="10.1328125" bestFit="1" customWidth="1"/>
    <col min="7414" max="7414" width="12.9296875" bestFit="1" customWidth="1"/>
    <col min="7415" max="7415" width="10.1328125" bestFit="1" customWidth="1"/>
    <col min="7416" max="7416" width="12.9296875" bestFit="1" customWidth="1"/>
    <col min="7417" max="7417" width="10.1328125" bestFit="1" customWidth="1"/>
    <col min="7418" max="7418" width="12.9296875" bestFit="1" customWidth="1"/>
    <col min="7419" max="7419" width="10.1328125" bestFit="1" customWidth="1"/>
    <col min="7420" max="7420" width="12.9296875" bestFit="1" customWidth="1"/>
    <col min="7421" max="7421" width="10.1328125" bestFit="1" customWidth="1"/>
    <col min="7422" max="7422" width="12.9296875" bestFit="1" customWidth="1"/>
    <col min="7423" max="7423" width="11.1328125" bestFit="1" customWidth="1"/>
    <col min="7424" max="7424" width="13.9296875" bestFit="1" customWidth="1"/>
    <col min="7425" max="7425" width="11.1328125" bestFit="1" customWidth="1"/>
    <col min="7426" max="7426" width="13.9296875" bestFit="1" customWidth="1"/>
    <col min="7427" max="7427" width="11.1328125" bestFit="1" customWidth="1"/>
    <col min="7428" max="7428" width="13.9296875" bestFit="1" customWidth="1"/>
    <col min="7429" max="7429" width="11.1328125" bestFit="1" customWidth="1"/>
    <col min="7430" max="7430" width="13.9296875" bestFit="1" customWidth="1"/>
    <col min="7431" max="7431" width="11.1328125" bestFit="1" customWidth="1"/>
    <col min="7432" max="7432" width="13.9296875" bestFit="1" customWidth="1"/>
    <col min="7433" max="7433" width="11.1328125" bestFit="1" customWidth="1"/>
    <col min="7434" max="7434" width="13.9296875" bestFit="1" customWidth="1"/>
    <col min="7435" max="7435" width="11.1328125" bestFit="1" customWidth="1"/>
    <col min="7436" max="7436" width="13.9296875" bestFit="1" customWidth="1"/>
    <col min="7437" max="7437" width="11.1328125" bestFit="1" customWidth="1"/>
    <col min="7438" max="7438" width="13.9296875" bestFit="1" customWidth="1"/>
    <col min="7439" max="7439" width="11.1328125" bestFit="1" customWidth="1"/>
    <col min="7440" max="7440" width="13.9296875" bestFit="1" customWidth="1"/>
    <col min="7441" max="7441" width="11.1328125" bestFit="1" customWidth="1"/>
    <col min="7442" max="7442" width="13.9296875" bestFit="1" customWidth="1"/>
    <col min="7443" max="7443" width="11.1328125" bestFit="1" customWidth="1"/>
    <col min="7444" max="7444" width="13.9296875" bestFit="1" customWidth="1"/>
    <col min="7445" max="7445" width="11.1328125" bestFit="1" customWidth="1"/>
    <col min="7446" max="7446" width="13.9296875" bestFit="1" customWidth="1"/>
    <col min="7447" max="7447" width="11.1328125" bestFit="1" customWidth="1"/>
    <col min="7448" max="7448" width="13.9296875" bestFit="1" customWidth="1"/>
    <col min="7449" max="7449" width="11.1328125" bestFit="1" customWidth="1"/>
    <col min="7450" max="7450" width="13.9296875" bestFit="1" customWidth="1"/>
    <col min="7451" max="7451" width="11.1328125" bestFit="1" customWidth="1"/>
    <col min="7452" max="7452" width="13.9296875" bestFit="1" customWidth="1"/>
    <col min="7453" max="7453" width="11.1328125" bestFit="1" customWidth="1"/>
    <col min="7454" max="7454" width="13.9296875" bestFit="1" customWidth="1"/>
    <col min="7455" max="7455" width="11.1328125" bestFit="1" customWidth="1"/>
    <col min="7456" max="7456" width="13.9296875" bestFit="1" customWidth="1"/>
    <col min="7457" max="7457" width="11.1328125" bestFit="1" customWidth="1"/>
    <col min="7458" max="7458" width="13.9296875" bestFit="1" customWidth="1"/>
    <col min="7459" max="7459" width="11.1328125" bestFit="1" customWidth="1"/>
    <col min="7460" max="7460" width="13.9296875" bestFit="1" customWidth="1"/>
    <col min="7461" max="7461" width="11.1328125" bestFit="1" customWidth="1"/>
    <col min="7462" max="7462" width="13.9296875" bestFit="1" customWidth="1"/>
    <col min="7463" max="7463" width="11.1328125" bestFit="1" customWidth="1"/>
    <col min="7464" max="7464" width="13.9296875" bestFit="1" customWidth="1"/>
    <col min="7465" max="7465" width="11.1328125" bestFit="1" customWidth="1"/>
    <col min="7466" max="7466" width="13.9296875" bestFit="1" customWidth="1"/>
    <col min="7467" max="7467" width="11.1328125" bestFit="1" customWidth="1"/>
    <col min="7468" max="7468" width="13.9296875" bestFit="1" customWidth="1"/>
    <col min="7469" max="7469" width="11.1328125" bestFit="1" customWidth="1"/>
    <col min="7470" max="7470" width="13.9296875" bestFit="1" customWidth="1"/>
    <col min="7471" max="7471" width="11.1328125" bestFit="1" customWidth="1"/>
    <col min="7472" max="7472" width="13.9296875" bestFit="1" customWidth="1"/>
    <col min="7473" max="7473" width="11.1328125" bestFit="1" customWidth="1"/>
    <col min="7474" max="7474" width="13.9296875" bestFit="1" customWidth="1"/>
    <col min="7475" max="7475" width="11.1328125" bestFit="1" customWidth="1"/>
    <col min="7476" max="7476" width="13.9296875" bestFit="1" customWidth="1"/>
    <col min="7477" max="7477" width="11.1328125" bestFit="1" customWidth="1"/>
    <col min="7478" max="7478" width="13.9296875" bestFit="1" customWidth="1"/>
    <col min="7479" max="7479" width="11.1328125" bestFit="1" customWidth="1"/>
    <col min="7480" max="7480" width="13.9296875" bestFit="1" customWidth="1"/>
    <col min="7481" max="7481" width="11.1328125" bestFit="1" customWidth="1"/>
    <col min="7482" max="7482" width="13.9296875" bestFit="1" customWidth="1"/>
    <col min="7483" max="7483" width="11.1328125" bestFit="1" customWidth="1"/>
    <col min="7484" max="7484" width="13.9296875" bestFit="1" customWidth="1"/>
    <col min="7485" max="7485" width="11.1328125" bestFit="1" customWidth="1"/>
    <col min="7486" max="7486" width="13.9296875" bestFit="1" customWidth="1"/>
    <col min="7487" max="7487" width="11.1328125" bestFit="1" customWidth="1"/>
    <col min="7488" max="7488" width="13.9296875" bestFit="1" customWidth="1"/>
    <col min="7489" max="7489" width="11.1328125" bestFit="1" customWidth="1"/>
    <col min="7490" max="7490" width="13.9296875" bestFit="1" customWidth="1"/>
    <col min="7491" max="7491" width="11.1328125" bestFit="1" customWidth="1"/>
    <col min="7492" max="7492" width="13.9296875" bestFit="1" customWidth="1"/>
    <col min="7493" max="7493" width="11.1328125" bestFit="1" customWidth="1"/>
    <col min="7494" max="7494" width="13.9296875" bestFit="1" customWidth="1"/>
    <col min="7495" max="7495" width="11.1328125" bestFit="1" customWidth="1"/>
    <col min="7496" max="7496" width="13.9296875" bestFit="1" customWidth="1"/>
    <col min="7497" max="7497" width="11.1328125" bestFit="1" customWidth="1"/>
    <col min="7498" max="7498" width="13.9296875" bestFit="1" customWidth="1"/>
    <col min="7499" max="7499" width="11.1328125" bestFit="1" customWidth="1"/>
    <col min="7500" max="7500" width="13.9296875" bestFit="1" customWidth="1"/>
    <col min="7501" max="7501" width="11.1328125" bestFit="1" customWidth="1"/>
    <col min="7502" max="7502" width="13.9296875" bestFit="1" customWidth="1"/>
    <col min="7503" max="7503" width="11.1328125" bestFit="1" customWidth="1"/>
    <col min="7504" max="7504" width="13.9296875" bestFit="1" customWidth="1"/>
    <col min="7505" max="7505" width="11.1328125" bestFit="1" customWidth="1"/>
    <col min="7506" max="7506" width="13.9296875" bestFit="1" customWidth="1"/>
    <col min="7507" max="7507" width="11.1328125" bestFit="1" customWidth="1"/>
    <col min="7508" max="7508" width="13.9296875" bestFit="1" customWidth="1"/>
    <col min="7509" max="7509" width="11.1328125" bestFit="1" customWidth="1"/>
    <col min="7510" max="7510" width="13.9296875" bestFit="1" customWidth="1"/>
    <col min="7511" max="7511" width="11.1328125" bestFit="1" customWidth="1"/>
    <col min="7512" max="7512" width="13.9296875" bestFit="1" customWidth="1"/>
    <col min="7513" max="7513" width="11.1328125" bestFit="1" customWidth="1"/>
    <col min="7514" max="7514" width="13.9296875" bestFit="1" customWidth="1"/>
    <col min="7515" max="7515" width="11.1328125" bestFit="1" customWidth="1"/>
    <col min="7516" max="7516" width="13.9296875" bestFit="1" customWidth="1"/>
    <col min="7517" max="7517" width="11.1328125" bestFit="1" customWidth="1"/>
    <col min="7518" max="7518" width="13.9296875" bestFit="1" customWidth="1"/>
    <col min="7519" max="7519" width="11.1328125" bestFit="1" customWidth="1"/>
    <col min="7520" max="7520" width="13.9296875" bestFit="1" customWidth="1"/>
    <col min="7521" max="7521" width="11.1328125" bestFit="1" customWidth="1"/>
    <col min="7522" max="7522" width="13.9296875" bestFit="1" customWidth="1"/>
    <col min="7523" max="7523" width="11.1328125" bestFit="1" customWidth="1"/>
    <col min="7524" max="7524" width="13.9296875" bestFit="1" customWidth="1"/>
    <col min="7525" max="7525" width="11.1328125" bestFit="1" customWidth="1"/>
    <col min="7526" max="7526" width="13.9296875" bestFit="1" customWidth="1"/>
    <col min="7527" max="7527" width="11.1328125" bestFit="1" customWidth="1"/>
    <col min="7528" max="7528" width="13.9296875" bestFit="1" customWidth="1"/>
    <col min="7529" max="7529" width="11.1328125" bestFit="1" customWidth="1"/>
    <col min="7530" max="7530" width="13.9296875" bestFit="1" customWidth="1"/>
    <col min="7531" max="7531" width="11.1328125" bestFit="1" customWidth="1"/>
    <col min="7532" max="7532" width="13.9296875" bestFit="1" customWidth="1"/>
    <col min="7533" max="7533" width="11.1328125" bestFit="1" customWidth="1"/>
    <col min="7534" max="7534" width="13.9296875" bestFit="1" customWidth="1"/>
    <col min="7535" max="7535" width="11.1328125" bestFit="1" customWidth="1"/>
    <col min="7536" max="7536" width="13.9296875" bestFit="1" customWidth="1"/>
    <col min="7537" max="7537" width="11.1328125" bestFit="1" customWidth="1"/>
    <col min="7538" max="7538" width="13.9296875" bestFit="1" customWidth="1"/>
    <col min="7539" max="7539" width="12.1328125" bestFit="1" customWidth="1"/>
    <col min="7540" max="7540" width="14.9296875" bestFit="1" customWidth="1"/>
    <col min="7541" max="7541" width="12.1328125" bestFit="1" customWidth="1"/>
    <col min="7542" max="7542" width="14.9296875" bestFit="1" customWidth="1"/>
    <col min="7543" max="7543" width="12.1328125" bestFit="1" customWidth="1"/>
    <col min="7544" max="7544" width="14.9296875" bestFit="1" customWidth="1"/>
    <col min="7545" max="7545" width="12.1328125" bestFit="1" customWidth="1"/>
    <col min="7546" max="7546" width="14.9296875" bestFit="1" customWidth="1"/>
    <col min="7547" max="7547" width="12.1328125" bestFit="1" customWidth="1"/>
    <col min="7548" max="7548" width="14.9296875" bestFit="1" customWidth="1"/>
    <col min="7549" max="7549" width="12.1328125" bestFit="1" customWidth="1"/>
    <col min="7550" max="7550" width="14.9296875" bestFit="1" customWidth="1"/>
    <col min="7551" max="7551" width="12.1328125" bestFit="1" customWidth="1"/>
    <col min="7552" max="7552" width="14.9296875" bestFit="1" customWidth="1"/>
    <col min="7553" max="7553" width="12.1328125" bestFit="1" customWidth="1"/>
    <col min="7554" max="7554" width="14.9296875" bestFit="1" customWidth="1"/>
    <col min="7555" max="7555" width="12.1328125" bestFit="1" customWidth="1"/>
    <col min="7556" max="7556" width="14.9296875" bestFit="1" customWidth="1"/>
    <col min="7557" max="7557" width="12.1328125" bestFit="1" customWidth="1"/>
    <col min="7558" max="7558" width="14.9296875" bestFit="1" customWidth="1"/>
    <col min="7559" max="7559" width="12.1328125" bestFit="1" customWidth="1"/>
    <col min="7560" max="7560" width="14.9296875" bestFit="1" customWidth="1"/>
    <col min="7561" max="7561" width="12.1328125" bestFit="1" customWidth="1"/>
    <col min="7562" max="7562" width="14.9296875" bestFit="1" customWidth="1"/>
    <col min="7563" max="7563" width="12.1328125" bestFit="1" customWidth="1"/>
    <col min="7564" max="7564" width="14.9296875" bestFit="1" customWidth="1"/>
    <col min="7565" max="7565" width="12.1328125" bestFit="1" customWidth="1"/>
    <col min="7566" max="7566" width="14.9296875" bestFit="1" customWidth="1"/>
    <col min="7567" max="7567" width="12.1328125" bestFit="1" customWidth="1"/>
    <col min="7568" max="7568" width="14.9296875" bestFit="1" customWidth="1"/>
    <col min="7569" max="7569" width="12.1328125" bestFit="1" customWidth="1"/>
    <col min="7570" max="7570" width="14.9296875" bestFit="1" customWidth="1"/>
    <col min="7571" max="7571" width="12.1328125" bestFit="1" customWidth="1"/>
    <col min="7572" max="7572" width="14.9296875" bestFit="1" customWidth="1"/>
    <col min="7573" max="7573" width="12.1328125" bestFit="1" customWidth="1"/>
    <col min="7574" max="7574" width="14.9296875" bestFit="1" customWidth="1"/>
    <col min="7575" max="7575" width="12.1328125" bestFit="1" customWidth="1"/>
    <col min="7576" max="7576" width="14.9296875" bestFit="1" customWidth="1"/>
    <col min="7577" max="7577" width="12.1328125" bestFit="1" customWidth="1"/>
    <col min="7578" max="7578" width="14.9296875" bestFit="1" customWidth="1"/>
    <col min="7579" max="7579" width="12.1328125" bestFit="1" customWidth="1"/>
    <col min="7580" max="7580" width="14.9296875" bestFit="1" customWidth="1"/>
    <col min="7581" max="7581" width="12.1328125" bestFit="1" customWidth="1"/>
    <col min="7582" max="7582" width="14.9296875" bestFit="1" customWidth="1"/>
    <col min="7583" max="7583" width="12.1328125" bestFit="1" customWidth="1"/>
    <col min="7584" max="7584" width="14.9296875" bestFit="1" customWidth="1"/>
    <col min="7585" max="7585" width="12.1328125" bestFit="1" customWidth="1"/>
    <col min="7586" max="7586" width="14.9296875" bestFit="1" customWidth="1"/>
    <col min="7587" max="7587" width="12.1328125" bestFit="1" customWidth="1"/>
    <col min="7588" max="7588" width="14.9296875" bestFit="1" customWidth="1"/>
    <col min="7589" max="7589" width="12.1328125" bestFit="1" customWidth="1"/>
    <col min="7590" max="7590" width="14.9296875" bestFit="1" customWidth="1"/>
    <col min="7591" max="7591" width="12.1328125" bestFit="1" customWidth="1"/>
    <col min="7592" max="7592" width="14.9296875" bestFit="1" customWidth="1"/>
    <col min="7593" max="7593" width="12.1328125" bestFit="1" customWidth="1"/>
    <col min="7594" max="7594" width="14.9296875" bestFit="1" customWidth="1"/>
    <col min="7595" max="7595" width="12.1328125" bestFit="1" customWidth="1"/>
    <col min="7596" max="7596" width="14.9296875" bestFit="1" customWidth="1"/>
    <col min="7597" max="7597" width="12.1328125" bestFit="1" customWidth="1"/>
    <col min="7598" max="7598" width="14.9296875" bestFit="1" customWidth="1"/>
    <col min="7599" max="7599" width="12.1328125" bestFit="1" customWidth="1"/>
    <col min="7600" max="7600" width="14.9296875" bestFit="1" customWidth="1"/>
    <col min="7601" max="7601" width="12.1328125" bestFit="1" customWidth="1"/>
    <col min="7602" max="7602" width="14.9296875" bestFit="1" customWidth="1"/>
    <col min="7603" max="7603" width="12.1328125" bestFit="1" customWidth="1"/>
    <col min="7604" max="7604" width="14.9296875" bestFit="1" customWidth="1"/>
    <col min="7605" max="7605" width="12.1328125" bestFit="1" customWidth="1"/>
    <col min="7606" max="7606" width="14.9296875" bestFit="1" customWidth="1"/>
    <col min="7607" max="7607" width="12.1328125" bestFit="1" customWidth="1"/>
    <col min="7608" max="7608" width="14.9296875" bestFit="1" customWidth="1"/>
    <col min="7609" max="7609" width="12.1328125" bestFit="1" customWidth="1"/>
    <col min="7610" max="7610" width="14.9296875" bestFit="1" customWidth="1"/>
    <col min="7611" max="7611" width="12.1328125" bestFit="1" customWidth="1"/>
    <col min="7612" max="7612" width="14.9296875" bestFit="1" customWidth="1"/>
    <col min="7613" max="7613" width="12.1328125" bestFit="1" customWidth="1"/>
    <col min="7614" max="7614" width="14.9296875" bestFit="1" customWidth="1"/>
    <col min="7615" max="7615" width="12.1328125" bestFit="1" customWidth="1"/>
    <col min="7616" max="7616" width="14.9296875" bestFit="1" customWidth="1"/>
    <col min="7617" max="7617" width="12.1328125" bestFit="1" customWidth="1"/>
    <col min="7618" max="7618" width="14.9296875" bestFit="1" customWidth="1"/>
    <col min="7619" max="7619" width="11.1328125" bestFit="1" customWidth="1"/>
    <col min="7620" max="7620" width="13.9296875" bestFit="1" customWidth="1"/>
    <col min="7621" max="7621" width="11.1328125" bestFit="1" customWidth="1"/>
    <col min="7622" max="7622" width="13.9296875" bestFit="1" customWidth="1"/>
    <col min="7623" max="7623" width="11.1328125" bestFit="1" customWidth="1"/>
    <col min="7624" max="7624" width="13.9296875" bestFit="1" customWidth="1"/>
    <col min="7625" max="7625" width="11.1328125" bestFit="1" customWidth="1"/>
    <col min="7626" max="7626" width="13.9296875" bestFit="1" customWidth="1"/>
    <col min="7627" max="7627" width="11.1328125" bestFit="1" customWidth="1"/>
    <col min="7628" max="7628" width="13.9296875" bestFit="1" customWidth="1"/>
    <col min="7629" max="7629" width="11.1328125" bestFit="1" customWidth="1"/>
    <col min="7630" max="7630" width="13.9296875" bestFit="1" customWidth="1"/>
    <col min="7631" max="7631" width="11.1328125" bestFit="1" customWidth="1"/>
    <col min="7632" max="7632" width="13.9296875" bestFit="1" customWidth="1"/>
    <col min="7633" max="7633" width="11.1328125" bestFit="1" customWidth="1"/>
    <col min="7634" max="7634" width="13.9296875" bestFit="1" customWidth="1"/>
    <col min="7635" max="7635" width="11.1328125" bestFit="1" customWidth="1"/>
    <col min="7636" max="7636" width="13.9296875" bestFit="1" customWidth="1"/>
    <col min="7637" max="7637" width="11.1328125" bestFit="1" customWidth="1"/>
    <col min="7638" max="7638" width="13.9296875" bestFit="1" customWidth="1"/>
    <col min="7639" max="7639" width="11.1328125" bestFit="1" customWidth="1"/>
    <col min="7640" max="7640" width="13.9296875" bestFit="1" customWidth="1"/>
    <col min="7641" max="7641" width="11.1328125" bestFit="1" customWidth="1"/>
    <col min="7642" max="7642" width="13.9296875" bestFit="1" customWidth="1"/>
    <col min="7643" max="7643" width="11.1328125" bestFit="1" customWidth="1"/>
    <col min="7644" max="7644" width="13.9296875" bestFit="1" customWidth="1"/>
    <col min="7645" max="7645" width="11.1328125" bestFit="1" customWidth="1"/>
    <col min="7646" max="7646" width="13.9296875" bestFit="1" customWidth="1"/>
    <col min="7647" max="7647" width="11.1328125" bestFit="1" customWidth="1"/>
    <col min="7648" max="7648" width="13.9296875" bestFit="1" customWidth="1"/>
    <col min="7649" max="7649" width="11.1328125" bestFit="1" customWidth="1"/>
    <col min="7650" max="7650" width="13.9296875" bestFit="1" customWidth="1"/>
    <col min="7651" max="7651" width="11.1328125" bestFit="1" customWidth="1"/>
    <col min="7652" max="7652" width="13.9296875" bestFit="1" customWidth="1"/>
    <col min="7653" max="7653" width="11.1328125" bestFit="1" customWidth="1"/>
    <col min="7654" max="7654" width="13.9296875" bestFit="1" customWidth="1"/>
    <col min="7655" max="7655" width="11.1328125" bestFit="1" customWidth="1"/>
    <col min="7656" max="7656" width="13.9296875" bestFit="1" customWidth="1"/>
    <col min="7657" max="7657" width="11.1328125" bestFit="1" customWidth="1"/>
    <col min="7658" max="7658" width="13.9296875" bestFit="1" customWidth="1"/>
    <col min="7659" max="7659" width="11.1328125" bestFit="1" customWidth="1"/>
    <col min="7660" max="7660" width="13.9296875" bestFit="1" customWidth="1"/>
    <col min="7661" max="7661" width="11.1328125" bestFit="1" customWidth="1"/>
    <col min="7662" max="7662" width="13.9296875" bestFit="1" customWidth="1"/>
    <col min="7663" max="7663" width="11.1328125" bestFit="1" customWidth="1"/>
    <col min="7664" max="7664" width="13.9296875" bestFit="1" customWidth="1"/>
    <col min="7665" max="7665" width="11.1328125" bestFit="1" customWidth="1"/>
    <col min="7666" max="7666" width="13.9296875" bestFit="1" customWidth="1"/>
    <col min="7667" max="7667" width="11.1328125" bestFit="1" customWidth="1"/>
    <col min="7668" max="7668" width="13.9296875" bestFit="1" customWidth="1"/>
    <col min="7669" max="7669" width="11.1328125" bestFit="1" customWidth="1"/>
    <col min="7670" max="7670" width="13.9296875" bestFit="1" customWidth="1"/>
    <col min="7671" max="7671" width="11.1328125" bestFit="1" customWidth="1"/>
    <col min="7672" max="7672" width="13.9296875" bestFit="1" customWidth="1"/>
    <col min="7673" max="7673" width="11.1328125" bestFit="1" customWidth="1"/>
    <col min="7674" max="7674" width="13.9296875" bestFit="1" customWidth="1"/>
    <col min="7675" max="7675" width="11.1328125" bestFit="1" customWidth="1"/>
    <col min="7676" max="7676" width="13.9296875" bestFit="1" customWidth="1"/>
    <col min="7677" max="7677" width="12.1328125" bestFit="1" customWidth="1"/>
    <col min="7678" max="7678" width="14.9296875" bestFit="1" customWidth="1"/>
    <col min="7679" max="7679" width="12.1328125" bestFit="1" customWidth="1"/>
    <col min="7680" max="7680" width="14.9296875" bestFit="1" customWidth="1"/>
    <col min="7681" max="7681" width="12.1328125" bestFit="1" customWidth="1"/>
    <col min="7682" max="7682" width="14.9296875" bestFit="1" customWidth="1"/>
    <col min="7683" max="7683" width="12.1328125" bestFit="1" customWidth="1"/>
    <col min="7684" max="7684" width="14.9296875" bestFit="1" customWidth="1"/>
    <col min="7685" max="7685" width="12.1328125" bestFit="1" customWidth="1"/>
    <col min="7686" max="7686" width="14.9296875" bestFit="1" customWidth="1"/>
    <col min="7687" max="7687" width="12.1328125" bestFit="1" customWidth="1"/>
    <col min="7688" max="7688" width="14.9296875" bestFit="1" customWidth="1"/>
    <col min="7689" max="7689" width="12.1328125" bestFit="1" customWidth="1"/>
    <col min="7690" max="7690" width="14.9296875" bestFit="1" customWidth="1"/>
    <col min="7691" max="7691" width="12.1328125" bestFit="1" customWidth="1"/>
    <col min="7692" max="7692" width="14.9296875" bestFit="1" customWidth="1"/>
    <col min="7693" max="7693" width="12.1328125" bestFit="1" customWidth="1"/>
    <col min="7694" max="7694" width="14.9296875" bestFit="1" customWidth="1"/>
    <col min="7695" max="7695" width="12.1328125" bestFit="1" customWidth="1"/>
    <col min="7696" max="7696" width="14.9296875" bestFit="1" customWidth="1"/>
    <col min="7697" max="7697" width="12.1328125" bestFit="1" customWidth="1"/>
    <col min="7698" max="7698" width="14.9296875" bestFit="1" customWidth="1"/>
    <col min="7699" max="7699" width="12.1328125" bestFit="1" customWidth="1"/>
    <col min="7700" max="7700" width="14.9296875" bestFit="1" customWidth="1"/>
    <col min="7701" max="7701" width="12.1328125" bestFit="1" customWidth="1"/>
    <col min="7702" max="7702" width="14.9296875" bestFit="1" customWidth="1"/>
    <col min="7703" max="7703" width="12.1328125" bestFit="1" customWidth="1"/>
    <col min="7704" max="7704" width="14.9296875" bestFit="1" customWidth="1"/>
    <col min="7705" max="7705" width="12.1328125" bestFit="1" customWidth="1"/>
    <col min="7706" max="7706" width="14.9296875" bestFit="1" customWidth="1"/>
    <col min="7707" max="7707" width="12.1328125" bestFit="1" customWidth="1"/>
    <col min="7708" max="7708" width="14.9296875" bestFit="1" customWidth="1"/>
    <col min="7709" max="7709" width="12.1328125" bestFit="1" customWidth="1"/>
    <col min="7710" max="7710" width="14.9296875" bestFit="1" customWidth="1"/>
    <col min="7711" max="7711" width="12.1328125" bestFit="1" customWidth="1"/>
    <col min="7712" max="7712" width="14.9296875" bestFit="1" customWidth="1"/>
    <col min="7713" max="7713" width="12.1328125" bestFit="1" customWidth="1"/>
    <col min="7714" max="7714" width="14.9296875" bestFit="1" customWidth="1"/>
    <col min="7715" max="7715" width="12.1328125" bestFit="1" customWidth="1"/>
    <col min="7716" max="7716" width="14.9296875" bestFit="1" customWidth="1"/>
    <col min="7717" max="7717" width="12.1328125" bestFit="1" customWidth="1"/>
    <col min="7718" max="7718" width="14.9296875" bestFit="1" customWidth="1"/>
    <col min="7719" max="7719" width="12.1328125" bestFit="1" customWidth="1"/>
    <col min="7720" max="7720" width="14.9296875" bestFit="1" customWidth="1"/>
    <col min="7721" max="7721" width="12.1328125" bestFit="1" customWidth="1"/>
    <col min="7722" max="7722" width="14.9296875" bestFit="1" customWidth="1"/>
    <col min="7723" max="7723" width="12.1328125" bestFit="1" customWidth="1"/>
    <col min="7724" max="7724" width="14.9296875" bestFit="1" customWidth="1"/>
    <col min="7725" max="7725" width="12.1328125" bestFit="1" customWidth="1"/>
    <col min="7726" max="7726" width="14.9296875" bestFit="1" customWidth="1"/>
    <col min="7727" max="7727" width="12.1328125" bestFit="1" customWidth="1"/>
    <col min="7728" max="7728" width="14.9296875" bestFit="1" customWidth="1"/>
    <col min="7729" max="7729" width="12.1328125" bestFit="1" customWidth="1"/>
    <col min="7730" max="7730" width="14.9296875" bestFit="1" customWidth="1"/>
    <col min="7731" max="7731" width="12.1328125" bestFit="1" customWidth="1"/>
    <col min="7732" max="7732" width="14.9296875" bestFit="1" customWidth="1"/>
    <col min="7733" max="7733" width="12.1328125" bestFit="1" customWidth="1"/>
    <col min="7734" max="7734" width="14.9296875" bestFit="1" customWidth="1"/>
    <col min="7735" max="7735" width="12.1328125" bestFit="1" customWidth="1"/>
    <col min="7736" max="7736" width="14.9296875" bestFit="1" customWidth="1"/>
    <col min="7737" max="7737" width="12.1328125" bestFit="1" customWidth="1"/>
    <col min="7738" max="7738" width="14.9296875" bestFit="1" customWidth="1"/>
    <col min="7739" max="7739" width="12.1328125" bestFit="1" customWidth="1"/>
    <col min="7740" max="7740" width="14.9296875" bestFit="1" customWidth="1"/>
    <col min="7741" max="7741" width="12.1328125" bestFit="1" customWidth="1"/>
    <col min="7742" max="7742" width="14.9296875" bestFit="1" customWidth="1"/>
    <col min="7743" max="7743" width="12.1328125" bestFit="1" customWidth="1"/>
    <col min="7744" max="7744" width="14.9296875" bestFit="1" customWidth="1"/>
    <col min="7745" max="7745" width="12.1328125" bestFit="1" customWidth="1"/>
    <col min="7746" max="7746" width="14.9296875" bestFit="1" customWidth="1"/>
    <col min="7747" max="7747" width="12.1328125" bestFit="1" customWidth="1"/>
    <col min="7748" max="7748" width="14.9296875" bestFit="1" customWidth="1"/>
    <col min="7749" max="7749" width="12.1328125" bestFit="1" customWidth="1"/>
    <col min="7750" max="7750" width="14.9296875" bestFit="1" customWidth="1"/>
    <col min="7751" max="7751" width="12.1328125" bestFit="1" customWidth="1"/>
    <col min="7752" max="7752" width="14.9296875" bestFit="1" customWidth="1"/>
    <col min="7753" max="7753" width="12.1328125" bestFit="1" customWidth="1"/>
    <col min="7754" max="7754" width="14.9296875" bestFit="1" customWidth="1"/>
    <col min="7755" max="7755" width="12.1328125" bestFit="1" customWidth="1"/>
    <col min="7756" max="7756" width="14.9296875" bestFit="1" customWidth="1"/>
    <col min="7757" max="7757" width="12.1328125" bestFit="1" customWidth="1"/>
    <col min="7758" max="7758" width="14.9296875" bestFit="1" customWidth="1"/>
    <col min="7759" max="7759" width="12.1328125" bestFit="1" customWidth="1"/>
    <col min="7760" max="7760" width="14.9296875" bestFit="1" customWidth="1"/>
    <col min="7761" max="7761" width="12.1328125" bestFit="1" customWidth="1"/>
    <col min="7762" max="7762" width="14.9296875" bestFit="1" customWidth="1"/>
    <col min="7763" max="7763" width="12.1328125" bestFit="1" customWidth="1"/>
    <col min="7764" max="7764" width="14.9296875" bestFit="1" customWidth="1"/>
    <col min="7765" max="7765" width="12.1328125" bestFit="1" customWidth="1"/>
    <col min="7766" max="7766" width="14.9296875" bestFit="1" customWidth="1"/>
    <col min="7767" max="7767" width="12.1328125" bestFit="1" customWidth="1"/>
    <col min="7768" max="7768" width="14.9296875" bestFit="1" customWidth="1"/>
    <col min="7769" max="7769" width="12.1328125" bestFit="1" customWidth="1"/>
    <col min="7770" max="7770" width="14.9296875" bestFit="1" customWidth="1"/>
    <col min="7771" max="7771" width="12.1328125" bestFit="1" customWidth="1"/>
    <col min="7772" max="7772" width="14.9296875" bestFit="1" customWidth="1"/>
    <col min="7773" max="7773" width="12.1328125" bestFit="1" customWidth="1"/>
    <col min="7774" max="7774" width="14.9296875" bestFit="1" customWidth="1"/>
    <col min="7775" max="7775" width="12.1328125" bestFit="1" customWidth="1"/>
    <col min="7776" max="7776" width="14.9296875" bestFit="1" customWidth="1"/>
    <col min="7777" max="7777" width="12.1328125" bestFit="1" customWidth="1"/>
    <col min="7778" max="7778" width="14.9296875" bestFit="1" customWidth="1"/>
    <col min="7779" max="7779" width="12.1328125" bestFit="1" customWidth="1"/>
    <col min="7780" max="7780" width="14.9296875" bestFit="1" customWidth="1"/>
    <col min="7781" max="7781" width="12.1328125" bestFit="1" customWidth="1"/>
    <col min="7782" max="7782" width="14.9296875" bestFit="1" customWidth="1"/>
    <col min="7783" max="7783" width="12.1328125" bestFit="1" customWidth="1"/>
    <col min="7784" max="7784" width="14.9296875" bestFit="1" customWidth="1"/>
    <col min="7785" max="7785" width="12.1328125" bestFit="1" customWidth="1"/>
    <col min="7786" max="7786" width="14.9296875" bestFit="1" customWidth="1"/>
    <col min="7787" max="7787" width="12.1328125" bestFit="1" customWidth="1"/>
    <col min="7788" max="7788" width="14.9296875" bestFit="1" customWidth="1"/>
    <col min="7789" max="7789" width="12.1328125" bestFit="1" customWidth="1"/>
    <col min="7790" max="7790" width="14.9296875" bestFit="1" customWidth="1"/>
    <col min="7791" max="7791" width="11.1328125" bestFit="1" customWidth="1"/>
    <col min="7792" max="7792" width="13.9296875" bestFit="1" customWidth="1"/>
    <col min="7793" max="7793" width="11.1328125" bestFit="1" customWidth="1"/>
    <col min="7794" max="7794" width="13.9296875" bestFit="1" customWidth="1"/>
    <col min="7795" max="7795" width="11.1328125" bestFit="1" customWidth="1"/>
    <col min="7796" max="7796" width="13.9296875" bestFit="1" customWidth="1"/>
    <col min="7797" max="7797" width="11.1328125" bestFit="1" customWidth="1"/>
    <col min="7798" max="7798" width="13.9296875" bestFit="1" customWidth="1"/>
    <col min="7799" max="7799" width="11.1328125" bestFit="1" customWidth="1"/>
    <col min="7800" max="7800" width="13.9296875" bestFit="1" customWidth="1"/>
    <col min="7801" max="7801" width="11.1328125" bestFit="1" customWidth="1"/>
    <col min="7802" max="7802" width="13.9296875" bestFit="1" customWidth="1"/>
    <col min="7803" max="7803" width="11.1328125" bestFit="1" customWidth="1"/>
    <col min="7804" max="7804" width="13.9296875" bestFit="1" customWidth="1"/>
    <col min="7805" max="7805" width="11.1328125" bestFit="1" customWidth="1"/>
    <col min="7806" max="7806" width="13.9296875" bestFit="1" customWidth="1"/>
    <col min="7807" max="7807" width="11.1328125" bestFit="1" customWidth="1"/>
    <col min="7808" max="7808" width="13.9296875" bestFit="1" customWidth="1"/>
    <col min="7809" max="7809" width="11.1328125" bestFit="1" customWidth="1"/>
    <col min="7810" max="7810" width="13.9296875" bestFit="1" customWidth="1"/>
    <col min="7811" max="7811" width="11.1328125" bestFit="1" customWidth="1"/>
    <col min="7812" max="7812" width="13.9296875" bestFit="1" customWidth="1"/>
    <col min="7813" max="7813" width="11.1328125" bestFit="1" customWidth="1"/>
    <col min="7814" max="7814" width="13.9296875" bestFit="1" customWidth="1"/>
    <col min="7815" max="7815" width="11.1328125" bestFit="1" customWidth="1"/>
    <col min="7816" max="7816" width="13.9296875" bestFit="1" customWidth="1"/>
    <col min="7817" max="7817" width="11.1328125" bestFit="1" customWidth="1"/>
    <col min="7818" max="7818" width="13.9296875" bestFit="1" customWidth="1"/>
    <col min="7819" max="7819" width="11.1328125" bestFit="1" customWidth="1"/>
    <col min="7820" max="7820" width="13.9296875" bestFit="1" customWidth="1"/>
    <col min="7821" max="7821" width="11.1328125" bestFit="1" customWidth="1"/>
    <col min="7822" max="7822" width="13.9296875" bestFit="1" customWidth="1"/>
    <col min="7823" max="7823" width="11.1328125" bestFit="1" customWidth="1"/>
    <col min="7824" max="7824" width="13.9296875" bestFit="1" customWidth="1"/>
    <col min="7825" max="7825" width="11.1328125" bestFit="1" customWidth="1"/>
    <col min="7826" max="7826" width="13.9296875" bestFit="1" customWidth="1"/>
    <col min="7827" max="7827" width="11.1328125" bestFit="1" customWidth="1"/>
    <col min="7828" max="7828" width="13.9296875" bestFit="1" customWidth="1"/>
    <col min="7829" max="7829" width="11.1328125" bestFit="1" customWidth="1"/>
    <col min="7830" max="7830" width="13.9296875" bestFit="1" customWidth="1"/>
    <col min="7831" max="7831" width="11.1328125" bestFit="1" customWidth="1"/>
    <col min="7832" max="7832" width="13.9296875" bestFit="1" customWidth="1"/>
    <col min="7833" max="7833" width="11.1328125" bestFit="1" customWidth="1"/>
    <col min="7834" max="7834" width="13.9296875" bestFit="1" customWidth="1"/>
    <col min="7835" max="7835" width="11.1328125" bestFit="1" customWidth="1"/>
    <col min="7836" max="7836" width="13.9296875" bestFit="1" customWidth="1"/>
    <col min="7837" max="7837" width="11.1328125" bestFit="1" customWidth="1"/>
    <col min="7838" max="7838" width="13.9296875" bestFit="1" customWidth="1"/>
    <col min="7839" max="7839" width="11.1328125" bestFit="1" customWidth="1"/>
    <col min="7840" max="7840" width="13.9296875" bestFit="1" customWidth="1"/>
    <col min="7841" max="7841" width="11.1328125" bestFit="1" customWidth="1"/>
    <col min="7842" max="7842" width="13.9296875" bestFit="1" customWidth="1"/>
    <col min="7843" max="7843" width="11.1328125" bestFit="1" customWidth="1"/>
    <col min="7844" max="7844" width="13.9296875" bestFit="1" customWidth="1"/>
    <col min="7845" max="7845" width="12.1328125" bestFit="1" customWidth="1"/>
    <col min="7846" max="7846" width="14.9296875" bestFit="1" customWidth="1"/>
    <col min="7847" max="7847" width="12.1328125" bestFit="1" customWidth="1"/>
    <col min="7848" max="7848" width="14.9296875" bestFit="1" customWidth="1"/>
    <col min="7849" max="7849" width="12.1328125" bestFit="1" customWidth="1"/>
    <col min="7850" max="7850" width="14.9296875" bestFit="1" customWidth="1"/>
    <col min="7851" max="7851" width="12.1328125" bestFit="1" customWidth="1"/>
    <col min="7852" max="7852" width="14.9296875" bestFit="1" customWidth="1"/>
    <col min="7853" max="7853" width="12.1328125" bestFit="1" customWidth="1"/>
    <col min="7854" max="7854" width="14.9296875" bestFit="1" customWidth="1"/>
    <col min="7855" max="7855" width="12.1328125" bestFit="1" customWidth="1"/>
    <col min="7856" max="7856" width="14.9296875" bestFit="1" customWidth="1"/>
    <col min="7857" max="7857" width="12.1328125" bestFit="1" customWidth="1"/>
    <col min="7858" max="7858" width="14.9296875" bestFit="1" customWidth="1"/>
    <col min="7859" max="7859" width="12.1328125" bestFit="1" customWidth="1"/>
    <col min="7860" max="7860" width="14.9296875" bestFit="1" customWidth="1"/>
    <col min="7861" max="7861" width="12.1328125" bestFit="1" customWidth="1"/>
    <col min="7862" max="7862" width="14.9296875" bestFit="1" customWidth="1"/>
    <col min="7863" max="7863" width="12.1328125" bestFit="1" customWidth="1"/>
    <col min="7864" max="7864" width="14.9296875" bestFit="1" customWidth="1"/>
    <col min="7865" max="7865" width="12.1328125" bestFit="1" customWidth="1"/>
    <col min="7866" max="7866" width="14.9296875" bestFit="1" customWidth="1"/>
    <col min="7867" max="7867" width="12.1328125" bestFit="1" customWidth="1"/>
    <col min="7868" max="7868" width="14.9296875" bestFit="1" customWidth="1"/>
    <col min="7869" max="7869" width="12.1328125" bestFit="1" customWidth="1"/>
    <col min="7870" max="7870" width="14.9296875" bestFit="1" customWidth="1"/>
    <col min="7871" max="7871" width="12.1328125" bestFit="1" customWidth="1"/>
    <col min="7872" max="7872" width="14.9296875" bestFit="1" customWidth="1"/>
    <col min="7873" max="7873" width="12.1328125" bestFit="1" customWidth="1"/>
    <col min="7874" max="7874" width="14.9296875" bestFit="1" customWidth="1"/>
    <col min="7875" max="7875" width="12.1328125" bestFit="1" customWidth="1"/>
    <col min="7876" max="7876" width="14.9296875" bestFit="1" customWidth="1"/>
    <col min="7877" max="7877" width="12.1328125" bestFit="1" customWidth="1"/>
    <col min="7878" max="7878" width="14.9296875" bestFit="1" customWidth="1"/>
    <col min="7879" max="7879" width="12.1328125" bestFit="1" customWidth="1"/>
    <col min="7880" max="7880" width="14.9296875" bestFit="1" customWidth="1"/>
    <col min="7881" max="7881" width="12.1328125" bestFit="1" customWidth="1"/>
    <col min="7882" max="7882" width="14.9296875" bestFit="1" customWidth="1"/>
    <col min="7883" max="7883" width="12.1328125" bestFit="1" customWidth="1"/>
    <col min="7884" max="7884" width="14.9296875" bestFit="1" customWidth="1"/>
    <col min="7885" max="7885" width="12.1328125" bestFit="1" customWidth="1"/>
    <col min="7886" max="7886" width="14.9296875" bestFit="1" customWidth="1"/>
    <col min="7887" max="7887" width="12.1328125" bestFit="1" customWidth="1"/>
    <col min="7888" max="7888" width="14.9296875" bestFit="1" customWidth="1"/>
    <col min="7889" max="7889" width="12.1328125" bestFit="1" customWidth="1"/>
    <col min="7890" max="7890" width="14.9296875" bestFit="1" customWidth="1"/>
    <col min="7891" max="7891" width="12.1328125" bestFit="1" customWidth="1"/>
    <col min="7892" max="7892" width="14.9296875" bestFit="1" customWidth="1"/>
    <col min="7893" max="7893" width="12.1328125" bestFit="1" customWidth="1"/>
    <col min="7894" max="7894" width="14.9296875" bestFit="1" customWidth="1"/>
    <col min="7895" max="7895" width="12.1328125" bestFit="1" customWidth="1"/>
    <col min="7896" max="7896" width="14.9296875" bestFit="1" customWidth="1"/>
    <col min="7897" max="7897" width="12.1328125" bestFit="1" customWidth="1"/>
    <col min="7898" max="7898" width="14.9296875" bestFit="1" customWidth="1"/>
    <col min="7899" max="7899" width="12.1328125" bestFit="1" customWidth="1"/>
    <col min="7900" max="7900" width="14.9296875" bestFit="1" customWidth="1"/>
    <col min="7901" max="7901" width="12.1328125" bestFit="1" customWidth="1"/>
    <col min="7902" max="7902" width="14.9296875" bestFit="1" customWidth="1"/>
    <col min="7903" max="7903" width="12.1328125" bestFit="1" customWidth="1"/>
    <col min="7904" max="7904" width="14.9296875" bestFit="1" customWidth="1"/>
    <col min="7905" max="7905" width="12.1328125" bestFit="1" customWidth="1"/>
    <col min="7906" max="7906" width="14.9296875" bestFit="1" customWidth="1"/>
    <col min="7907" max="7907" width="12.1328125" bestFit="1" customWidth="1"/>
    <col min="7908" max="7908" width="14.9296875" bestFit="1" customWidth="1"/>
    <col min="7909" max="7909" width="12.1328125" bestFit="1" customWidth="1"/>
    <col min="7910" max="7910" width="14.9296875" bestFit="1" customWidth="1"/>
    <col min="7911" max="7911" width="12.1328125" bestFit="1" customWidth="1"/>
    <col min="7912" max="7912" width="14.9296875" bestFit="1" customWidth="1"/>
    <col min="7913" max="7913" width="12.1328125" bestFit="1" customWidth="1"/>
    <col min="7914" max="7914" width="14.9296875" bestFit="1" customWidth="1"/>
    <col min="7915" max="7915" width="10.1328125" bestFit="1" customWidth="1"/>
    <col min="7916" max="7916" width="12.9296875" bestFit="1" customWidth="1"/>
    <col min="7917" max="7917" width="10.1328125" bestFit="1" customWidth="1"/>
    <col min="7918" max="7918" width="12.9296875" bestFit="1" customWidth="1"/>
    <col min="7919" max="7919" width="10.1328125" bestFit="1" customWidth="1"/>
    <col min="7920" max="7920" width="12.9296875" bestFit="1" customWidth="1"/>
    <col min="7921" max="7921" width="10.1328125" bestFit="1" customWidth="1"/>
    <col min="7922" max="7922" width="12.9296875" bestFit="1" customWidth="1"/>
    <col min="7923" max="7923" width="10.1328125" bestFit="1" customWidth="1"/>
    <col min="7924" max="7924" width="12.9296875" bestFit="1" customWidth="1"/>
    <col min="7925" max="7925" width="10.1328125" bestFit="1" customWidth="1"/>
    <col min="7926" max="7926" width="12.9296875" bestFit="1" customWidth="1"/>
    <col min="7927" max="7927" width="10.1328125" bestFit="1" customWidth="1"/>
    <col min="7928" max="7928" width="12.9296875" bestFit="1" customWidth="1"/>
    <col min="7929" max="7929" width="10.1328125" bestFit="1" customWidth="1"/>
    <col min="7930" max="7930" width="12.9296875" bestFit="1" customWidth="1"/>
    <col min="7931" max="7931" width="10.1328125" bestFit="1" customWidth="1"/>
    <col min="7932" max="7932" width="12.9296875" bestFit="1" customWidth="1"/>
    <col min="7933" max="7933" width="10.1328125" bestFit="1" customWidth="1"/>
    <col min="7934" max="7934" width="12.9296875" bestFit="1" customWidth="1"/>
    <col min="7935" max="7935" width="10.1328125" bestFit="1" customWidth="1"/>
    <col min="7936" max="7936" width="12.9296875" bestFit="1" customWidth="1"/>
    <col min="7937" max="7937" width="10.1328125" bestFit="1" customWidth="1"/>
    <col min="7938" max="7938" width="12.9296875" bestFit="1" customWidth="1"/>
    <col min="7939" max="7939" width="10.1328125" bestFit="1" customWidth="1"/>
    <col min="7940" max="7940" width="12.9296875" bestFit="1" customWidth="1"/>
    <col min="7941" max="7941" width="10.1328125" bestFit="1" customWidth="1"/>
    <col min="7942" max="7942" width="12.9296875" bestFit="1" customWidth="1"/>
    <col min="7943" max="7943" width="10.1328125" bestFit="1" customWidth="1"/>
    <col min="7944" max="7944" width="12.9296875" bestFit="1" customWidth="1"/>
    <col min="7945" max="7945" width="10.1328125" bestFit="1" customWidth="1"/>
    <col min="7946" max="7946" width="12.9296875" bestFit="1" customWidth="1"/>
    <col min="7947" max="7947" width="10.1328125" bestFit="1" customWidth="1"/>
    <col min="7948" max="7948" width="12.9296875" bestFit="1" customWidth="1"/>
    <col min="7949" max="7949" width="11.1328125" bestFit="1" customWidth="1"/>
    <col min="7950" max="7950" width="13.9296875" bestFit="1" customWidth="1"/>
    <col min="7951" max="7951" width="11.1328125" bestFit="1" customWidth="1"/>
    <col min="7952" max="7952" width="13.9296875" bestFit="1" customWidth="1"/>
    <col min="7953" max="7953" width="11.1328125" bestFit="1" customWidth="1"/>
    <col min="7954" max="7954" width="13.9296875" bestFit="1" customWidth="1"/>
    <col min="7955" max="7955" width="11.1328125" bestFit="1" customWidth="1"/>
    <col min="7956" max="7956" width="13.9296875" bestFit="1" customWidth="1"/>
    <col min="7957" max="7957" width="11.1328125" bestFit="1" customWidth="1"/>
    <col min="7958" max="7958" width="13.9296875" bestFit="1" customWidth="1"/>
    <col min="7959" max="7959" width="11.1328125" bestFit="1" customWidth="1"/>
    <col min="7960" max="7960" width="13.9296875" bestFit="1" customWidth="1"/>
    <col min="7961" max="7961" width="11.1328125" bestFit="1" customWidth="1"/>
    <col min="7962" max="7962" width="13.9296875" bestFit="1" customWidth="1"/>
    <col min="7963" max="7963" width="11.1328125" bestFit="1" customWidth="1"/>
    <col min="7964" max="7964" width="13.9296875" bestFit="1" customWidth="1"/>
    <col min="7965" max="7965" width="11.1328125" bestFit="1" customWidth="1"/>
    <col min="7966" max="7966" width="13.9296875" bestFit="1" customWidth="1"/>
    <col min="7967" max="7967" width="11.1328125" bestFit="1" customWidth="1"/>
    <col min="7968" max="7968" width="13.9296875" bestFit="1" customWidth="1"/>
    <col min="7969" max="7969" width="11.1328125" bestFit="1" customWidth="1"/>
    <col min="7970" max="7970" width="13.9296875" bestFit="1" customWidth="1"/>
    <col min="7971" max="7971" width="11.1328125" bestFit="1" customWidth="1"/>
    <col min="7972" max="7972" width="13.9296875" bestFit="1" customWidth="1"/>
    <col min="7973" max="7973" width="11.1328125" bestFit="1" customWidth="1"/>
    <col min="7974" max="7974" width="13.9296875" bestFit="1" customWidth="1"/>
    <col min="7975" max="7975" width="11.1328125" bestFit="1" customWidth="1"/>
    <col min="7976" max="7976" width="13.9296875" bestFit="1" customWidth="1"/>
    <col min="7977" max="7977" width="11.1328125" bestFit="1" customWidth="1"/>
    <col min="7978" max="7978" width="13.9296875" bestFit="1" customWidth="1"/>
    <col min="7979" max="7979" width="11.1328125" bestFit="1" customWidth="1"/>
    <col min="7980" max="7980" width="13.9296875" bestFit="1" customWidth="1"/>
    <col min="7981" max="7981" width="11.1328125" bestFit="1" customWidth="1"/>
    <col min="7982" max="7982" width="13.9296875" bestFit="1" customWidth="1"/>
    <col min="7983" max="7983" width="11.1328125" bestFit="1" customWidth="1"/>
    <col min="7984" max="7984" width="13.9296875" bestFit="1" customWidth="1"/>
    <col min="7985" max="7985" width="11.1328125" bestFit="1" customWidth="1"/>
    <col min="7986" max="7986" width="13.9296875" bestFit="1" customWidth="1"/>
    <col min="7987" max="7987" width="11.1328125" bestFit="1" customWidth="1"/>
    <col min="7988" max="7988" width="13.9296875" bestFit="1" customWidth="1"/>
    <col min="7989" max="7989" width="11.1328125" bestFit="1" customWidth="1"/>
    <col min="7990" max="7990" width="13.9296875" bestFit="1" customWidth="1"/>
    <col min="7991" max="7991" width="11.1328125" bestFit="1" customWidth="1"/>
    <col min="7992" max="7992" width="13.9296875" bestFit="1" customWidth="1"/>
    <col min="7993" max="7993" width="11.1328125" bestFit="1" customWidth="1"/>
    <col min="7994" max="7994" width="13.9296875" bestFit="1" customWidth="1"/>
    <col min="7995" max="7995" width="11.1328125" bestFit="1" customWidth="1"/>
    <col min="7996" max="7996" width="13.9296875" bestFit="1" customWidth="1"/>
    <col min="7997" max="7997" width="11.1328125" bestFit="1" customWidth="1"/>
    <col min="7998" max="7998" width="13.9296875" bestFit="1" customWidth="1"/>
    <col min="7999" max="7999" width="11.1328125" bestFit="1" customWidth="1"/>
    <col min="8000" max="8000" width="13.9296875" bestFit="1" customWidth="1"/>
    <col min="8001" max="8001" width="11.1328125" bestFit="1" customWidth="1"/>
    <col min="8002" max="8002" width="13.9296875" bestFit="1" customWidth="1"/>
    <col min="8003" max="8003" width="11.1328125" bestFit="1" customWidth="1"/>
    <col min="8004" max="8004" width="13.9296875" bestFit="1" customWidth="1"/>
    <col min="8005" max="8005" width="11.1328125" bestFit="1" customWidth="1"/>
    <col min="8006" max="8006" width="13.9296875" bestFit="1" customWidth="1"/>
    <col min="8007" max="8007" width="11.1328125" bestFit="1" customWidth="1"/>
    <col min="8008" max="8008" width="13.9296875" bestFit="1" customWidth="1"/>
    <col min="8009" max="8009" width="11.1328125" bestFit="1" customWidth="1"/>
    <col min="8010" max="8010" width="13.9296875" bestFit="1" customWidth="1"/>
    <col min="8011" max="8011" width="11.1328125" bestFit="1" customWidth="1"/>
    <col min="8012" max="8012" width="13.9296875" bestFit="1" customWidth="1"/>
    <col min="8013" max="8013" width="11.1328125" bestFit="1" customWidth="1"/>
    <col min="8014" max="8014" width="13.9296875" bestFit="1" customWidth="1"/>
    <col min="8015" max="8015" width="11.1328125" bestFit="1" customWidth="1"/>
    <col min="8016" max="8016" width="13.9296875" bestFit="1" customWidth="1"/>
    <col min="8017" max="8017" width="11.1328125" bestFit="1" customWidth="1"/>
    <col min="8018" max="8018" width="13.9296875" bestFit="1" customWidth="1"/>
    <col min="8019" max="8019" width="11.1328125" bestFit="1" customWidth="1"/>
    <col min="8020" max="8020" width="13.9296875" bestFit="1" customWidth="1"/>
    <col min="8021" max="8021" width="11.1328125" bestFit="1" customWidth="1"/>
    <col min="8022" max="8022" width="13.9296875" bestFit="1" customWidth="1"/>
    <col min="8023" max="8023" width="11.1328125" bestFit="1" customWidth="1"/>
    <col min="8024" max="8024" width="13.9296875" bestFit="1" customWidth="1"/>
    <col min="8025" max="8025" width="11.1328125" bestFit="1" customWidth="1"/>
    <col min="8026" max="8026" width="13.9296875" bestFit="1" customWidth="1"/>
    <col min="8027" max="8027" width="11.1328125" bestFit="1" customWidth="1"/>
    <col min="8028" max="8028" width="13.9296875" bestFit="1" customWidth="1"/>
    <col min="8029" max="8029" width="11.1328125" bestFit="1" customWidth="1"/>
    <col min="8030" max="8030" width="13.9296875" bestFit="1" customWidth="1"/>
    <col min="8031" max="8031" width="11.1328125" bestFit="1" customWidth="1"/>
    <col min="8032" max="8032" width="13.9296875" bestFit="1" customWidth="1"/>
    <col min="8033" max="8033" width="11.1328125" bestFit="1" customWidth="1"/>
    <col min="8034" max="8034" width="13.9296875" bestFit="1" customWidth="1"/>
    <col min="8035" max="8035" width="11.1328125" bestFit="1" customWidth="1"/>
    <col min="8036" max="8036" width="13.9296875" bestFit="1" customWidth="1"/>
    <col min="8037" max="8037" width="11.1328125" bestFit="1" customWidth="1"/>
    <col min="8038" max="8038" width="13.9296875" bestFit="1" customWidth="1"/>
    <col min="8039" max="8039" width="11.1328125" bestFit="1" customWidth="1"/>
    <col min="8040" max="8040" width="13.9296875" bestFit="1" customWidth="1"/>
    <col min="8041" max="8041" width="11.1328125" bestFit="1" customWidth="1"/>
    <col min="8042" max="8042" width="13.9296875" bestFit="1" customWidth="1"/>
    <col min="8043" max="8043" width="11.1328125" bestFit="1" customWidth="1"/>
    <col min="8044" max="8044" width="13.9296875" bestFit="1" customWidth="1"/>
    <col min="8045" max="8045" width="11.1328125" bestFit="1" customWidth="1"/>
    <col min="8046" max="8046" width="13.9296875" bestFit="1" customWidth="1"/>
    <col min="8047" max="8047" width="11.1328125" bestFit="1" customWidth="1"/>
    <col min="8048" max="8048" width="13.9296875" bestFit="1" customWidth="1"/>
    <col min="8049" max="8049" width="11.1328125" bestFit="1" customWidth="1"/>
    <col min="8050" max="8050" width="13.9296875" bestFit="1" customWidth="1"/>
    <col min="8051" max="8051" width="10.1328125" bestFit="1" customWidth="1"/>
    <col min="8052" max="8052" width="12.9296875" bestFit="1" customWidth="1"/>
    <col min="8053" max="8053" width="10.1328125" bestFit="1" customWidth="1"/>
    <col min="8054" max="8054" width="12.9296875" bestFit="1" customWidth="1"/>
    <col min="8055" max="8055" width="10.1328125" bestFit="1" customWidth="1"/>
    <col min="8056" max="8056" width="12.9296875" bestFit="1" customWidth="1"/>
    <col min="8057" max="8057" width="10.1328125" bestFit="1" customWidth="1"/>
    <col min="8058" max="8058" width="12.9296875" bestFit="1" customWidth="1"/>
    <col min="8059" max="8059" width="10.1328125" bestFit="1" customWidth="1"/>
    <col min="8060" max="8060" width="12.9296875" bestFit="1" customWidth="1"/>
    <col min="8061" max="8061" width="10.1328125" bestFit="1" customWidth="1"/>
    <col min="8062" max="8062" width="12.9296875" bestFit="1" customWidth="1"/>
    <col min="8063" max="8063" width="10.1328125" bestFit="1" customWidth="1"/>
    <col min="8064" max="8064" width="12.9296875" bestFit="1" customWidth="1"/>
    <col min="8065" max="8065" width="10.1328125" bestFit="1" customWidth="1"/>
    <col min="8066" max="8066" width="12.9296875" bestFit="1" customWidth="1"/>
    <col min="8067" max="8067" width="10.1328125" bestFit="1" customWidth="1"/>
    <col min="8068" max="8068" width="12.9296875" bestFit="1" customWidth="1"/>
    <col min="8069" max="8069" width="10.1328125" bestFit="1" customWidth="1"/>
    <col min="8070" max="8070" width="12.9296875" bestFit="1" customWidth="1"/>
    <col min="8071" max="8071" width="10.1328125" bestFit="1" customWidth="1"/>
    <col min="8072" max="8072" width="12.9296875" bestFit="1" customWidth="1"/>
    <col min="8073" max="8073" width="10.1328125" bestFit="1" customWidth="1"/>
    <col min="8074" max="8074" width="12.9296875" bestFit="1" customWidth="1"/>
    <col min="8075" max="8075" width="10.1328125" bestFit="1" customWidth="1"/>
    <col min="8076" max="8076" width="12.9296875" bestFit="1" customWidth="1"/>
    <col min="8077" max="8077" width="10.1328125" bestFit="1" customWidth="1"/>
    <col min="8078" max="8078" width="12.9296875" bestFit="1" customWidth="1"/>
    <col min="8079" max="8079" width="10.1328125" bestFit="1" customWidth="1"/>
    <col min="8080" max="8080" width="12.9296875" bestFit="1" customWidth="1"/>
    <col min="8081" max="8081" width="10.1328125" bestFit="1" customWidth="1"/>
    <col min="8082" max="8082" width="12.9296875" bestFit="1" customWidth="1"/>
    <col min="8083" max="8083" width="10.1328125" bestFit="1" customWidth="1"/>
    <col min="8084" max="8084" width="12.9296875" bestFit="1" customWidth="1"/>
    <col min="8085" max="8085" width="10.1328125" bestFit="1" customWidth="1"/>
    <col min="8086" max="8086" width="12.9296875" bestFit="1" customWidth="1"/>
    <col min="8087" max="8087" width="10.1328125" bestFit="1" customWidth="1"/>
    <col min="8088" max="8088" width="12.9296875" bestFit="1" customWidth="1"/>
    <col min="8089" max="8089" width="10.1328125" bestFit="1" customWidth="1"/>
    <col min="8090" max="8090" width="12.9296875" bestFit="1" customWidth="1"/>
    <col min="8091" max="8091" width="10.1328125" bestFit="1" customWidth="1"/>
    <col min="8092" max="8092" width="12.9296875" bestFit="1" customWidth="1"/>
    <col min="8093" max="8093" width="10.1328125" bestFit="1" customWidth="1"/>
    <col min="8094" max="8094" width="12.9296875" bestFit="1" customWidth="1"/>
    <col min="8095" max="8095" width="10.1328125" bestFit="1" customWidth="1"/>
    <col min="8096" max="8096" width="12.9296875" bestFit="1" customWidth="1"/>
    <col min="8097" max="8097" width="10.1328125" bestFit="1" customWidth="1"/>
    <col min="8098" max="8098" width="12.9296875" bestFit="1" customWidth="1"/>
    <col min="8099" max="8099" width="10.1328125" bestFit="1" customWidth="1"/>
    <col min="8100" max="8100" width="12.9296875" bestFit="1" customWidth="1"/>
    <col min="8101" max="8101" width="10.1328125" bestFit="1" customWidth="1"/>
    <col min="8102" max="8102" width="12.9296875" bestFit="1" customWidth="1"/>
    <col min="8103" max="8103" width="11.1328125" bestFit="1" customWidth="1"/>
    <col min="8104" max="8104" width="13.9296875" bestFit="1" customWidth="1"/>
    <col min="8105" max="8105" width="11.1328125" bestFit="1" customWidth="1"/>
    <col min="8106" max="8106" width="13.9296875" bestFit="1" customWidth="1"/>
    <col min="8107" max="8107" width="11.1328125" bestFit="1" customWidth="1"/>
    <col min="8108" max="8108" width="13.9296875" bestFit="1" customWidth="1"/>
    <col min="8109" max="8109" width="11.1328125" bestFit="1" customWidth="1"/>
    <col min="8110" max="8110" width="13.9296875" bestFit="1" customWidth="1"/>
    <col min="8111" max="8111" width="11.1328125" bestFit="1" customWidth="1"/>
    <col min="8112" max="8112" width="13.9296875" bestFit="1" customWidth="1"/>
    <col min="8113" max="8113" width="11.1328125" bestFit="1" customWidth="1"/>
    <col min="8114" max="8114" width="13.9296875" bestFit="1" customWidth="1"/>
    <col min="8115" max="8115" width="11.1328125" bestFit="1" customWidth="1"/>
    <col min="8116" max="8116" width="13.9296875" bestFit="1" customWidth="1"/>
    <col min="8117" max="8117" width="11.1328125" bestFit="1" customWidth="1"/>
    <col min="8118" max="8118" width="13.9296875" bestFit="1" customWidth="1"/>
    <col min="8119" max="8119" width="11.1328125" bestFit="1" customWidth="1"/>
    <col min="8120" max="8120" width="13.9296875" bestFit="1" customWidth="1"/>
    <col min="8121" max="8121" width="11.1328125" bestFit="1" customWidth="1"/>
    <col min="8122" max="8122" width="13.9296875" bestFit="1" customWidth="1"/>
    <col min="8123" max="8123" width="11.1328125" bestFit="1" customWidth="1"/>
    <col min="8124" max="8124" width="13.9296875" bestFit="1" customWidth="1"/>
    <col min="8125" max="8125" width="11.1328125" bestFit="1" customWidth="1"/>
    <col min="8126" max="8126" width="13.9296875" bestFit="1" customWidth="1"/>
    <col min="8127" max="8127" width="11.1328125" bestFit="1" customWidth="1"/>
    <col min="8128" max="8128" width="13.9296875" bestFit="1" customWidth="1"/>
    <col min="8129" max="8129" width="11.1328125" bestFit="1" customWidth="1"/>
    <col min="8130" max="8130" width="13.9296875" bestFit="1" customWidth="1"/>
    <col min="8131" max="8131" width="11.1328125" bestFit="1" customWidth="1"/>
    <col min="8132" max="8132" width="13.9296875" bestFit="1" customWidth="1"/>
    <col min="8133" max="8133" width="11.1328125" bestFit="1" customWidth="1"/>
    <col min="8134" max="8134" width="13.9296875" bestFit="1" customWidth="1"/>
    <col min="8135" max="8135" width="11.1328125" bestFit="1" customWidth="1"/>
    <col min="8136" max="8136" width="13.9296875" bestFit="1" customWidth="1"/>
    <col min="8137" max="8137" width="11.1328125" bestFit="1" customWidth="1"/>
    <col min="8138" max="8138" width="13.9296875" bestFit="1" customWidth="1"/>
    <col min="8139" max="8139" width="11.1328125" bestFit="1" customWidth="1"/>
    <col min="8140" max="8140" width="13.9296875" bestFit="1" customWidth="1"/>
    <col min="8141" max="8141" width="11.1328125" bestFit="1" customWidth="1"/>
    <col min="8142" max="8142" width="13.9296875" bestFit="1" customWidth="1"/>
    <col min="8143" max="8143" width="11.1328125" bestFit="1" customWidth="1"/>
    <col min="8144" max="8144" width="13.9296875" bestFit="1" customWidth="1"/>
    <col min="8145" max="8145" width="11.1328125" bestFit="1" customWidth="1"/>
    <col min="8146" max="8146" width="13.9296875" bestFit="1" customWidth="1"/>
    <col min="8147" max="8147" width="11.1328125" bestFit="1" customWidth="1"/>
    <col min="8148" max="8148" width="13.9296875" bestFit="1" customWidth="1"/>
    <col min="8149" max="8149" width="11.1328125" bestFit="1" customWidth="1"/>
    <col min="8150" max="8150" width="13.9296875" bestFit="1" customWidth="1"/>
    <col min="8151" max="8151" width="11.1328125" bestFit="1" customWidth="1"/>
    <col min="8152" max="8152" width="13.9296875" bestFit="1" customWidth="1"/>
    <col min="8153" max="8153" width="11.1328125" bestFit="1" customWidth="1"/>
    <col min="8154" max="8154" width="13.9296875" bestFit="1" customWidth="1"/>
    <col min="8155" max="8155" width="11.1328125" bestFit="1" customWidth="1"/>
    <col min="8156" max="8156" width="13.9296875" bestFit="1" customWidth="1"/>
    <col min="8157" max="8157" width="11.1328125" bestFit="1" customWidth="1"/>
    <col min="8158" max="8158" width="13.9296875" bestFit="1" customWidth="1"/>
    <col min="8159" max="8159" width="11.1328125" bestFit="1" customWidth="1"/>
    <col min="8160" max="8160" width="13.9296875" bestFit="1" customWidth="1"/>
    <col min="8161" max="8161" width="11.1328125" bestFit="1" customWidth="1"/>
    <col min="8162" max="8162" width="13.9296875" bestFit="1" customWidth="1"/>
    <col min="8163" max="8163" width="11.1328125" bestFit="1" customWidth="1"/>
    <col min="8164" max="8164" width="13.9296875" bestFit="1" customWidth="1"/>
    <col min="8165" max="8165" width="10.1328125" bestFit="1" customWidth="1"/>
    <col min="8166" max="8166" width="12.9296875" bestFit="1" customWidth="1"/>
    <col min="8167" max="8167" width="10.1328125" bestFit="1" customWidth="1"/>
    <col min="8168" max="8168" width="12.9296875" bestFit="1" customWidth="1"/>
    <col min="8169" max="8169" width="10.1328125" bestFit="1" customWidth="1"/>
    <col min="8170" max="8170" width="12.9296875" bestFit="1" customWidth="1"/>
    <col min="8171" max="8171" width="10.1328125" bestFit="1" customWidth="1"/>
    <col min="8172" max="8172" width="12.9296875" bestFit="1" customWidth="1"/>
    <col min="8173" max="8173" width="10.1328125" bestFit="1" customWidth="1"/>
    <col min="8174" max="8174" width="12.9296875" bestFit="1" customWidth="1"/>
    <col min="8175" max="8175" width="10.1328125" bestFit="1" customWidth="1"/>
    <col min="8176" max="8176" width="12.9296875" bestFit="1" customWidth="1"/>
    <col min="8177" max="8177" width="10.1328125" bestFit="1" customWidth="1"/>
    <col min="8178" max="8178" width="12.9296875" bestFit="1" customWidth="1"/>
    <col min="8179" max="8179" width="10.1328125" bestFit="1" customWidth="1"/>
    <col min="8180" max="8180" width="12.9296875" bestFit="1" customWidth="1"/>
    <col min="8181" max="8181" width="10.1328125" bestFit="1" customWidth="1"/>
    <col min="8182" max="8182" width="12.9296875" bestFit="1" customWidth="1"/>
    <col min="8183" max="8183" width="10.1328125" bestFit="1" customWidth="1"/>
    <col min="8184" max="8184" width="12.9296875" bestFit="1" customWidth="1"/>
    <col min="8185" max="8185" width="10.1328125" bestFit="1" customWidth="1"/>
    <col min="8186" max="8186" width="12.9296875" bestFit="1" customWidth="1"/>
    <col min="8187" max="8187" width="10.1328125" bestFit="1" customWidth="1"/>
    <col min="8188" max="8188" width="12.9296875" bestFit="1" customWidth="1"/>
    <col min="8189" max="8189" width="10.1328125" bestFit="1" customWidth="1"/>
    <col min="8190" max="8190" width="12.9296875" bestFit="1" customWidth="1"/>
    <col min="8191" max="8191" width="10.1328125" bestFit="1" customWidth="1"/>
    <col min="8192" max="8192" width="12.9296875" bestFit="1" customWidth="1"/>
    <col min="8193" max="8193" width="10.1328125" bestFit="1" customWidth="1"/>
    <col min="8194" max="8194" width="12.9296875" bestFit="1" customWidth="1"/>
    <col min="8195" max="8195" width="10.1328125" bestFit="1" customWidth="1"/>
    <col min="8196" max="8196" width="12.9296875" bestFit="1" customWidth="1"/>
    <col min="8197" max="8197" width="10.1328125" bestFit="1" customWidth="1"/>
    <col min="8198" max="8198" width="12.9296875" bestFit="1" customWidth="1"/>
    <col min="8199" max="8199" width="10.1328125" bestFit="1" customWidth="1"/>
    <col min="8200" max="8200" width="12.9296875" bestFit="1" customWidth="1"/>
    <col min="8201" max="8201" width="10.1328125" bestFit="1" customWidth="1"/>
    <col min="8202" max="8202" width="12.9296875" bestFit="1" customWidth="1"/>
    <col min="8203" max="8203" width="10.1328125" bestFit="1" customWidth="1"/>
    <col min="8204" max="8204" width="12.9296875" bestFit="1" customWidth="1"/>
    <col min="8205" max="8205" width="11.1328125" bestFit="1" customWidth="1"/>
    <col min="8206" max="8206" width="13.9296875" bestFit="1" customWidth="1"/>
    <col min="8207" max="8207" width="11.1328125" bestFit="1" customWidth="1"/>
    <col min="8208" max="8208" width="13.9296875" bestFit="1" customWidth="1"/>
    <col min="8209" max="8209" width="11.1328125" bestFit="1" customWidth="1"/>
    <col min="8210" max="8210" width="13.9296875" bestFit="1" customWidth="1"/>
    <col min="8211" max="8211" width="11.1328125" bestFit="1" customWidth="1"/>
    <col min="8212" max="8212" width="13.9296875" bestFit="1" customWidth="1"/>
    <col min="8213" max="8213" width="11.1328125" bestFit="1" customWidth="1"/>
    <col min="8214" max="8214" width="13.9296875" bestFit="1" customWidth="1"/>
    <col min="8215" max="8215" width="11.1328125" bestFit="1" customWidth="1"/>
    <col min="8216" max="8216" width="13.9296875" bestFit="1" customWidth="1"/>
    <col min="8217" max="8217" width="11.1328125" bestFit="1" customWidth="1"/>
    <col min="8218" max="8218" width="13.9296875" bestFit="1" customWidth="1"/>
    <col min="8219" max="8219" width="11.1328125" bestFit="1" customWidth="1"/>
    <col min="8220" max="8220" width="13.9296875" bestFit="1" customWidth="1"/>
    <col min="8221" max="8221" width="11.1328125" bestFit="1" customWidth="1"/>
    <col min="8222" max="8222" width="13.9296875" bestFit="1" customWidth="1"/>
    <col min="8223" max="8223" width="11.1328125" bestFit="1" customWidth="1"/>
    <col min="8224" max="8224" width="13.9296875" bestFit="1" customWidth="1"/>
    <col min="8225" max="8225" width="11.1328125" bestFit="1" customWidth="1"/>
    <col min="8226" max="8226" width="13.9296875" bestFit="1" customWidth="1"/>
    <col min="8227" max="8227" width="11.1328125" bestFit="1" customWidth="1"/>
    <col min="8228" max="8228" width="13.9296875" bestFit="1" customWidth="1"/>
    <col min="8229" max="8229" width="10.46484375" bestFit="1" customWidth="1"/>
  </cols>
  <sheetData>
    <row r="1" spans="1:5" x14ac:dyDescent="0.45">
      <c r="A1" s="13" t="s">
        <v>8358</v>
      </c>
      <c r="B1" t="s">
        <v>8323</v>
      </c>
    </row>
    <row r="2" spans="1:5" x14ac:dyDescent="0.45">
      <c r="A2" s="13" t="s">
        <v>8379</v>
      </c>
      <c r="B2" t="s">
        <v>8364</v>
      </c>
    </row>
    <row r="4" spans="1:5" x14ac:dyDescent="0.45">
      <c r="A4" s="13" t="s">
        <v>8384</v>
      </c>
      <c r="B4" s="13" t="s">
        <v>8360</v>
      </c>
    </row>
    <row r="5" spans="1:5" x14ac:dyDescent="0.4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8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45">
      <c r="A7" s="18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45">
      <c r="A8" s="18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45">
      <c r="A9" s="18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45">
      <c r="A10" s="18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45">
      <c r="A11" s="18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45">
      <c r="A12" s="18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45">
      <c r="A13" s="18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45">
      <c r="A14" s="18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45">
      <c r="A15" s="18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45">
      <c r="A16" s="18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45">
      <c r="A17" s="18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45">
      <c r="A18" s="18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BDA25-677B-4F9B-A38C-F91C235DD77E}">
  <dimension ref="B1:I13"/>
  <sheetViews>
    <sheetView workbookViewId="0">
      <selection activeCell="L25" sqref="L25"/>
    </sheetView>
  </sheetViews>
  <sheetFormatPr defaultRowHeight="14.25" x14ac:dyDescent="0.45"/>
  <cols>
    <col min="2" max="2" width="17.19921875" customWidth="1"/>
    <col min="3" max="3" width="16.9296875" customWidth="1"/>
    <col min="4" max="4" width="13.73046875" customWidth="1"/>
    <col min="5" max="5" width="16.1328125" customWidth="1"/>
    <col min="6" max="6" width="13.73046875" customWidth="1"/>
    <col min="7" max="7" width="19.86328125" customWidth="1"/>
    <col min="8" max="8" width="17.86328125" customWidth="1"/>
    <col min="9" max="9" width="21.73046875" customWidth="1"/>
  </cols>
  <sheetData>
    <row r="1" spans="2:9" x14ac:dyDescent="0.45">
      <c r="B1" t="s">
        <v>8381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  <c r="I1" t="s">
        <v>8391</v>
      </c>
    </row>
    <row r="2" spans="2:9" x14ac:dyDescent="0.45">
      <c r="B2" t="s">
        <v>8392</v>
      </c>
      <c r="C2">
        <f>COUNTIFS(Kickstarter!$E:$E,"&lt;1000",Kickstarter!$G:$G,"Successful",Kickstarter!$S:$S,"plays")</f>
        <v>141</v>
      </c>
      <c r="D2">
        <f>COUNTIFS(Kickstarter!$E:$E,"&lt;1000",Kickstarter!$G:$G,"failed",Kickstarter!$S:$S,"plays")</f>
        <v>45</v>
      </c>
      <c r="E2">
        <f>COUNTIFS(Kickstarter!$E:$E,"&lt;1000",Kickstarter!$G:$G,"Canceled",Kickstarter!$S:$S,"plays")</f>
        <v>0</v>
      </c>
      <c r="F2">
        <f>SUM(C2:E2)</f>
        <v>186</v>
      </c>
      <c r="G2" s="20">
        <f>C2/$F2</f>
        <v>0.75806451612903225</v>
      </c>
      <c r="H2" s="20">
        <f>D2/$F2</f>
        <v>0.24193548387096775</v>
      </c>
      <c r="I2" s="20">
        <f>E2/$F2</f>
        <v>0</v>
      </c>
    </row>
    <row r="3" spans="2:9" x14ac:dyDescent="0.45">
      <c r="B3" t="s">
        <v>8393</v>
      </c>
      <c r="C3">
        <f>COUNTIFS(Kickstarter!$E:$E,"&gt;=1000",Kickstarter!$S:$S,"plays", Kickstarter!$E:$E,"&lt;=4999",Kickstarter!$G:$G,"successful")</f>
        <v>388</v>
      </c>
      <c r="D3">
        <f>COUNTIFS(Kickstarter!$E:$E,"&gt;=1000",Kickstarter!$S:$S,"plays", Kickstarter!$E:$E,"&lt;=4999",Kickstarter!$G:$G,"failed")</f>
        <v>146</v>
      </c>
      <c r="E3">
        <f>COUNTIFS(Kickstarter!$E:$E,"&gt;=1000",Kickstarter!$S:$S,"plays", Kickstarter!$E:$E,"&lt;=4999",Kickstarter!$G:$G,"Canceled")</f>
        <v>0</v>
      </c>
      <c r="F3">
        <f t="shared" ref="F3:F13" si="0">SUM(C3:E3)</f>
        <v>534</v>
      </c>
      <c r="G3" s="20">
        <f t="shared" ref="G3:G13" si="1">C3/$F3</f>
        <v>0.72659176029962547</v>
      </c>
      <c r="H3" s="20">
        <f t="shared" ref="H3:H13" si="2">D3/$F3</f>
        <v>0.27340823970037453</v>
      </c>
      <c r="I3" s="20">
        <f t="shared" ref="I3:I13" si="3">E3/$F3</f>
        <v>0</v>
      </c>
    </row>
    <row r="4" spans="2:9" x14ac:dyDescent="0.45">
      <c r="B4" t="s">
        <v>8394</v>
      </c>
      <c r="C4">
        <f>COUNTIFS(Kickstarter!$E:$E,"&gt;=5000",Kickstarter!$S:$S,"plays", Kickstarter!$E:$E,"&lt;=9999",Kickstarter!$G:$G,"successful")</f>
        <v>93</v>
      </c>
      <c r="D4">
        <f>COUNTIFS(Kickstarter!$E:$E,"&gt;=5000",Kickstarter!$S:$S,"plays", Kickstarter!$E:$E,"&lt;=9999",Kickstarter!$G:$G,"failed")</f>
        <v>76</v>
      </c>
      <c r="E4">
        <f>COUNTIFS(Kickstarter!$E:$E,"&gt;=5000",Kickstarter!$S:$S,"plays", Kickstarter!$E:$E,"&lt;=9999",Kickstarter!$G:$G,"Canceled")</f>
        <v>0</v>
      </c>
      <c r="F4">
        <f t="shared" si="0"/>
        <v>169</v>
      </c>
      <c r="G4" s="20">
        <f t="shared" si="1"/>
        <v>0.55029585798816572</v>
      </c>
      <c r="H4" s="20">
        <f t="shared" si="2"/>
        <v>0.44970414201183434</v>
      </c>
      <c r="I4" s="20">
        <f t="shared" si="3"/>
        <v>0</v>
      </c>
    </row>
    <row r="5" spans="2:9" x14ac:dyDescent="0.45">
      <c r="B5" t="s">
        <v>8395</v>
      </c>
      <c r="C5">
        <f>COUNTIFS(Kickstarter!$E:$E,"&gt;=10000",Kickstarter!$S:$S,"plays", Kickstarter!$E:$E,"&lt;=14999",Kickstarter!$G:$G, "successful")</f>
        <v>39</v>
      </c>
      <c r="D5">
        <f>COUNTIFS(Kickstarter!$E:$E,"&gt;=10000",Kickstarter!$S:$S,"plays", Kickstarter!$E:$E,"&lt;=14999",Kickstarter!$G:$G, "failed")</f>
        <v>33</v>
      </c>
      <c r="E5">
        <f>COUNTIFS(Kickstarter!$E:$E,"&gt;=10000",Kickstarter!$S:$S,"plays", Kickstarter!$E:$E,"&lt;=14999",Kickstarter!$G:$G, "Canceled")</f>
        <v>0</v>
      </c>
      <c r="F5">
        <f t="shared" si="0"/>
        <v>72</v>
      </c>
      <c r="G5" s="20">
        <f t="shared" si="1"/>
        <v>0.54166666666666663</v>
      </c>
      <c r="H5" s="20">
        <f t="shared" si="2"/>
        <v>0.45833333333333331</v>
      </c>
      <c r="I5" s="20">
        <f t="shared" si="3"/>
        <v>0</v>
      </c>
    </row>
    <row r="6" spans="2:9" x14ac:dyDescent="0.45">
      <c r="B6" t="s">
        <v>8396</v>
      </c>
      <c r="C6">
        <f>COUNTIFS(Kickstarter!$E:$E,"&gt;=15000",Kickstarter!$S:$S,"plays", Kickstarter!$E:$E,"&lt;=19999", Kickstarter!$G:$G, "successful")</f>
        <v>12</v>
      </c>
      <c r="D6">
        <f>COUNTIFS(Kickstarter!$E:$E,"&gt;=15000",Kickstarter!$S:$S,"plays", Kickstarter!$E:$E,"&lt;=19999", Kickstarter!$G:$G,"failed")</f>
        <v>12</v>
      </c>
      <c r="E6">
        <f>COUNTIFS(Kickstarter!$E:$E,"&gt;=15000",Kickstarter!$S:$S,"plays", Kickstarter!$E:$E,"&lt;=19999", Kickstarter!$G:$G,"Canceled")</f>
        <v>0</v>
      </c>
      <c r="F6">
        <f t="shared" si="0"/>
        <v>24</v>
      </c>
      <c r="G6" s="20">
        <f t="shared" si="1"/>
        <v>0.5</v>
      </c>
      <c r="H6" s="20">
        <f t="shared" si="2"/>
        <v>0.5</v>
      </c>
      <c r="I6" s="20">
        <f t="shared" si="3"/>
        <v>0</v>
      </c>
    </row>
    <row r="7" spans="2:9" x14ac:dyDescent="0.45">
      <c r="B7" t="s">
        <v>8397</v>
      </c>
      <c r="C7">
        <f>COUNTIFS(Kickstarter!$E:$E,"&gt;=20000",Kickstarter!$S:$S,"plays", Kickstarter!$E:$E,"&lt;=24999",Kickstarter!$G:$G, "successful")</f>
        <v>9</v>
      </c>
      <c r="D7">
        <f>COUNTIFS(Kickstarter!$E:$E,"&gt;=20000",Kickstarter!$S:$S,"plays", Kickstarter!$E:$E,"&lt;=24999",Kickstarter!$G:$G,"failed")</f>
        <v>11</v>
      </c>
      <c r="E7">
        <f>COUNTIFS(Kickstarter!$E:$E,"&gt;=20000",Kickstarter!$S:$S,"plays", Kickstarter!$E:$E,"&lt;=24999",Kickstarter!$G:$G,"Canceled")</f>
        <v>0</v>
      </c>
      <c r="F7">
        <f t="shared" si="0"/>
        <v>20</v>
      </c>
      <c r="G7" s="20">
        <f t="shared" si="1"/>
        <v>0.45</v>
      </c>
      <c r="H7" s="20">
        <f t="shared" si="2"/>
        <v>0.55000000000000004</v>
      </c>
      <c r="I7" s="20">
        <f t="shared" si="3"/>
        <v>0</v>
      </c>
    </row>
    <row r="8" spans="2:9" x14ac:dyDescent="0.45">
      <c r="B8" t="s">
        <v>8398</v>
      </c>
      <c r="C8">
        <f>COUNTIFS(Kickstarter!$E:$E,"&gt;=25000",Kickstarter!$S:$S,"plays", Kickstarter!$E:$E,"&lt;=29999",Kickstarter!$G:$G, "successful")</f>
        <v>1</v>
      </c>
      <c r="D8">
        <f>COUNTIFS(Kickstarter!$E:$E,"&gt;=25000",Kickstarter!$S:$S,"plays", Kickstarter!$E:$E,"&lt;=29999",Kickstarter!$G:$G,"failed")</f>
        <v>4</v>
      </c>
      <c r="E8">
        <f>COUNTIFS(Kickstarter!$E:$E,"&gt;=25000",Kickstarter!$S:$S,"plays", Kickstarter!$E:$E,"&lt;=29999",Kickstarter!$G:$G, "Canceled")</f>
        <v>0</v>
      </c>
      <c r="F8">
        <f t="shared" si="0"/>
        <v>5</v>
      </c>
      <c r="G8" s="20">
        <f t="shared" si="1"/>
        <v>0.2</v>
      </c>
      <c r="H8" s="20">
        <f t="shared" si="2"/>
        <v>0.8</v>
      </c>
      <c r="I8" s="20">
        <f t="shared" si="3"/>
        <v>0</v>
      </c>
    </row>
    <row r="9" spans="2:9" x14ac:dyDescent="0.45">
      <c r="B9" t="s">
        <v>8399</v>
      </c>
      <c r="C9">
        <f>COUNTIFS(Kickstarter!$E:$E,"&gt;=30000",Kickstarter!$S:$S,"plays", Kickstarter!$E:$E,"&lt;=34999",Kickstarter!$G:$G, "successful")</f>
        <v>3</v>
      </c>
      <c r="D9">
        <f>COUNTIFS(Kickstarter!$E:$E,"&gt;=30000",Kickstarter!$S:$S,"plays", Kickstarter!$E:$E,"&lt;=34999",Kickstarter!$G:$G,"failed")</f>
        <v>8</v>
      </c>
      <c r="E9">
        <f>COUNTIFS(Kickstarter!$E:$E,"&gt;=30000",Kickstarter!$S:$S,"plays", Kickstarter!$E:$E,"&lt;=34999",Kickstarter!$G:$G, "Canceled")</f>
        <v>0</v>
      </c>
      <c r="F9">
        <f t="shared" si="0"/>
        <v>11</v>
      </c>
      <c r="G9" s="20">
        <f t="shared" si="1"/>
        <v>0.27272727272727271</v>
      </c>
      <c r="H9" s="20">
        <f t="shared" si="2"/>
        <v>0.72727272727272729</v>
      </c>
      <c r="I9" s="20">
        <f t="shared" si="3"/>
        <v>0</v>
      </c>
    </row>
    <row r="10" spans="2:9" x14ac:dyDescent="0.45">
      <c r="B10" t="s">
        <v>8400</v>
      </c>
      <c r="C10">
        <f>COUNTIFS(Kickstarter!$E:$E,"&gt;=35000",Kickstarter!$S:$S,"plays", Kickstarter!$E:$E,"&lt;=39999",Kickstarter!$G:$G, "successful")</f>
        <v>4</v>
      </c>
      <c r="D10">
        <f>COUNTIFS(Kickstarter!$E:$E,"&gt;=35000",Kickstarter!$S:$S,"plays", Kickstarter!$E:$E,"&lt;=39999",Kickstarter!$G:$G, "failed")</f>
        <v>2</v>
      </c>
      <c r="E10">
        <f>COUNTIFS(Kickstarter!$E:$E,"&gt;=35000",Kickstarter!$S:$S,"plays", Kickstarter!$E:$E,"&lt;=39999",Kickstarter!$G:$G, "Canceled")</f>
        <v>0</v>
      </c>
      <c r="F10">
        <f t="shared" si="0"/>
        <v>6</v>
      </c>
      <c r="G10" s="20">
        <f t="shared" si="1"/>
        <v>0.66666666666666663</v>
      </c>
      <c r="H10" s="20">
        <f t="shared" si="2"/>
        <v>0.33333333333333331</v>
      </c>
      <c r="I10" s="20">
        <f t="shared" si="3"/>
        <v>0</v>
      </c>
    </row>
    <row r="11" spans="2:9" x14ac:dyDescent="0.45">
      <c r="B11" t="s">
        <v>8401</v>
      </c>
      <c r="C11">
        <f>COUNTIFS(Kickstarter!$E:$E,"&gt;=40000",Kickstarter!$S:$S,"plays", Kickstarter!$E:$E,"&lt;=44999",Kickstarter!$G:$G, "successful")</f>
        <v>2</v>
      </c>
      <c r="D11">
        <f>COUNTIFS(Kickstarter!$E:$E,"&gt;=40000",Kickstarter!$S:$S,"plays", Kickstarter!$E:$E,"&lt;=44999",Kickstarter!$G:$G, "failed")</f>
        <v>1</v>
      </c>
      <c r="E11">
        <f>COUNTIFS(Kickstarter!$E:$E,"&gt;=40000",Kickstarter!$S:$S,"plays", Kickstarter!$E:$E,"&lt;=44999",Kickstarter!$G:$G, "Canceled")</f>
        <v>0</v>
      </c>
      <c r="F11">
        <f t="shared" si="0"/>
        <v>3</v>
      </c>
      <c r="G11" s="20">
        <f t="shared" si="1"/>
        <v>0.66666666666666663</v>
      </c>
      <c r="H11" s="20">
        <f t="shared" si="2"/>
        <v>0.33333333333333331</v>
      </c>
      <c r="I11" s="20">
        <f t="shared" si="3"/>
        <v>0</v>
      </c>
    </row>
    <row r="12" spans="2:9" x14ac:dyDescent="0.45">
      <c r="B12" t="s">
        <v>8402</v>
      </c>
      <c r="C12">
        <f>COUNTIFS(Kickstarter!$E:$E,"&gt;=45000",Kickstarter!$S:$S,"plays", Kickstarter!$E:$E,"&lt;=49999",Kickstarter!$G:$G, "successful")</f>
        <v>0</v>
      </c>
      <c r="D12">
        <f>COUNTIFS(Kickstarter!$E:$E,"&gt;=45000",Kickstarter!$S:$S,"plays", Kickstarter!$E:$E,"&lt;=49999",Kickstarter!$G:$G, "failed")</f>
        <v>1</v>
      </c>
      <c r="E12">
        <f>COUNTIFS(Kickstarter!$E:$E,"&gt;=45000",Kickstarter!$S:$S,"plays", Kickstarter!$E:$E,"&lt;=49999",Kickstarter!$G:$G, "Canceled")</f>
        <v>0</v>
      </c>
      <c r="F12">
        <f t="shared" si="0"/>
        <v>1</v>
      </c>
      <c r="G12" s="20">
        <f t="shared" si="1"/>
        <v>0</v>
      </c>
      <c r="H12" s="20">
        <f t="shared" si="2"/>
        <v>1</v>
      </c>
      <c r="I12" s="20">
        <f t="shared" si="3"/>
        <v>0</v>
      </c>
    </row>
    <row r="13" spans="2:9" x14ac:dyDescent="0.45">
      <c r="B13" t="s">
        <v>8403</v>
      </c>
      <c r="C13">
        <f>COUNTIFS(Kickstarter!$E:$E,"&gt;=50000",Kickstarter!$S:$S,"plays",Kickstarter!$G:$G, "successful")</f>
        <v>2</v>
      </c>
      <c r="D13">
        <f>COUNTIFS(Kickstarter!$E:$E,"&gt;=50000",Kickstarter!$S:$S,"plays",Kickstarter!$G:$G, "failed")</f>
        <v>14</v>
      </c>
      <c r="E13">
        <f>COUNTIFS(Kickstarter!$E:$E,"&gt;=50000",Kickstarter!$S:$S,"plays",Kickstarter!$G:$G, "Canceled")</f>
        <v>0</v>
      </c>
      <c r="F13">
        <f t="shared" si="0"/>
        <v>16</v>
      </c>
      <c r="G13" s="20">
        <f t="shared" si="1"/>
        <v>0.125</v>
      </c>
      <c r="H13" s="20">
        <f t="shared" si="2"/>
        <v>0.875</v>
      </c>
      <c r="I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B1:V4115"/>
  <sheetViews>
    <sheetView zoomScale="95" zoomScaleNormal="95" workbookViewId="0">
      <pane ySplit="1" topLeftCell="A564" activePane="bottomLeft" state="frozen"/>
      <selection activeCell="I1" sqref="I1"/>
      <selection pane="bottomLeft" activeCell="D4129" sqref="D4129"/>
    </sheetView>
  </sheetViews>
  <sheetFormatPr defaultColWidth="8.796875" defaultRowHeight="14.25" x14ac:dyDescent="0.45"/>
  <cols>
    <col min="3" max="3" width="38.46484375" style="9" customWidth="1"/>
    <col min="4" max="4" width="40.33203125" style="3" customWidth="1"/>
    <col min="5" max="5" width="15.6640625" style="5" bestFit="1" customWidth="1"/>
    <col min="6" max="6" width="16.46484375" style="7" customWidth="1"/>
    <col min="7" max="7" width="21.33203125" customWidth="1"/>
    <col min="8" max="8" width="17.796875" customWidth="1"/>
    <col min="9" max="9" width="19.796875" customWidth="1"/>
    <col min="10" max="10" width="19.33203125" customWidth="1"/>
    <col min="11" max="11" width="17.796875" customWidth="1"/>
    <col min="12" max="12" width="15.46484375" customWidth="1"/>
    <col min="13" max="13" width="24.46484375" customWidth="1"/>
    <col min="14" max="14" width="36.46484375" customWidth="1"/>
    <col min="15" max="15" width="41.1328125" customWidth="1"/>
    <col min="16" max="16" width="16.19921875" customWidth="1"/>
    <col min="17" max="17" width="19.86328125" customWidth="1"/>
    <col min="18" max="18" width="19.1328125" customWidth="1"/>
    <col min="19" max="19" width="15.46484375" customWidth="1"/>
    <col min="20" max="21" width="22.53125" customWidth="1"/>
  </cols>
  <sheetData>
    <row r="1" spans="2:22" x14ac:dyDescent="0.45">
      <c r="B1" s="1" t="s">
        <v>0</v>
      </c>
      <c r="C1" s="8" t="s">
        <v>1</v>
      </c>
      <c r="D1" s="2" t="s">
        <v>4110</v>
      </c>
      <c r="E1" s="4" t="s">
        <v>8216</v>
      </c>
      <c r="F1" s="6" t="s">
        <v>8217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0" t="s">
        <v>8306</v>
      </c>
      <c r="Q1" s="10" t="s">
        <v>8307</v>
      </c>
      <c r="R1" s="11" t="s">
        <v>8358</v>
      </c>
      <c r="S1" s="11" t="s">
        <v>8359</v>
      </c>
      <c r="T1" s="16" t="s">
        <v>8365</v>
      </c>
      <c r="U1" s="16" t="s">
        <v>8366</v>
      </c>
      <c r="V1" s="16" t="s">
        <v>8379</v>
      </c>
    </row>
    <row r="2" spans="2:22" ht="42.75" hidden="1" x14ac:dyDescent="0.45">
      <c r="B2">
        <v>2014</v>
      </c>
      <c r="C2" s="9" t="s">
        <v>2015</v>
      </c>
      <c r="D2" s="3" t="s">
        <v>6124</v>
      </c>
      <c r="E2" s="5">
        <v>30000</v>
      </c>
      <c r="F2" s="7">
        <v>2344134.67</v>
      </c>
      <c r="G2" t="s">
        <v>8218</v>
      </c>
      <c r="H2" t="s">
        <v>8223</v>
      </c>
      <c r="I2" t="s">
        <v>8245</v>
      </c>
      <c r="J2">
        <v>1364184539</v>
      </c>
      <c r="K2">
        <v>1361250539</v>
      </c>
      <c r="L2" t="b">
        <v>1</v>
      </c>
      <c r="M2">
        <v>26457</v>
      </c>
      <c r="N2" t="b">
        <v>1</v>
      </c>
      <c r="O2" t="s">
        <v>8293</v>
      </c>
      <c r="P2">
        <f>ROUND(F2/E2*100,0)</f>
        <v>7814</v>
      </c>
      <c r="Q2">
        <f>IFERROR(ROUND(F2/M2,2),0)</f>
        <v>88.6</v>
      </c>
      <c r="R2" s="12" t="s">
        <v>8308</v>
      </c>
      <c r="S2" t="s">
        <v>8309</v>
      </c>
      <c r="T2" s="17">
        <f>(((K2/60)/60)/24)+DATE(1970,1,1)</f>
        <v>41324.214571759258</v>
      </c>
      <c r="U2" s="17"/>
    </row>
    <row r="3" spans="2:22" ht="57" hidden="1" x14ac:dyDescent="0.45">
      <c r="B3">
        <v>1012</v>
      </c>
      <c r="C3" s="9" t="s">
        <v>1013</v>
      </c>
      <c r="D3" s="3" t="s">
        <v>5122</v>
      </c>
      <c r="E3" s="5">
        <v>5000</v>
      </c>
      <c r="F3" s="7">
        <v>1076751.05</v>
      </c>
      <c r="G3" t="s">
        <v>8219</v>
      </c>
      <c r="H3" t="s">
        <v>8223</v>
      </c>
      <c r="I3" t="s">
        <v>8245</v>
      </c>
      <c r="J3">
        <v>1485254052</v>
      </c>
      <c r="K3">
        <v>1481366052</v>
      </c>
      <c r="L3" t="b">
        <v>0</v>
      </c>
      <c r="M3">
        <v>775</v>
      </c>
      <c r="N3" t="b">
        <v>0</v>
      </c>
      <c r="O3" t="s">
        <v>8271</v>
      </c>
      <c r="P3">
        <f t="shared" ref="P3:P66" si="0">ROUND(F3/E3*100,0)</f>
        <v>21535</v>
      </c>
      <c r="Q3">
        <f t="shared" ref="Q3:Q66" si="1">IFERROR(ROUND(F3/M3,2),0)</f>
        <v>1389.36</v>
      </c>
      <c r="R3" s="12" t="s">
        <v>8308</v>
      </c>
      <c r="S3" t="s">
        <v>8310</v>
      </c>
      <c r="T3" s="17">
        <f t="shared" ref="T3:T66" si="2">(((K3/60)/60)/24)+DATE(1970,1,1)</f>
        <v>42714.440416666665</v>
      </c>
      <c r="U3" s="17"/>
    </row>
    <row r="4" spans="2:22" ht="42.75" hidden="1" x14ac:dyDescent="0.45">
      <c r="B4">
        <v>1971</v>
      </c>
      <c r="C4" s="9" t="s">
        <v>1972</v>
      </c>
      <c r="D4" s="3" t="s">
        <v>6081</v>
      </c>
      <c r="E4" s="5">
        <v>400000</v>
      </c>
      <c r="F4" s="7">
        <v>1052110.8700000001</v>
      </c>
      <c r="G4" t="s">
        <v>8218</v>
      </c>
      <c r="H4" t="s">
        <v>8223</v>
      </c>
      <c r="I4" t="s">
        <v>8245</v>
      </c>
      <c r="J4">
        <v>1384488000</v>
      </c>
      <c r="K4">
        <v>1381752061</v>
      </c>
      <c r="L4" t="b">
        <v>1</v>
      </c>
      <c r="M4">
        <v>3863</v>
      </c>
      <c r="N4" t="b">
        <v>1</v>
      </c>
      <c r="O4" t="s">
        <v>8293</v>
      </c>
      <c r="P4">
        <f t="shared" si="0"/>
        <v>263</v>
      </c>
      <c r="Q4">
        <f t="shared" si="1"/>
        <v>272.36</v>
      </c>
      <c r="R4" s="12" t="s">
        <v>8308</v>
      </c>
      <c r="S4" t="s">
        <v>8309</v>
      </c>
      <c r="T4" s="17">
        <f t="shared" si="2"/>
        <v>41561.500706018516</v>
      </c>
      <c r="U4" s="17"/>
    </row>
    <row r="5" spans="2:22" ht="28.5" hidden="1" x14ac:dyDescent="0.45">
      <c r="B5">
        <v>2076</v>
      </c>
      <c r="C5" s="9" t="s">
        <v>2077</v>
      </c>
      <c r="D5" s="3" t="s">
        <v>6186</v>
      </c>
      <c r="E5" s="5">
        <v>179000</v>
      </c>
      <c r="F5" s="7">
        <v>972594.99</v>
      </c>
      <c r="G5" t="s">
        <v>8218</v>
      </c>
      <c r="H5" t="s">
        <v>8224</v>
      </c>
      <c r="I5" t="s">
        <v>8246</v>
      </c>
      <c r="J5">
        <v>1406149689</v>
      </c>
      <c r="K5">
        <v>1402693689</v>
      </c>
      <c r="L5" t="b">
        <v>0</v>
      </c>
      <c r="M5">
        <v>8359</v>
      </c>
      <c r="N5" t="b">
        <v>1</v>
      </c>
      <c r="O5" t="s">
        <v>8293</v>
      </c>
      <c r="P5">
        <f t="shared" si="0"/>
        <v>543</v>
      </c>
      <c r="Q5">
        <f t="shared" si="1"/>
        <v>116.35</v>
      </c>
      <c r="R5" s="12" t="s">
        <v>8308</v>
      </c>
      <c r="S5" t="s">
        <v>8309</v>
      </c>
      <c r="T5" s="17">
        <f t="shared" si="2"/>
        <v>41803.880659722221</v>
      </c>
      <c r="U5" s="17">
        <f>(((J2/60)/60)/24)+DATE(1970,1,1)</f>
        <v>41358.172905092593</v>
      </c>
    </row>
    <row r="6" spans="2:22" ht="28.5" hidden="1" x14ac:dyDescent="0.45">
      <c r="B6">
        <v>1948</v>
      </c>
      <c r="C6" s="9" t="s">
        <v>1949</v>
      </c>
      <c r="D6" s="3" t="s">
        <v>6058</v>
      </c>
      <c r="E6" s="5">
        <v>100000</v>
      </c>
      <c r="F6" s="7">
        <v>800211</v>
      </c>
      <c r="G6" t="s">
        <v>8218</v>
      </c>
      <c r="H6" t="s">
        <v>8223</v>
      </c>
      <c r="I6" t="s">
        <v>8245</v>
      </c>
      <c r="J6">
        <v>1465232520</v>
      </c>
      <c r="K6">
        <v>1460557809</v>
      </c>
      <c r="L6" t="b">
        <v>1</v>
      </c>
      <c r="M6">
        <v>4245</v>
      </c>
      <c r="N6" t="b">
        <v>1</v>
      </c>
      <c r="O6" t="s">
        <v>8293</v>
      </c>
      <c r="P6">
        <f t="shared" si="0"/>
        <v>800</v>
      </c>
      <c r="Q6">
        <f t="shared" si="1"/>
        <v>188.51</v>
      </c>
      <c r="R6" s="12" t="s">
        <v>8308</v>
      </c>
      <c r="S6" t="s">
        <v>8309</v>
      </c>
      <c r="T6" s="17">
        <f t="shared" si="2"/>
        <v>42473.604270833333</v>
      </c>
      <c r="U6" s="17">
        <f t="shared" ref="U6:U69" si="3">(((J3/60)/60)/24)+DATE(1970,1,1)</f>
        <v>42759.440416666665</v>
      </c>
    </row>
    <row r="7" spans="2:22" ht="42.75" hidden="1" x14ac:dyDescent="0.45">
      <c r="B7">
        <v>2013</v>
      </c>
      <c r="C7" s="9" t="s">
        <v>2014</v>
      </c>
      <c r="D7" s="3" t="s">
        <v>6123</v>
      </c>
      <c r="E7" s="5">
        <v>160000</v>
      </c>
      <c r="F7" s="7">
        <v>791862</v>
      </c>
      <c r="G7" t="s">
        <v>8218</v>
      </c>
      <c r="H7" t="s">
        <v>8223</v>
      </c>
      <c r="I7" t="s">
        <v>8245</v>
      </c>
      <c r="J7">
        <v>1468019014</v>
      </c>
      <c r="K7">
        <v>1462835014</v>
      </c>
      <c r="L7" t="b">
        <v>1</v>
      </c>
      <c r="M7">
        <v>4562</v>
      </c>
      <c r="N7" t="b">
        <v>1</v>
      </c>
      <c r="O7" t="s">
        <v>8293</v>
      </c>
      <c r="P7">
        <f t="shared" si="0"/>
        <v>495</v>
      </c>
      <c r="Q7">
        <f t="shared" si="1"/>
        <v>173.58</v>
      </c>
      <c r="R7" s="12" t="s">
        <v>8308</v>
      </c>
      <c r="S7" t="s">
        <v>8309</v>
      </c>
      <c r="T7" s="17">
        <f t="shared" si="2"/>
        <v>42499.960810185185</v>
      </c>
      <c r="U7" s="17">
        <f t="shared" si="3"/>
        <v>41593.166666666664</v>
      </c>
    </row>
    <row r="8" spans="2:22" ht="42.75" hidden="1" x14ac:dyDescent="0.45">
      <c r="B8">
        <v>1478</v>
      </c>
      <c r="C8" s="9" t="s">
        <v>1479</v>
      </c>
      <c r="D8" s="3" t="s">
        <v>5588</v>
      </c>
      <c r="E8" s="5">
        <v>50000</v>
      </c>
      <c r="F8" s="7">
        <v>590807.11</v>
      </c>
      <c r="G8" t="s">
        <v>8218</v>
      </c>
      <c r="H8" t="s">
        <v>8223</v>
      </c>
      <c r="I8" t="s">
        <v>8245</v>
      </c>
      <c r="J8">
        <v>1368564913</v>
      </c>
      <c r="K8">
        <v>1367355313</v>
      </c>
      <c r="L8" t="b">
        <v>1</v>
      </c>
      <c r="M8">
        <v>20242</v>
      </c>
      <c r="N8" t="b">
        <v>1</v>
      </c>
      <c r="O8" t="s">
        <v>8286</v>
      </c>
      <c r="P8">
        <f t="shared" si="0"/>
        <v>1182</v>
      </c>
      <c r="Q8">
        <f t="shared" si="1"/>
        <v>29.19</v>
      </c>
      <c r="R8" s="12" t="s">
        <v>8311</v>
      </c>
      <c r="S8" t="s">
        <v>8312</v>
      </c>
      <c r="T8" s="17">
        <f t="shared" si="2"/>
        <v>41394.871678240743</v>
      </c>
      <c r="U8" s="17">
        <f t="shared" si="3"/>
        <v>41843.880659722221</v>
      </c>
    </row>
    <row r="9" spans="2:22" ht="42.75" hidden="1" x14ac:dyDescent="0.45">
      <c r="B9">
        <v>1978</v>
      </c>
      <c r="C9" s="9" t="s">
        <v>1979</v>
      </c>
      <c r="D9" s="3" t="s">
        <v>6088</v>
      </c>
      <c r="E9" s="5">
        <v>50000</v>
      </c>
      <c r="F9" s="7">
        <v>513422.57</v>
      </c>
      <c r="G9" t="s">
        <v>8218</v>
      </c>
      <c r="H9" t="s">
        <v>8223</v>
      </c>
      <c r="I9" t="s">
        <v>8245</v>
      </c>
      <c r="J9">
        <v>1339484400</v>
      </c>
      <c r="K9">
        <v>1336627492</v>
      </c>
      <c r="L9" t="b">
        <v>1</v>
      </c>
      <c r="M9">
        <v>388</v>
      </c>
      <c r="N9" t="b">
        <v>1</v>
      </c>
      <c r="O9" t="s">
        <v>8293</v>
      </c>
      <c r="P9">
        <f t="shared" si="0"/>
        <v>1027</v>
      </c>
      <c r="Q9">
        <f t="shared" si="1"/>
        <v>1323.25</v>
      </c>
      <c r="R9" s="12" t="s">
        <v>8308</v>
      </c>
      <c r="S9" t="s">
        <v>8309</v>
      </c>
      <c r="T9" s="17">
        <f t="shared" si="2"/>
        <v>41039.225601851853</v>
      </c>
      <c r="U9" s="17">
        <f t="shared" si="3"/>
        <v>42527.709722222222</v>
      </c>
    </row>
    <row r="10" spans="2:22" ht="42.75" hidden="1" x14ac:dyDescent="0.45">
      <c r="B10">
        <v>1973</v>
      </c>
      <c r="C10" s="9" t="s">
        <v>1974</v>
      </c>
      <c r="D10" s="3" t="s">
        <v>6083</v>
      </c>
      <c r="E10" s="5">
        <v>198000</v>
      </c>
      <c r="F10" s="7">
        <v>508525.01</v>
      </c>
      <c r="G10" t="s">
        <v>8218</v>
      </c>
      <c r="H10" t="s">
        <v>8223</v>
      </c>
      <c r="I10" t="s">
        <v>8245</v>
      </c>
      <c r="J10">
        <v>1470466800</v>
      </c>
      <c r="K10">
        <v>1467134464</v>
      </c>
      <c r="L10" t="b">
        <v>1</v>
      </c>
      <c r="M10">
        <v>2051</v>
      </c>
      <c r="N10" t="b">
        <v>1</v>
      </c>
      <c r="O10" t="s">
        <v>8293</v>
      </c>
      <c r="P10">
        <f t="shared" si="0"/>
        <v>257</v>
      </c>
      <c r="Q10">
        <f t="shared" si="1"/>
        <v>247.94</v>
      </c>
      <c r="R10" s="12" t="s">
        <v>8308</v>
      </c>
      <c r="S10" t="s">
        <v>8309</v>
      </c>
      <c r="T10" s="17">
        <f t="shared" si="2"/>
        <v>42549.722962962958</v>
      </c>
      <c r="U10" s="17">
        <f t="shared" si="3"/>
        <v>42559.960810185185</v>
      </c>
    </row>
    <row r="11" spans="2:22" ht="42.75" hidden="1" x14ac:dyDescent="0.45">
      <c r="B11">
        <v>2064</v>
      </c>
      <c r="C11" s="9" t="s">
        <v>2065</v>
      </c>
      <c r="D11" s="3" t="s">
        <v>6174</v>
      </c>
      <c r="E11" s="5">
        <v>261962</v>
      </c>
      <c r="F11" s="7">
        <v>500784.27</v>
      </c>
      <c r="G11" t="s">
        <v>8218</v>
      </c>
      <c r="H11" t="s">
        <v>8223</v>
      </c>
      <c r="I11" t="s">
        <v>8245</v>
      </c>
      <c r="J11">
        <v>1370001600</v>
      </c>
      <c r="K11">
        <v>1366879523</v>
      </c>
      <c r="L11" t="b">
        <v>0</v>
      </c>
      <c r="M11">
        <v>5812</v>
      </c>
      <c r="N11" t="b">
        <v>1</v>
      </c>
      <c r="O11" t="s">
        <v>8293</v>
      </c>
      <c r="P11">
        <f t="shared" si="0"/>
        <v>191</v>
      </c>
      <c r="Q11">
        <f t="shared" si="1"/>
        <v>86.16</v>
      </c>
      <c r="R11" s="12" t="s">
        <v>8308</v>
      </c>
      <c r="S11" t="s">
        <v>8309</v>
      </c>
      <c r="T11" s="17">
        <f t="shared" si="2"/>
        <v>41389.364849537036</v>
      </c>
      <c r="U11" s="17">
        <f t="shared" si="3"/>
        <v>41408.871678240743</v>
      </c>
    </row>
    <row r="12" spans="2:22" ht="42.75" hidden="1" x14ac:dyDescent="0.45">
      <c r="B12">
        <v>1515</v>
      </c>
      <c r="C12" s="9" t="s">
        <v>1516</v>
      </c>
      <c r="D12" s="3" t="s">
        <v>5625</v>
      </c>
      <c r="E12" s="5">
        <v>300000</v>
      </c>
      <c r="F12" s="7">
        <v>471567</v>
      </c>
      <c r="G12" t="s">
        <v>8218</v>
      </c>
      <c r="H12" t="s">
        <v>8233</v>
      </c>
      <c r="I12" t="s">
        <v>8253</v>
      </c>
      <c r="J12">
        <v>1458104697</v>
      </c>
      <c r="K12">
        <v>1455516297</v>
      </c>
      <c r="L12" t="b">
        <v>1</v>
      </c>
      <c r="M12">
        <v>555</v>
      </c>
      <c r="N12" t="b">
        <v>1</v>
      </c>
      <c r="O12" t="s">
        <v>8283</v>
      </c>
      <c r="P12">
        <f t="shared" si="0"/>
        <v>157</v>
      </c>
      <c r="Q12">
        <f t="shared" si="1"/>
        <v>849.67</v>
      </c>
      <c r="R12" s="12" t="s">
        <v>8313</v>
      </c>
      <c r="S12" t="s">
        <v>8314</v>
      </c>
      <c r="T12" s="17">
        <f t="shared" si="2"/>
        <v>42415.253437499996</v>
      </c>
      <c r="U12" s="17">
        <f t="shared" si="3"/>
        <v>41072.291666666664</v>
      </c>
    </row>
    <row r="13" spans="2:22" ht="42.75" hidden="1" x14ac:dyDescent="0.45">
      <c r="B13">
        <v>2011</v>
      </c>
      <c r="C13" s="9" t="s">
        <v>2012</v>
      </c>
      <c r="D13" s="3" t="s">
        <v>6121</v>
      </c>
      <c r="E13" s="5">
        <v>50000</v>
      </c>
      <c r="F13" s="7">
        <v>409782</v>
      </c>
      <c r="G13" t="s">
        <v>8218</v>
      </c>
      <c r="H13" t="s">
        <v>8238</v>
      </c>
      <c r="I13" t="s">
        <v>8248</v>
      </c>
      <c r="J13">
        <v>1452553200</v>
      </c>
      <c r="K13">
        <v>1449650173</v>
      </c>
      <c r="L13" t="b">
        <v>1</v>
      </c>
      <c r="M13">
        <v>971</v>
      </c>
      <c r="N13" t="b">
        <v>1</v>
      </c>
      <c r="O13" t="s">
        <v>8293</v>
      </c>
      <c r="P13">
        <f t="shared" si="0"/>
        <v>820</v>
      </c>
      <c r="Q13">
        <f t="shared" si="1"/>
        <v>422.02</v>
      </c>
      <c r="R13" s="12" t="s">
        <v>8308</v>
      </c>
      <c r="S13" t="s">
        <v>8309</v>
      </c>
      <c r="T13" s="17">
        <f t="shared" si="2"/>
        <v>42347.358483796299</v>
      </c>
      <c r="U13" s="17">
        <f t="shared" si="3"/>
        <v>42588.291666666672</v>
      </c>
    </row>
    <row r="14" spans="2:22" ht="42.75" hidden="1" x14ac:dyDescent="0.45">
      <c r="B14">
        <v>2070</v>
      </c>
      <c r="C14" s="9" t="s">
        <v>2071</v>
      </c>
      <c r="D14" s="3" t="s">
        <v>6180</v>
      </c>
      <c r="E14" s="5">
        <v>125000</v>
      </c>
      <c r="F14" s="7">
        <v>396659</v>
      </c>
      <c r="G14" t="s">
        <v>8218</v>
      </c>
      <c r="H14" t="s">
        <v>8235</v>
      </c>
      <c r="I14" t="s">
        <v>8248</v>
      </c>
      <c r="J14">
        <v>1467128723</v>
      </c>
      <c r="K14">
        <v>1464536723</v>
      </c>
      <c r="L14" t="b">
        <v>0</v>
      </c>
      <c r="M14">
        <v>1530</v>
      </c>
      <c r="N14" t="b">
        <v>1</v>
      </c>
      <c r="O14" t="s">
        <v>8293</v>
      </c>
      <c r="P14">
        <f t="shared" si="0"/>
        <v>317</v>
      </c>
      <c r="Q14">
        <f t="shared" si="1"/>
        <v>259.25</v>
      </c>
      <c r="R14" s="12" t="s">
        <v>8308</v>
      </c>
      <c r="S14" t="s">
        <v>8309</v>
      </c>
      <c r="T14" s="17">
        <f t="shared" si="2"/>
        <v>42519.6565162037</v>
      </c>
      <c r="U14" s="17">
        <f t="shared" si="3"/>
        <v>41425.5</v>
      </c>
    </row>
    <row r="15" spans="2:22" ht="28.5" hidden="1" x14ac:dyDescent="0.45">
      <c r="B15">
        <v>1954</v>
      </c>
      <c r="C15" s="9" t="s">
        <v>1955</v>
      </c>
      <c r="D15" s="3" t="s">
        <v>6064</v>
      </c>
      <c r="E15" s="5">
        <v>50000</v>
      </c>
      <c r="F15" s="7">
        <v>349474</v>
      </c>
      <c r="G15" t="s">
        <v>8218</v>
      </c>
      <c r="H15" t="s">
        <v>8223</v>
      </c>
      <c r="I15" t="s">
        <v>8245</v>
      </c>
      <c r="J15">
        <v>1457758800</v>
      </c>
      <c r="K15">
        <v>1453730176</v>
      </c>
      <c r="L15" t="b">
        <v>1</v>
      </c>
      <c r="M15">
        <v>415</v>
      </c>
      <c r="N15" t="b">
        <v>1</v>
      </c>
      <c r="O15" t="s">
        <v>8293</v>
      </c>
      <c r="P15">
        <f t="shared" si="0"/>
        <v>699</v>
      </c>
      <c r="Q15">
        <f t="shared" si="1"/>
        <v>842.11</v>
      </c>
      <c r="R15" s="12" t="s">
        <v>8308</v>
      </c>
      <c r="S15" t="s">
        <v>8309</v>
      </c>
      <c r="T15" s="17">
        <f t="shared" si="2"/>
        <v>42394.580740740741</v>
      </c>
      <c r="U15" s="17">
        <f t="shared" si="3"/>
        <v>42445.211770833332</v>
      </c>
    </row>
    <row r="16" spans="2:22" ht="42.75" hidden="1" x14ac:dyDescent="0.45">
      <c r="B16">
        <v>1945</v>
      </c>
      <c r="C16" s="9" t="s">
        <v>1946</v>
      </c>
      <c r="D16" s="3" t="s">
        <v>6055</v>
      </c>
      <c r="E16" s="5">
        <v>100000</v>
      </c>
      <c r="F16" s="7">
        <v>348018</v>
      </c>
      <c r="G16" t="s">
        <v>8218</v>
      </c>
      <c r="H16" t="s">
        <v>8226</v>
      </c>
      <c r="I16" t="s">
        <v>8248</v>
      </c>
      <c r="J16">
        <v>1436680958</v>
      </c>
      <c r="K16">
        <v>1433224958</v>
      </c>
      <c r="L16" t="b">
        <v>1</v>
      </c>
      <c r="M16">
        <v>680</v>
      </c>
      <c r="N16" t="b">
        <v>1</v>
      </c>
      <c r="O16" t="s">
        <v>8293</v>
      </c>
      <c r="P16">
        <f t="shared" si="0"/>
        <v>348</v>
      </c>
      <c r="Q16">
        <f t="shared" si="1"/>
        <v>511.79</v>
      </c>
      <c r="R16" s="12" t="s">
        <v>8308</v>
      </c>
      <c r="S16" t="s">
        <v>8309</v>
      </c>
      <c r="T16" s="17">
        <f t="shared" si="2"/>
        <v>42157.251828703709</v>
      </c>
      <c r="U16" s="17">
        <f t="shared" si="3"/>
        <v>42380.958333333328</v>
      </c>
    </row>
    <row r="17" spans="2:21" ht="42.75" hidden="1" x14ac:dyDescent="0.45">
      <c r="B17">
        <v>2643</v>
      </c>
      <c r="C17" s="9" t="s">
        <v>2643</v>
      </c>
      <c r="D17" s="3" t="s">
        <v>6753</v>
      </c>
      <c r="E17" s="5">
        <v>1000000</v>
      </c>
      <c r="F17" s="7">
        <v>335597.31</v>
      </c>
      <c r="G17" t="s">
        <v>8219</v>
      </c>
      <c r="H17" t="s">
        <v>8223</v>
      </c>
      <c r="I17" t="s">
        <v>8245</v>
      </c>
      <c r="J17">
        <v>1482307140</v>
      </c>
      <c r="K17">
        <v>1479218315</v>
      </c>
      <c r="L17" t="b">
        <v>1</v>
      </c>
      <c r="M17">
        <v>1501</v>
      </c>
      <c r="N17" t="b">
        <v>0</v>
      </c>
      <c r="O17" t="s">
        <v>8299</v>
      </c>
      <c r="P17">
        <f t="shared" si="0"/>
        <v>34</v>
      </c>
      <c r="Q17">
        <f t="shared" si="1"/>
        <v>223.58</v>
      </c>
      <c r="R17" s="12" t="s">
        <v>8308</v>
      </c>
      <c r="S17" t="s">
        <v>8315</v>
      </c>
      <c r="T17" s="17">
        <f t="shared" si="2"/>
        <v>42689.582349537035</v>
      </c>
      <c r="U17" s="17">
        <f t="shared" si="3"/>
        <v>42549.6565162037</v>
      </c>
    </row>
    <row r="18" spans="2:21" ht="42.75" hidden="1" x14ac:dyDescent="0.45">
      <c r="B18">
        <v>1941</v>
      </c>
      <c r="C18" s="9" t="s">
        <v>1942</v>
      </c>
      <c r="D18" s="3" t="s">
        <v>6051</v>
      </c>
      <c r="E18" s="5">
        <v>250000</v>
      </c>
      <c r="F18" s="7">
        <v>315295.89</v>
      </c>
      <c r="G18" t="s">
        <v>8218</v>
      </c>
      <c r="H18" t="s">
        <v>8223</v>
      </c>
      <c r="I18" t="s">
        <v>8245</v>
      </c>
      <c r="J18">
        <v>1400137131</v>
      </c>
      <c r="K18">
        <v>1397545131</v>
      </c>
      <c r="L18" t="b">
        <v>1</v>
      </c>
      <c r="M18">
        <v>4883</v>
      </c>
      <c r="N18" t="b">
        <v>1</v>
      </c>
      <c r="O18" t="s">
        <v>8293</v>
      </c>
      <c r="P18">
        <f t="shared" si="0"/>
        <v>126</v>
      </c>
      <c r="Q18">
        <f t="shared" si="1"/>
        <v>64.569999999999993</v>
      </c>
      <c r="R18" s="12" t="s">
        <v>8308</v>
      </c>
      <c r="S18" t="s">
        <v>8309</v>
      </c>
      <c r="T18" s="17">
        <f t="shared" si="2"/>
        <v>41744.290868055556</v>
      </c>
      <c r="U18" s="17">
        <f t="shared" si="3"/>
        <v>42441.208333333328</v>
      </c>
    </row>
    <row r="19" spans="2:21" ht="42.75" hidden="1" x14ac:dyDescent="0.45">
      <c r="B19">
        <v>1944</v>
      </c>
      <c r="C19" s="9" t="s">
        <v>1945</v>
      </c>
      <c r="D19" s="3" t="s">
        <v>6054</v>
      </c>
      <c r="E19" s="5">
        <v>40000</v>
      </c>
      <c r="F19" s="7">
        <v>315222.2</v>
      </c>
      <c r="G19" t="s">
        <v>8218</v>
      </c>
      <c r="H19" t="s">
        <v>8223</v>
      </c>
      <c r="I19" t="s">
        <v>8245</v>
      </c>
      <c r="J19">
        <v>1398952890</v>
      </c>
      <c r="K19">
        <v>1396360890</v>
      </c>
      <c r="L19" t="b">
        <v>1</v>
      </c>
      <c r="M19">
        <v>1789</v>
      </c>
      <c r="N19" t="b">
        <v>1</v>
      </c>
      <c r="O19" t="s">
        <v>8293</v>
      </c>
      <c r="P19">
        <f t="shared" si="0"/>
        <v>788</v>
      </c>
      <c r="Q19">
        <f t="shared" si="1"/>
        <v>176.2</v>
      </c>
      <c r="R19" s="12" t="s">
        <v>8308</v>
      </c>
      <c r="S19" t="s">
        <v>8309</v>
      </c>
      <c r="T19" s="17">
        <f t="shared" si="2"/>
        <v>41730.584374999999</v>
      </c>
      <c r="U19" s="17">
        <f t="shared" si="3"/>
        <v>42197.251828703709</v>
      </c>
    </row>
    <row r="20" spans="2:21" ht="42.75" hidden="1" x14ac:dyDescent="0.45">
      <c r="B20">
        <v>2611</v>
      </c>
      <c r="C20" s="9" t="s">
        <v>2611</v>
      </c>
      <c r="D20" s="3" t="s">
        <v>6721</v>
      </c>
      <c r="E20" s="5">
        <v>11000</v>
      </c>
      <c r="F20" s="7">
        <v>306970</v>
      </c>
      <c r="G20" t="s">
        <v>8218</v>
      </c>
      <c r="H20" t="s">
        <v>8235</v>
      </c>
      <c r="I20" t="s">
        <v>8248</v>
      </c>
      <c r="J20">
        <v>1483397940</v>
      </c>
      <c r="K20">
        <v>1480493014</v>
      </c>
      <c r="L20" t="b">
        <v>1</v>
      </c>
      <c r="M20">
        <v>3663</v>
      </c>
      <c r="N20" t="b">
        <v>1</v>
      </c>
      <c r="O20" t="s">
        <v>8299</v>
      </c>
      <c r="P20">
        <f t="shared" si="0"/>
        <v>2791</v>
      </c>
      <c r="Q20">
        <f t="shared" si="1"/>
        <v>83.8</v>
      </c>
      <c r="R20" s="12" t="s">
        <v>8308</v>
      </c>
      <c r="S20" t="s">
        <v>8315</v>
      </c>
      <c r="T20" s="17">
        <f t="shared" si="2"/>
        <v>42704.335810185185</v>
      </c>
      <c r="U20" s="17">
        <f t="shared" si="3"/>
        <v>42725.332638888889</v>
      </c>
    </row>
    <row r="21" spans="2:21" ht="42.75" hidden="1" x14ac:dyDescent="0.45">
      <c r="B21">
        <v>2034</v>
      </c>
      <c r="C21" s="9" t="s">
        <v>2035</v>
      </c>
      <c r="D21" s="3" t="s">
        <v>6144</v>
      </c>
      <c r="E21" s="5">
        <v>78000</v>
      </c>
      <c r="F21" s="7">
        <v>301719.59000000003</v>
      </c>
      <c r="G21" t="s">
        <v>8218</v>
      </c>
      <c r="H21" t="s">
        <v>8223</v>
      </c>
      <c r="I21" t="s">
        <v>8245</v>
      </c>
      <c r="J21">
        <v>1430981880</v>
      </c>
      <c r="K21">
        <v>1426216033</v>
      </c>
      <c r="L21" t="b">
        <v>1</v>
      </c>
      <c r="M21">
        <v>508</v>
      </c>
      <c r="N21" t="b">
        <v>1</v>
      </c>
      <c r="O21" t="s">
        <v>8293</v>
      </c>
      <c r="P21">
        <f t="shared" si="0"/>
        <v>387</v>
      </c>
      <c r="Q21">
        <f t="shared" si="1"/>
        <v>593.94000000000005</v>
      </c>
      <c r="R21" s="12" t="s">
        <v>8308</v>
      </c>
      <c r="S21" t="s">
        <v>8309</v>
      </c>
      <c r="T21" s="17">
        <f t="shared" si="2"/>
        <v>42076.130011574074</v>
      </c>
      <c r="U21" s="17">
        <f t="shared" si="3"/>
        <v>41774.290868055556</v>
      </c>
    </row>
    <row r="22" spans="2:21" ht="42.75" hidden="1" x14ac:dyDescent="0.45">
      <c r="B22">
        <v>642</v>
      </c>
      <c r="C22" s="9" t="s">
        <v>643</v>
      </c>
      <c r="D22" s="3" t="s">
        <v>4752</v>
      </c>
      <c r="E22" s="5">
        <v>20000</v>
      </c>
      <c r="F22" s="7">
        <v>292097</v>
      </c>
      <c r="G22" t="s">
        <v>8218</v>
      </c>
      <c r="H22" t="s">
        <v>8235</v>
      </c>
      <c r="I22" t="s">
        <v>8248</v>
      </c>
      <c r="J22">
        <v>1439998674</v>
      </c>
      <c r="K22">
        <v>1436888274</v>
      </c>
      <c r="L22" t="b">
        <v>0</v>
      </c>
      <c r="M22">
        <v>2174</v>
      </c>
      <c r="N22" t="b">
        <v>1</v>
      </c>
      <c r="O22" t="s">
        <v>8271</v>
      </c>
      <c r="P22">
        <f t="shared" si="0"/>
        <v>1460</v>
      </c>
      <c r="Q22">
        <f t="shared" si="1"/>
        <v>134.36000000000001</v>
      </c>
      <c r="R22" s="12" t="s">
        <v>8308</v>
      </c>
      <c r="S22" t="s">
        <v>8310</v>
      </c>
      <c r="T22" s="17">
        <f t="shared" si="2"/>
        <v>42199.651319444441</v>
      </c>
      <c r="U22" s="17">
        <f t="shared" si="3"/>
        <v>41760.584374999999</v>
      </c>
    </row>
    <row r="23" spans="2:21" ht="42.75" hidden="1" x14ac:dyDescent="0.45">
      <c r="B23">
        <v>2197</v>
      </c>
      <c r="C23" s="9" t="s">
        <v>2198</v>
      </c>
      <c r="D23" s="3" t="s">
        <v>6307</v>
      </c>
      <c r="E23" s="5">
        <v>30000</v>
      </c>
      <c r="F23" s="7">
        <v>285309.33</v>
      </c>
      <c r="G23" t="s">
        <v>8218</v>
      </c>
      <c r="H23" t="s">
        <v>8223</v>
      </c>
      <c r="I23" t="s">
        <v>8245</v>
      </c>
      <c r="J23">
        <v>1425132059</v>
      </c>
      <c r="K23">
        <v>1422540059</v>
      </c>
      <c r="L23" t="b">
        <v>0</v>
      </c>
      <c r="M23">
        <v>4330</v>
      </c>
      <c r="N23" t="b">
        <v>1</v>
      </c>
      <c r="O23" t="s">
        <v>8295</v>
      </c>
      <c r="P23">
        <f t="shared" si="0"/>
        <v>951</v>
      </c>
      <c r="Q23">
        <f t="shared" si="1"/>
        <v>65.89</v>
      </c>
      <c r="R23" s="12" t="s">
        <v>8316</v>
      </c>
      <c r="S23" t="s">
        <v>8317</v>
      </c>
      <c r="T23" s="17">
        <f t="shared" si="2"/>
        <v>42033.584016203706</v>
      </c>
      <c r="U23" s="17">
        <f t="shared" si="3"/>
        <v>42737.957638888889</v>
      </c>
    </row>
    <row r="24" spans="2:21" ht="42.75" hidden="1" x14ac:dyDescent="0.45">
      <c r="B24">
        <v>2250</v>
      </c>
      <c r="C24" s="9" t="s">
        <v>2251</v>
      </c>
      <c r="D24" s="3" t="s">
        <v>6360</v>
      </c>
      <c r="E24" s="5">
        <v>25000</v>
      </c>
      <c r="F24" s="7">
        <v>243778</v>
      </c>
      <c r="G24" t="s">
        <v>8218</v>
      </c>
      <c r="H24" t="s">
        <v>8223</v>
      </c>
      <c r="I24" t="s">
        <v>8245</v>
      </c>
      <c r="J24">
        <v>1480727273</v>
      </c>
      <c r="K24">
        <v>1478131673</v>
      </c>
      <c r="L24" t="b">
        <v>0</v>
      </c>
      <c r="M24">
        <v>571</v>
      </c>
      <c r="N24" t="b">
        <v>1</v>
      </c>
      <c r="O24" t="s">
        <v>8295</v>
      </c>
      <c r="P24">
        <f t="shared" si="0"/>
        <v>975</v>
      </c>
      <c r="Q24">
        <f t="shared" si="1"/>
        <v>426.93</v>
      </c>
      <c r="R24" s="12" t="s">
        <v>8316</v>
      </c>
      <c r="S24" t="s">
        <v>8317</v>
      </c>
      <c r="T24" s="17">
        <f t="shared" si="2"/>
        <v>42677.005474537036</v>
      </c>
      <c r="U24" s="17">
        <f t="shared" si="3"/>
        <v>42131.290277777778</v>
      </c>
    </row>
    <row r="25" spans="2:21" ht="42.75" hidden="1" x14ac:dyDescent="0.45">
      <c r="B25">
        <v>1964</v>
      </c>
      <c r="C25" s="9" t="s">
        <v>1965</v>
      </c>
      <c r="D25" s="3" t="s">
        <v>6074</v>
      </c>
      <c r="E25" s="5">
        <v>89200</v>
      </c>
      <c r="F25" s="7">
        <v>231543.12</v>
      </c>
      <c r="G25" t="s">
        <v>8218</v>
      </c>
      <c r="H25" t="s">
        <v>8236</v>
      </c>
      <c r="I25" t="s">
        <v>8248</v>
      </c>
      <c r="J25">
        <v>1461306772</v>
      </c>
      <c r="K25">
        <v>1458714772</v>
      </c>
      <c r="L25" t="b">
        <v>1</v>
      </c>
      <c r="M25">
        <v>1281</v>
      </c>
      <c r="N25" t="b">
        <v>1</v>
      </c>
      <c r="O25" t="s">
        <v>8293</v>
      </c>
      <c r="P25">
        <f t="shared" si="0"/>
        <v>260</v>
      </c>
      <c r="Q25">
        <f t="shared" si="1"/>
        <v>180.75</v>
      </c>
      <c r="R25" s="12" t="s">
        <v>8308</v>
      </c>
      <c r="S25" t="s">
        <v>8309</v>
      </c>
      <c r="T25" s="17">
        <f t="shared" si="2"/>
        <v>42452.272824074069</v>
      </c>
      <c r="U25" s="17">
        <f t="shared" si="3"/>
        <v>42235.651319444441</v>
      </c>
    </row>
    <row r="26" spans="2:21" ht="42.75" hidden="1" x14ac:dyDescent="0.45">
      <c r="B26">
        <v>1979</v>
      </c>
      <c r="C26" s="9" t="s">
        <v>1980</v>
      </c>
      <c r="D26" s="3" t="s">
        <v>6089</v>
      </c>
      <c r="E26" s="5">
        <v>200000</v>
      </c>
      <c r="F26" s="7">
        <v>229802.31</v>
      </c>
      <c r="G26" t="s">
        <v>8218</v>
      </c>
      <c r="H26" t="s">
        <v>8223</v>
      </c>
      <c r="I26" t="s">
        <v>8245</v>
      </c>
      <c r="J26">
        <v>1447909140</v>
      </c>
      <c r="K26">
        <v>1444734146</v>
      </c>
      <c r="L26" t="b">
        <v>1</v>
      </c>
      <c r="M26">
        <v>813</v>
      </c>
      <c r="N26" t="b">
        <v>1</v>
      </c>
      <c r="O26" t="s">
        <v>8293</v>
      </c>
      <c r="P26">
        <f t="shared" si="0"/>
        <v>115</v>
      </c>
      <c r="Q26">
        <f t="shared" si="1"/>
        <v>282.66000000000003</v>
      </c>
      <c r="R26" s="12" t="s">
        <v>8308</v>
      </c>
      <c r="S26" t="s">
        <v>8309</v>
      </c>
      <c r="T26" s="17">
        <f t="shared" si="2"/>
        <v>42290.460023148145</v>
      </c>
      <c r="U26" s="17">
        <f t="shared" si="3"/>
        <v>42063.584016203706</v>
      </c>
    </row>
    <row r="27" spans="2:21" ht="28.5" hidden="1" x14ac:dyDescent="0.45">
      <c r="B27">
        <v>2001</v>
      </c>
      <c r="C27" s="9" t="s">
        <v>2002</v>
      </c>
      <c r="D27" s="3" t="s">
        <v>6111</v>
      </c>
      <c r="E27" s="5">
        <v>55000</v>
      </c>
      <c r="F27" s="7">
        <v>210171</v>
      </c>
      <c r="G27" t="s">
        <v>8218</v>
      </c>
      <c r="H27" t="s">
        <v>8235</v>
      </c>
      <c r="I27" t="s">
        <v>8248</v>
      </c>
      <c r="J27">
        <v>1434139200</v>
      </c>
      <c r="K27">
        <v>1431406916</v>
      </c>
      <c r="L27" t="b">
        <v>1</v>
      </c>
      <c r="M27">
        <v>1637</v>
      </c>
      <c r="N27" t="b">
        <v>1</v>
      </c>
      <c r="O27" t="s">
        <v>8293</v>
      </c>
      <c r="P27">
        <f t="shared" si="0"/>
        <v>382</v>
      </c>
      <c r="Q27">
        <f t="shared" si="1"/>
        <v>128.38999999999999</v>
      </c>
      <c r="R27" s="12" t="s">
        <v>8308</v>
      </c>
      <c r="S27" t="s">
        <v>8309</v>
      </c>
      <c r="T27" s="17">
        <f t="shared" si="2"/>
        <v>42136.209675925929</v>
      </c>
      <c r="U27" s="17">
        <f t="shared" si="3"/>
        <v>42707.0471412037</v>
      </c>
    </row>
    <row r="28" spans="2:21" ht="42.75" hidden="1" x14ac:dyDescent="0.45">
      <c r="B28">
        <v>1966</v>
      </c>
      <c r="C28" s="9" t="s">
        <v>1967</v>
      </c>
      <c r="D28" s="3" t="s">
        <v>6076</v>
      </c>
      <c r="E28" s="5">
        <v>100000</v>
      </c>
      <c r="F28" s="7">
        <v>206743.09</v>
      </c>
      <c r="G28" t="s">
        <v>8218</v>
      </c>
      <c r="H28" t="s">
        <v>8223</v>
      </c>
      <c r="I28" t="s">
        <v>8245</v>
      </c>
      <c r="J28">
        <v>1408021098</v>
      </c>
      <c r="K28">
        <v>1405429098</v>
      </c>
      <c r="L28" t="b">
        <v>1</v>
      </c>
      <c r="M28">
        <v>1513</v>
      </c>
      <c r="N28" t="b">
        <v>1</v>
      </c>
      <c r="O28" t="s">
        <v>8293</v>
      </c>
      <c r="P28">
        <f t="shared" si="0"/>
        <v>207</v>
      </c>
      <c r="Q28">
        <f t="shared" si="1"/>
        <v>136.63999999999999</v>
      </c>
      <c r="R28" s="12" t="s">
        <v>8308</v>
      </c>
      <c r="S28" t="s">
        <v>8309</v>
      </c>
      <c r="T28" s="17">
        <f t="shared" si="2"/>
        <v>41835.540486111109</v>
      </c>
      <c r="U28" s="17">
        <f t="shared" si="3"/>
        <v>42482.272824074069</v>
      </c>
    </row>
    <row r="29" spans="2:21" ht="28.5" hidden="1" x14ac:dyDescent="0.45">
      <c r="B29">
        <v>1917</v>
      </c>
      <c r="C29" s="9" t="s">
        <v>1918</v>
      </c>
      <c r="D29" s="3" t="s">
        <v>6027</v>
      </c>
      <c r="E29" s="5">
        <v>390000</v>
      </c>
      <c r="F29" s="7">
        <v>205025</v>
      </c>
      <c r="G29" t="s">
        <v>8220</v>
      </c>
      <c r="H29" t="s">
        <v>8230</v>
      </c>
      <c r="I29" t="s">
        <v>8251</v>
      </c>
      <c r="J29">
        <v>1486708133</v>
      </c>
      <c r="K29">
        <v>1484116133</v>
      </c>
      <c r="L29" t="b">
        <v>0</v>
      </c>
      <c r="M29">
        <v>70</v>
      </c>
      <c r="N29" t="b">
        <v>0</v>
      </c>
      <c r="O29" t="s">
        <v>8292</v>
      </c>
      <c r="P29">
        <f t="shared" si="0"/>
        <v>53</v>
      </c>
      <c r="Q29">
        <f t="shared" si="1"/>
        <v>2928.93</v>
      </c>
      <c r="R29" s="12" t="s">
        <v>8308</v>
      </c>
      <c r="S29" t="s">
        <v>8318</v>
      </c>
      <c r="T29" s="17">
        <f t="shared" si="2"/>
        <v>42746.270057870366</v>
      </c>
      <c r="U29" s="17">
        <f t="shared" si="3"/>
        <v>42327.207638888889</v>
      </c>
    </row>
    <row r="30" spans="2:21" ht="42.75" hidden="1" x14ac:dyDescent="0.45">
      <c r="B30">
        <v>2187</v>
      </c>
      <c r="C30" s="9" t="s">
        <v>2188</v>
      </c>
      <c r="D30" s="3" t="s">
        <v>6297</v>
      </c>
      <c r="E30" s="5">
        <v>20000</v>
      </c>
      <c r="F30" s="7">
        <v>202928.5</v>
      </c>
      <c r="G30" t="s">
        <v>8218</v>
      </c>
      <c r="H30" t="s">
        <v>8223</v>
      </c>
      <c r="I30" t="s">
        <v>8245</v>
      </c>
      <c r="J30">
        <v>1428033540</v>
      </c>
      <c r="K30">
        <v>1425531666</v>
      </c>
      <c r="L30" t="b">
        <v>1</v>
      </c>
      <c r="M30">
        <v>3562</v>
      </c>
      <c r="N30" t="b">
        <v>1</v>
      </c>
      <c r="O30" t="s">
        <v>8295</v>
      </c>
      <c r="P30">
        <f t="shared" si="0"/>
        <v>1015</v>
      </c>
      <c r="Q30">
        <f t="shared" si="1"/>
        <v>56.97</v>
      </c>
      <c r="R30" s="12" t="s">
        <v>8316</v>
      </c>
      <c r="S30" t="s">
        <v>8317</v>
      </c>
      <c r="T30" s="17">
        <f t="shared" si="2"/>
        <v>42068.209097222221</v>
      </c>
      <c r="U30" s="17">
        <f t="shared" si="3"/>
        <v>42167.833333333328</v>
      </c>
    </row>
    <row r="31" spans="2:21" ht="42.75" hidden="1" x14ac:dyDescent="0.45">
      <c r="B31">
        <v>1977</v>
      </c>
      <c r="C31" s="9" t="s">
        <v>1978</v>
      </c>
      <c r="D31" s="3" t="s">
        <v>6087</v>
      </c>
      <c r="E31" s="5">
        <v>50000</v>
      </c>
      <c r="F31" s="7">
        <v>201165</v>
      </c>
      <c r="G31" t="s">
        <v>8218</v>
      </c>
      <c r="H31" t="s">
        <v>8223</v>
      </c>
      <c r="I31" t="s">
        <v>8245</v>
      </c>
      <c r="J31">
        <v>1450511940</v>
      </c>
      <c r="K31">
        <v>1446527540</v>
      </c>
      <c r="L31" t="b">
        <v>1</v>
      </c>
      <c r="M31">
        <v>821</v>
      </c>
      <c r="N31" t="b">
        <v>1</v>
      </c>
      <c r="O31" t="s">
        <v>8293</v>
      </c>
      <c r="P31">
        <f t="shared" si="0"/>
        <v>402</v>
      </c>
      <c r="Q31">
        <f t="shared" si="1"/>
        <v>245.02</v>
      </c>
      <c r="R31" s="12" t="s">
        <v>8308</v>
      </c>
      <c r="S31" t="s">
        <v>8309</v>
      </c>
      <c r="T31" s="17">
        <f t="shared" si="2"/>
        <v>42311.216898148152</v>
      </c>
      <c r="U31" s="17">
        <f t="shared" si="3"/>
        <v>41865.540486111109</v>
      </c>
    </row>
    <row r="32" spans="2:21" ht="42.75" hidden="1" x14ac:dyDescent="0.45">
      <c r="B32">
        <v>2225</v>
      </c>
      <c r="C32" s="9" t="s">
        <v>2226</v>
      </c>
      <c r="D32" s="3" t="s">
        <v>6335</v>
      </c>
      <c r="E32" s="5">
        <v>21000</v>
      </c>
      <c r="F32" s="7">
        <v>198415.01</v>
      </c>
      <c r="G32" t="s">
        <v>8218</v>
      </c>
      <c r="H32" t="s">
        <v>8224</v>
      </c>
      <c r="I32" t="s">
        <v>8246</v>
      </c>
      <c r="J32">
        <v>1411326015</v>
      </c>
      <c r="K32">
        <v>1408734015</v>
      </c>
      <c r="L32" t="b">
        <v>0</v>
      </c>
      <c r="M32">
        <v>1204</v>
      </c>
      <c r="N32" t="b">
        <v>1</v>
      </c>
      <c r="O32" t="s">
        <v>8295</v>
      </c>
      <c r="P32">
        <f t="shared" si="0"/>
        <v>945</v>
      </c>
      <c r="Q32">
        <f t="shared" si="1"/>
        <v>164.8</v>
      </c>
      <c r="R32" s="12" t="s">
        <v>8316</v>
      </c>
      <c r="S32" t="s">
        <v>8317</v>
      </c>
      <c r="T32" s="17">
        <f t="shared" si="2"/>
        <v>41873.79184027778</v>
      </c>
      <c r="U32" s="17">
        <f t="shared" si="3"/>
        <v>42776.270057870366</v>
      </c>
    </row>
    <row r="33" spans="2:21" ht="42.75" hidden="1" x14ac:dyDescent="0.45">
      <c r="B33">
        <v>2019</v>
      </c>
      <c r="C33" s="9" t="s">
        <v>2020</v>
      </c>
      <c r="D33" s="3" t="s">
        <v>6129</v>
      </c>
      <c r="E33" s="5">
        <v>40000</v>
      </c>
      <c r="F33" s="7">
        <v>193963.9</v>
      </c>
      <c r="G33" t="s">
        <v>8218</v>
      </c>
      <c r="H33" t="s">
        <v>8223</v>
      </c>
      <c r="I33" t="s">
        <v>8245</v>
      </c>
      <c r="J33">
        <v>1474563621</v>
      </c>
      <c r="K33">
        <v>1471971621</v>
      </c>
      <c r="L33" t="b">
        <v>1</v>
      </c>
      <c r="M33">
        <v>1780</v>
      </c>
      <c r="N33" t="b">
        <v>1</v>
      </c>
      <c r="O33" t="s">
        <v>8293</v>
      </c>
      <c r="P33">
        <f t="shared" si="0"/>
        <v>485</v>
      </c>
      <c r="Q33">
        <f t="shared" si="1"/>
        <v>108.97</v>
      </c>
      <c r="R33" s="12" t="s">
        <v>8308</v>
      </c>
      <c r="S33" t="s">
        <v>8309</v>
      </c>
      <c r="T33" s="17">
        <f t="shared" si="2"/>
        <v>42605.70857638889</v>
      </c>
      <c r="U33" s="17">
        <f t="shared" si="3"/>
        <v>42097.165972222225</v>
      </c>
    </row>
    <row r="34" spans="2:21" ht="28.5" hidden="1" x14ac:dyDescent="0.45">
      <c r="B34">
        <v>2327</v>
      </c>
      <c r="C34" s="9" t="s">
        <v>2328</v>
      </c>
      <c r="D34" s="3" t="s">
        <v>6437</v>
      </c>
      <c r="E34" s="5">
        <v>35000</v>
      </c>
      <c r="F34" s="7">
        <v>184133.01</v>
      </c>
      <c r="G34" t="s">
        <v>8218</v>
      </c>
      <c r="H34" t="s">
        <v>8223</v>
      </c>
      <c r="I34" t="s">
        <v>8245</v>
      </c>
      <c r="J34">
        <v>1409090440</v>
      </c>
      <c r="K34">
        <v>1406066440</v>
      </c>
      <c r="L34" t="b">
        <v>1</v>
      </c>
      <c r="M34">
        <v>3355</v>
      </c>
      <c r="N34" t="b">
        <v>1</v>
      </c>
      <c r="O34" t="s">
        <v>8296</v>
      </c>
      <c r="P34">
        <f t="shared" si="0"/>
        <v>526</v>
      </c>
      <c r="Q34">
        <f t="shared" si="1"/>
        <v>54.88</v>
      </c>
      <c r="R34" s="12" t="s">
        <v>8319</v>
      </c>
      <c r="S34" t="s">
        <v>8320</v>
      </c>
      <c r="T34" s="17">
        <f t="shared" si="2"/>
        <v>41842.917129629634</v>
      </c>
      <c r="U34" s="17">
        <f t="shared" si="3"/>
        <v>42357.332638888889</v>
      </c>
    </row>
    <row r="35" spans="2:21" ht="42.75" hidden="1" x14ac:dyDescent="0.45">
      <c r="B35">
        <v>2270</v>
      </c>
      <c r="C35" s="9" t="s">
        <v>2271</v>
      </c>
      <c r="D35" s="3" t="s">
        <v>6380</v>
      </c>
      <c r="E35" s="5">
        <v>25000</v>
      </c>
      <c r="F35" s="7">
        <v>180062</v>
      </c>
      <c r="G35" t="s">
        <v>8218</v>
      </c>
      <c r="H35" t="s">
        <v>8223</v>
      </c>
      <c r="I35" t="s">
        <v>8245</v>
      </c>
      <c r="J35">
        <v>1484085540</v>
      </c>
      <c r="K35">
        <v>1482353513</v>
      </c>
      <c r="L35" t="b">
        <v>0</v>
      </c>
      <c r="M35">
        <v>1670</v>
      </c>
      <c r="N35" t="b">
        <v>1</v>
      </c>
      <c r="O35" t="s">
        <v>8295</v>
      </c>
      <c r="P35">
        <f t="shared" si="0"/>
        <v>720</v>
      </c>
      <c r="Q35">
        <f t="shared" si="1"/>
        <v>107.82</v>
      </c>
      <c r="R35" s="12" t="s">
        <v>8316</v>
      </c>
      <c r="S35" t="s">
        <v>8317</v>
      </c>
      <c r="T35" s="17">
        <f t="shared" si="2"/>
        <v>42725.869363425925</v>
      </c>
      <c r="U35" s="17">
        <f t="shared" si="3"/>
        <v>41903.79184027778</v>
      </c>
    </row>
    <row r="36" spans="2:21" ht="28.5" hidden="1" x14ac:dyDescent="0.45">
      <c r="B36">
        <v>1980</v>
      </c>
      <c r="C36" s="9" t="s">
        <v>1981</v>
      </c>
      <c r="D36" s="3" t="s">
        <v>6090</v>
      </c>
      <c r="E36" s="5">
        <v>50000</v>
      </c>
      <c r="F36" s="7">
        <v>177412.01</v>
      </c>
      <c r="G36" t="s">
        <v>8218</v>
      </c>
      <c r="H36" t="s">
        <v>8235</v>
      </c>
      <c r="I36" t="s">
        <v>8248</v>
      </c>
      <c r="J36">
        <v>1459684862</v>
      </c>
      <c r="K36">
        <v>1456232462</v>
      </c>
      <c r="L36" t="b">
        <v>1</v>
      </c>
      <c r="M36">
        <v>1945</v>
      </c>
      <c r="N36" t="b">
        <v>1</v>
      </c>
      <c r="O36" t="s">
        <v>8293</v>
      </c>
      <c r="P36">
        <f t="shared" si="0"/>
        <v>355</v>
      </c>
      <c r="Q36">
        <f t="shared" si="1"/>
        <v>91.21</v>
      </c>
      <c r="R36" s="12" t="s">
        <v>8308</v>
      </c>
      <c r="S36" t="s">
        <v>8309</v>
      </c>
      <c r="T36" s="17">
        <f t="shared" si="2"/>
        <v>42423.542384259257</v>
      </c>
      <c r="U36" s="17">
        <f t="shared" si="3"/>
        <v>42635.70857638889</v>
      </c>
    </row>
    <row r="37" spans="2:21" ht="42.75" hidden="1" x14ac:dyDescent="0.45">
      <c r="B37">
        <v>2052</v>
      </c>
      <c r="C37" s="9" t="s">
        <v>2053</v>
      </c>
      <c r="D37" s="3" t="s">
        <v>6162</v>
      </c>
      <c r="E37" s="5">
        <v>50000</v>
      </c>
      <c r="F37" s="7">
        <v>176524</v>
      </c>
      <c r="G37" t="s">
        <v>8218</v>
      </c>
      <c r="H37" t="s">
        <v>8223</v>
      </c>
      <c r="I37" t="s">
        <v>8245</v>
      </c>
      <c r="J37">
        <v>1455933653</v>
      </c>
      <c r="K37">
        <v>1452045653</v>
      </c>
      <c r="L37" t="b">
        <v>0</v>
      </c>
      <c r="M37">
        <v>541</v>
      </c>
      <c r="N37" t="b">
        <v>1</v>
      </c>
      <c r="O37" t="s">
        <v>8293</v>
      </c>
      <c r="P37">
        <f t="shared" si="0"/>
        <v>353</v>
      </c>
      <c r="Q37">
        <f t="shared" si="1"/>
        <v>326.29000000000002</v>
      </c>
      <c r="R37" s="12" t="s">
        <v>8308</v>
      </c>
      <c r="S37" t="s">
        <v>8309</v>
      </c>
      <c r="T37" s="17">
        <f t="shared" si="2"/>
        <v>42375.08394675926</v>
      </c>
      <c r="U37" s="17">
        <f t="shared" si="3"/>
        <v>41877.917129629634</v>
      </c>
    </row>
    <row r="38" spans="2:21" ht="42.75" hidden="1" x14ac:dyDescent="0.45">
      <c r="B38">
        <v>1956</v>
      </c>
      <c r="C38" s="9" t="s">
        <v>1957</v>
      </c>
      <c r="D38" s="3" t="s">
        <v>6066</v>
      </c>
      <c r="E38" s="5">
        <v>60000</v>
      </c>
      <c r="F38" s="7">
        <v>176420</v>
      </c>
      <c r="G38" t="s">
        <v>8218</v>
      </c>
      <c r="H38" t="s">
        <v>8223</v>
      </c>
      <c r="I38" t="s">
        <v>8245</v>
      </c>
      <c r="J38">
        <v>1429391405</v>
      </c>
      <c r="K38">
        <v>1425507005</v>
      </c>
      <c r="L38" t="b">
        <v>1</v>
      </c>
      <c r="M38">
        <v>365</v>
      </c>
      <c r="N38" t="b">
        <v>1</v>
      </c>
      <c r="O38" t="s">
        <v>8293</v>
      </c>
      <c r="P38">
        <f t="shared" si="0"/>
        <v>294</v>
      </c>
      <c r="Q38">
        <f t="shared" si="1"/>
        <v>483.34</v>
      </c>
      <c r="R38" s="12" t="s">
        <v>8308</v>
      </c>
      <c r="S38" t="s">
        <v>8309</v>
      </c>
      <c r="T38" s="17">
        <f t="shared" si="2"/>
        <v>42067.923668981486</v>
      </c>
      <c r="U38" s="17">
        <f t="shared" si="3"/>
        <v>42745.915972222225</v>
      </c>
    </row>
    <row r="39" spans="2:21" ht="42.75" hidden="1" x14ac:dyDescent="0.45">
      <c r="B39">
        <v>371</v>
      </c>
      <c r="C39" s="9" t="s">
        <v>372</v>
      </c>
      <c r="D39" s="3" t="s">
        <v>4481</v>
      </c>
      <c r="E39" s="5">
        <v>150000</v>
      </c>
      <c r="F39" s="7">
        <v>171253</v>
      </c>
      <c r="G39" t="s">
        <v>8218</v>
      </c>
      <c r="H39" t="s">
        <v>8223</v>
      </c>
      <c r="I39" t="s">
        <v>8245</v>
      </c>
      <c r="J39">
        <v>1359743139</v>
      </c>
      <c r="K39">
        <v>1355855139</v>
      </c>
      <c r="L39" t="b">
        <v>0</v>
      </c>
      <c r="M39">
        <v>1062</v>
      </c>
      <c r="N39" t="b">
        <v>1</v>
      </c>
      <c r="O39" t="s">
        <v>8267</v>
      </c>
      <c r="P39">
        <f t="shared" si="0"/>
        <v>114</v>
      </c>
      <c r="Q39">
        <f t="shared" si="1"/>
        <v>161.26</v>
      </c>
      <c r="R39" s="12" t="s">
        <v>8321</v>
      </c>
      <c r="S39" t="s">
        <v>8322</v>
      </c>
      <c r="T39" s="17">
        <f t="shared" si="2"/>
        <v>41261.767812500002</v>
      </c>
      <c r="U39" s="17">
        <f t="shared" si="3"/>
        <v>42463.500717592593</v>
      </c>
    </row>
    <row r="40" spans="2:21" ht="42.75" hidden="1" x14ac:dyDescent="0.45">
      <c r="B40">
        <v>1943</v>
      </c>
      <c r="C40" s="9" t="s">
        <v>1944</v>
      </c>
      <c r="D40" s="3" t="s">
        <v>6053</v>
      </c>
      <c r="E40" s="5">
        <v>10000</v>
      </c>
      <c r="F40" s="7">
        <v>170525</v>
      </c>
      <c r="G40" t="s">
        <v>8218</v>
      </c>
      <c r="H40" t="s">
        <v>8223</v>
      </c>
      <c r="I40" t="s">
        <v>8245</v>
      </c>
      <c r="J40">
        <v>1470896916</v>
      </c>
      <c r="K40">
        <v>1467008916</v>
      </c>
      <c r="L40" t="b">
        <v>1</v>
      </c>
      <c r="M40">
        <v>2478</v>
      </c>
      <c r="N40" t="b">
        <v>1</v>
      </c>
      <c r="O40" t="s">
        <v>8293</v>
      </c>
      <c r="P40">
        <f t="shared" si="0"/>
        <v>1705</v>
      </c>
      <c r="Q40">
        <f t="shared" si="1"/>
        <v>68.819999999999993</v>
      </c>
      <c r="R40" s="12" t="s">
        <v>8308</v>
      </c>
      <c r="S40" t="s">
        <v>8309</v>
      </c>
      <c r="T40" s="17">
        <f t="shared" si="2"/>
        <v>42548.269861111112</v>
      </c>
      <c r="U40" s="17">
        <f t="shared" si="3"/>
        <v>42420.08394675926</v>
      </c>
    </row>
    <row r="41" spans="2:21" ht="28.5" hidden="1" x14ac:dyDescent="0.45">
      <c r="B41">
        <v>2039</v>
      </c>
      <c r="C41" s="9" t="s">
        <v>2040</v>
      </c>
      <c r="D41" s="3" t="s">
        <v>6149</v>
      </c>
      <c r="E41" s="5">
        <v>125000</v>
      </c>
      <c r="F41" s="7">
        <v>170271</v>
      </c>
      <c r="G41" t="s">
        <v>8218</v>
      </c>
      <c r="H41" t="s">
        <v>8223</v>
      </c>
      <c r="I41" t="s">
        <v>8245</v>
      </c>
      <c r="J41">
        <v>1480568340</v>
      </c>
      <c r="K41">
        <v>1477996325</v>
      </c>
      <c r="L41" t="b">
        <v>1</v>
      </c>
      <c r="M41">
        <v>379</v>
      </c>
      <c r="N41" t="b">
        <v>1</v>
      </c>
      <c r="O41" t="s">
        <v>8293</v>
      </c>
      <c r="P41">
        <f t="shared" si="0"/>
        <v>136</v>
      </c>
      <c r="Q41">
        <f t="shared" si="1"/>
        <v>449.26</v>
      </c>
      <c r="R41" s="12" t="s">
        <v>8308</v>
      </c>
      <c r="S41" t="s">
        <v>8309</v>
      </c>
      <c r="T41" s="17">
        <f t="shared" si="2"/>
        <v>42675.438946759255</v>
      </c>
      <c r="U41" s="17">
        <f t="shared" si="3"/>
        <v>42112.882002314815</v>
      </c>
    </row>
    <row r="42" spans="2:21" ht="42.75" hidden="1" x14ac:dyDescent="0.45">
      <c r="B42">
        <v>2983</v>
      </c>
      <c r="C42" s="9" t="s">
        <v>2983</v>
      </c>
      <c r="D42" s="3" t="s">
        <v>7093</v>
      </c>
      <c r="E42" s="5">
        <v>116000</v>
      </c>
      <c r="F42" s="7">
        <v>169985.91</v>
      </c>
      <c r="G42" t="s">
        <v>8218</v>
      </c>
      <c r="H42" t="s">
        <v>8223</v>
      </c>
      <c r="I42" t="s">
        <v>8245</v>
      </c>
      <c r="J42">
        <v>1415722236</v>
      </c>
      <c r="K42">
        <v>1410534636</v>
      </c>
      <c r="L42" t="b">
        <v>1</v>
      </c>
      <c r="M42">
        <v>1095</v>
      </c>
      <c r="N42" t="b">
        <v>1</v>
      </c>
      <c r="O42" t="s">
        <v>8301</v>
      </c>
      <c r="P42">
        <f t="shared" si="0"/>
        <v>147</v>
      </c>
      <c r="Q42">
        <f t="shared" si="1"/>
        <v>155.24</v>
      </c>
      <c r="R42" s="12" t="s">
        <v>8323</v>
      </c>
      <c r="S42" t="s">
        <v>8324</v>
      </c>
      <c r="T42" s="17">
        <f t="shared" si="2"/>
        <v>41894.632361111115</v>
      </c>
      <c r="U42" s="17">
        <f t="shared" si="3"/>
        <v>41306.767812500002</v>
      </c>
    </row>
    <row r="43" spans="2:21" ht="42.75" hidden="1" x14ac:dyDescent="0.45">
      <c r="B43">
        <v>326</v>
      </c>
      <c r="C43" s="9" t="s">
        <v>327</v>
      </c>
      <c r="D43" s="3" t="s">
        <v>4436</v>
      </c>
      <c r="E43" s="5">
        <v>150000</v>
      </c>
      <c r="F43" s="7">
        <v>169394.6</v>
      </c>
      <c r="G43" t="s">
        <v>8218</v>
      </c>
      <c r="H43" t="s">
        <v>8223</v>
      </c>
      <c r="I43" t="s">
        <v>8245</v>
      </c>
      <c r="J43">
        <v>1489532220</v>
      </c>
      <c r="K43">
        <v>1486625606</v>
      </c>
      <c r="L43" t="b">
        <v>1</v>
      </c>
      <c r="M43">
        <v>1151</v>
      </c>
      <c r="N43" t="b">
        <v>1</v>
      </c>
      <c r="O43" t="s">
        <v>8267</v>
      </c>
      <c r="P43">
        <f t="shared" si="0"/>
        <v>113</v>
      </c>
      <c r="Q43">
        <f t="shared" si="1"/>
        <v>147.16999999999999</v>
      </c>
      <c r="R43" s="12" t="s">
        <v>8321</v>
      </c>
      <c r="S43" t="s">
        <v>8322</v>
      </c>
      <c r="T43" s="17">
        <f t="shared" si="2"/>
        <v>42775.314884259264</v>
      </c>
      <c r="U43" s="17">
        <f t="shared" si="3"/>
        <v>42593.269861111112</v>
      </c>
    </row>
    <row r="44" spans="2:21" ht="42.75" hidden="1" x14ac:dyDescent="0.45">
      <c r="B44">
        <v>2035</v>
      </c>
      <c r="C44" s="9" t="s">
        <v>2036</v>
      </c>
      <c r="D44" s="3" t="s">
        <v>6145</v>
      </c>
      <c r="E44" s="5">
        <v>80000</v>
      </c>
      <c r="F44" s="7">
        <v>168829.14</v>
      </c>
      <c r="G44" t="s">
        <v>8218</v>
      </c>
      <c r="H44" t="s">
        <v>8223</v>
      </c>
      <c r="I44" t="s">
        <v>8245</v>
      </c>
      <c r="J44">
        <v>1450486800</v>
      </c>
      <c r="K44">
        <v>1446562807</v>
      </c>
      <c r="L44" t="b">
        <v>1</v>
      </c>
      <c r="M44">
        <v>644</v>
      </c>
      <c r="N44" t="b">
        <v>1</v>
      </c>
      <c r="O44" t="s">
        <v>8293</v>
      </c>
      <c r="P44">
        <f t="shared" si="0"/>
        <v>211</v>
      </c>
      <c r="Q44">
        <f t="shared" si="1"/>
        <v>262.16000000000003</v>
      </c>
      <c r="R44" s="12" t="s">
        <v>8308</v>
      </c>
      <c r="S44" t="s">
        <v>8309</v>
      </c>
      <c r="T44" s="17">
        <f t="shared" si="2"/>
        <v>42311.625081018516</v>
      </c>
      <c r="U44" s="17">
        <f t="shared" si="3"/>
        <v>42705.207638888889</v>
      </c>
    </row>
    <row r="45" spans="2:21" ht="42.75" hidden="1" x14ac:dyDescent="0.45">
      <c r="B45">
        <v>2075</v>
      </c>
      <c r="C45" s="9" t="s">
        <v>2076</v>
      </c>
      <c r="D45" s="3" t="s">
        <v>6185</v>
      </c>
      <c r="E45" s="5">
        <v>9999</v>
      </c>
      <c r="F45" s="7">
        <v>167820.6</v>
      </c>
      <c r="G45" t="s">
        <v>8218</v>
      </c>
      <c r="H45" t="s">
        <v>8223</v>
      </c>
      <c r="I45" t="s">
        <v>8245</v>
      </c>
      <c r="J45">
        <v>1374769288</v>
      </c>
      <c r="K45">
        <v>1372177288</v>
      </c>
      <c r="L45" t="b">
        <v>0</v>
      </c>
      <c r="M45">
        <v>8200</v>
      </c>
      <c r="N45" t="b">
        <v>1</v>
      </c>
      <c r="O45" t="s">
        <v>8293</v>
      </c>
      <c r="P45">
        <f t="shared" si="0"/>
        <v>1678</v>
      </c>
      <c r="Q45">
        <f t="shared" si="1"/>
        <v>20.47</v>
      </c>
      <c r="R45" s="12" t="s">
        <v>8308</v>
      </c>
      <c r="S45" t="s">
        <v>8309</v>
      </c>
      <c r="T45" s="17">
        <f t="shared" si="2"/>
        <v>41450.681574074071</v>
      </c>
      <c r="U45" s="17">
        <f t="shared" si="3"/>
        <v>41954.674027777779</v>
      </c>
    </row>
    <row r="46" spans="2:21" ht="42.75" hidden="1" x14ac:dyDescent="0.45">
      <c r="B46">
        <v>1955</v>
      </c>
      <c r="C46" s="9" t="s">
        <v>1956</v>
      </c>
      <c r="D46" s="3" t="s">
        <v>6065</v>
      </c>
      <c r="E46" s="5">
        <v>42000</v>
      </c>
      <c r="F46" s="7">
        <v>167410.01999999999</v>
      </c>
      <c r="G46" t="s">
        <v>8218</v>
      </c>
      <c r="H46" t="s">
        <v>8223</v>
      </c>
      <c r="I46" t="s">
        <v>8245</v>
      </c>
      <c r="J46">
        <v>1337799600</v>
      </c>
      <c r="K46">
        <v>1334989881</v>
      </c>
      <c r="L46" t="b">
        <v>1</v>
      </c>
      <c r="M46">
        <v>290</v>
      </c>
      <c r="N46" t="b">
        <v>1</v>
      </c>
      <c r="O46" t="s">
        <v>8293</v>
      </c>
      <c r="P46">
        <f t="shared" si="0"/>
        <v>399</v>
      </c>
      <c r="Q46">
        <f t="shared" si="1"/>
        <v>577.28</v>
      </c>
      <c r="R46" s="12" t="s">
        <v>8308</v>
      </c>
      <c r="S46" t="s">
        <v>8309</v>
      </c>
      <c r="T46" s="17">
        <f t="shared" si="2"/>
        <v>41020.271770833337</v>
      </c>
      <c r="U46" s="17">
        <f t="shared" si="3"/>
        <v>42808.956250000003</v>
      </c>
    </row>
    <row r="47" spans="2:21" ht="42.75" hidden="1" x14ac:dyDescent="0.45">
      <c r="B47">
        <v>2023</v>
      </c>
      <c r="C47" s="9" t="s">
        <v>2024</v>
      </c>
      <c r="D47" s="3" t="s">
        <v>6133</v>
      </c>
      <c r="E47" s="5">
        <v>100000</v>
      </c>
      <c r="F47" s="7">
        <v>161459</v>
      </c>
      <c r="G47" t="s">
        <v>8218</v>
      </c>
      <c r="H47" t="s">
        <v>8223</v>
      </c>
      <c r="I47" t="s">
        <v>8245</v>
      </c>
      <c r="J47">
        <v>1434017153</v>
      </c>
      <c r="K47">
        <v>1431425153</v>
      </c>
      <c r="L47" t="b">
        <v>1</v>
      </c>
      <c r="M47">
        <v>353</v>
      </c>
      <c r="N47" t="b">
        <v>1</v>
      </c>
      <c r="O47" t="s">
        <v>8293</v>
      </c>
      <c r="P47">
        <f t="shared" si="0"/>
        <v>161</v>
      </c>
      <c r="Q47">
        <f t="shared" si="1"/>
        <v>457.39</v>
      </c>
      <c r="R47" s="12" t="s">
        <v>8308</v>
      </c>
      <c r="S47" t="s">
        <v>8309</v>
      </c>
      <c r="T47" s="17">
        <f t="shared" si="2"/>
        <v>42136.420752314814</v>
      </c>
      <c r="U47" s="17">
        <f t="shared" si="3"/>
        <v>42357.041666666672</v>
      </c>
    </row>
    <row r="48" spans="2:21" ht="42.75" hidden="1" x14ac:dyDescent="0.45">
      <c r="B48">
        <v>2025</v>
      </c>
      <c r="C48" s="9" t="s">
        <v>2026</v>
      </c>
      <c r="D48" s="3" t="s">
        <v>6135</v>
      </c>
      <c r="E48" s="5">
        <v>80000</v>
      </c>
      <c r="F48" s="7">
        <v>160920</v>
      </c>
      <c r="G48" t="s">
        <v>8218</v>
      </c>
      <c r="H48" t="s">
        <v>8235</v>
      </c>
      <c r="I48" t="s">
        <v>8248</v>
      </c>
      <c r="J48">
        <v>1433996746</v>
      </c>
      <c r="K48">
        <v>1431404746</v>
      </c>
      <c r="L48" t="b">
        <v>1</v>
      </c>
      <c r="M48">
        <v>729</v>
      </c>
      <c r="N48" t="b">
        <v>1</v>
      </c>
      <c r="O48" t="s">
        <v>8293</v>
      </c>
      <c r="P48">
        <f t="shared" si="0"/>
        <v>201</v>
      </c>
      <c r="Q48">
        <f t="shared" si="1"/>
        <v>220.74</v>
      </c>
      <c r="R48" s="12" t="s">
        <v>8308</v>
      </c>
      <c r="S48" t="s">
        <v>8309</v>
      </c>
      <c r="T48" s="17">
        <f t="shared" si="2"/>
        <v>42136.184560185182</v>
      </c>
      <c r="U48" s="17">
        <f t="shared" si="3"/>
        <v>41480.681574074071</v>
      </c>
    </row>
    <row r="49" spans="2:21" ht="42.75" hidden="1" x14ac:dyDescent="0.45">
      <c r="B49">
        <v>2713</v>
      </c>
      <c r="C49" s="9" t="s">
        <v>2713</v>
      </c>
      <c r="D49" s="3" t="s">
        <v>6823</v>
      </c>
      <c r="E49" s="5">
        <v>150000</v>
      </c>
      <c r="F49" s="7">
        <v>153362</v>
      </c>
      <c r="G49" t="s">
        <v>8218</v>
      </c>
      <c r="H49" t="s">
        <v>8223</v>
      </c>
      <c r="I49" t="s">
        <v>8245</v>
      </c>
      <c r="J49">
        <v>1450971684</v>
      </c>
      <c r="K49">
        <v>1447515684</v>
      </c>
      <c r="L49" t="b">
        <v>1</v>
      </c>
      <c r="M49">
        <v>1420</v>
      </c>
      <c r="N49" t="b">
        <v>1</v>
      </c>
      <c r="O49" t="s">
        <v>8301</v>
      </c>
      <c r="P49">
        <f t="shared" si="0"/>
        <v>102</v>
      </c>
      <c r="Q49">
        <f t="shared" si="1"/>
        <v>108</v>
      </c>
      <c r="R49" s="12" t="s">
        <v>8323</v>
      </c>
      <c r="S49" t="s">
        <v>8324</v>
      </c>
      <c r="T49" s="17">
        <f t="shared" si="2"/>
        <v>42322.653749999998</v>
      </c>
      <c r="U49" s="17">
        <f t="shared" si="3"/>
        <v>41052.791666666664</v>
      </c>
    </row>
    <row r="50" spans="2:21" ht="42.75" hidden="1" x14ac:dyDescent="0.45">
      <c r="B50">
        <v>2073</v>
      </c>
      <c r="C50" s="9" t="s">
        <v>2074</v>
      </c>
      <c r="D50" s="3" t="s">
        <v>6183</v>
      </c>
      <c r="E50" s="5">
        <v>100000</v>
      </c>
      <c r="F50" s="7">
        <v>152604.29999999999</v>
      </c>
      <c r="G50" t="s">
        <v>8218</v>
      </c>
      <c r="H50" t="s">
        <v>8223</v>
      </c>
      <c r="I50" t="s">
        <v>8245</v>
      </c>
      <c r="J50">
        <v>1431100918</v>
      </c>
      <c r="K50">
        <v>1427212918</v>
      </c>
      <c r="L50" t="b">
        <v>0</v>
      </c>
      <c r="M50">
        <v>470</v>
      </c>
      <c r="N50" t="b">
        <v>1</v>
      </c>
      <c r="O50" t="s">
        <v>8293</v>
      </c>
      <c r="P50">
        <f t="shared" si="0"/>
        <v>153</v>
      </c>
      <c r="Q50">
        <f t="shared" si="1"/>
        <v>324.69</v>
      </c>
      <c r="R50" s="12" t="s">
        <v>8308</v>
      </c>
      <c r="S50" t="s">
        <v>8309</v>
      </c>
      <c r="T50" s="17">
        <f t="shared" si="2"/>
        <v>42087.668032407411</v>
      </c>
      <c r="U50" s="17">
        <f t="shared" si="3"/>
        <v>42166.420752314814</v>
      </c>
    </row>
    <row r="51" spans="2:21" ht="42.75" hidden="1" x14ac:dyDescent="0.45">
      <c r="B51">
        <v>2009</v>
      </c>
      <c r="C51" s="9" t="s">
        <v>2010</v>
      </c>
      <c r="D51" s="3" t="s">
        <v>6119</v>
      </c>
      <c r="E51" s="5">
        <v>50000</v>
      </c>
      <c r="F51" s="7">
        <v>152579</v>
      </c>
      <c r="G51" t="s">
        <v>8218</v>
      </c>
      <c r="H51" t="s">
        <v>8235</v>
      </c>
      <c r="I51" t="s">
        <v>8248</v>
      </c>
      <c r="J51">
        <v>1479890743</v>
      </c>
      <c r="K51">
        <v>1476776743</v>
      </c>
      <c r="L51" t="b">
        <v>1</v>
      </c>
      <c r="M51">
        <v>398</v>
      </c>
      <c r="N51" t="b">
        <v>1</v>
      </c>
      <c r="O51" t="s">
        <v>8293</v>
      </c>
      <c r="P51">
        <f t="shared" si="0"/>
        <v>305</v>
      </c>
      <c r="Q51">
        <f t="shared" si="1"/>
        <v>383.36</v>
      </c>
      <c r="R51" s="12" t="s">
        <v>8308</v>
      </c>
      <c r="S51" t="s">
        <v>8309</v>
      </c>
      <c r="T51" s="17">
        <f t="shared" si="2"/>
        <v>42661.323414351849</v>
      </c>
      <c r="U51" s="17">
        <f t="shared" si="3"/>
        <v>42166.184560185182</v>
      </c>
    </row>
    <row r="52" spans="2:21" ht="42.75" hidden="1" x14ac:dyDescent="0.45">
      <c r="B52">
        <v>204</v>
      </c>
      <c r="C52" s="9" t="s">
        <v>206</v>
      </c>
      <c r="D52" s="3" t="s">
        <v>4314</v>
      </c>
      <c r="E52" s="5">
        <v>300000</v>
      </c>
      <c r="F52" s="7">
        <v>152165</v>
      </c>
      <c r="G52" t="s">
        <v>8220</v>
      </c>
      <c r="H52" t="s">
        <v>8225</v>
      </c>
      <c r="I52" t="s">
        <v>8247</v>
      </c>
      <c r="J52">
        <v>1470319203</v>
      </c>
      <c r="K52">
        <v>1467727203</v>
      </c>
      <c r="L52" t="b">
        <v>0</v>
      </c>
      <c r="M52">
        <v>1293</v>
      </c>
      <c r="N52" t="b">
        <v>0</v>
      </c>
      <c r="O52" t="s">
        <v>8266</v>
      </c>
      <c r="P52">
        <f t="shared" si="0"/>
        <v>51</v>
      </c>
      <c r="Q52">
        <f t="shared" si="1"/>
        <v>117.68</v>
      </c>
      <c r="R52" s="12" t="s">
        <v>8321</v>
      </c>
      <c r="S52" t="s">
        <v>8325</v>
      </c>
      <c r="T52" s="17">
        <f t="shared" si="2"/>
        <v>42556.583368055552</v>
      </c>
      <c r="U52" s="17">
        <f t="shared" si="3"/>
        <v>42362.653749999998</v>
      </c>
    </row>
    <row r="53" spans="2:21" ht="28.5" hidden="1" x14ac:dyDescent="0.45">
      <c r="B53">
        <v>1005</v>
      </c>
      <c r="C53" s="9" t="s">
        <v>1006</v>
      </c>
      <c r="D53" s="3" t="s">
        <v>5115</v>
      </c>
      <c r="E53" s="5">
        <v>200000</v>
      </c>
      <c r="F53" s="7">
        <v>150102</v>
      </c>
      <c r="G53" t="s">
        <v>8219</v>
      </c>
      <c r="H53" t="s">
        <v>8223</v>
      </c>
      <c r="I53" t="s">
        <v>8245</v>
      </c>
      <c r="J53">
        <v>1446217183</v>
      </c>
      <c r="K53">
        <v>1443538783</v>
      </c>
      <c r="L53" t="b">
        <v>0</v>
      </c>
      <c r="M53">
        <v>161</v>
      </c>
      <c r="N53" t="b">
        <v>0</v>
      </c>
      <c r="O53" t="s">
        <v>8271</v>
      </c>
      <c r="P53">
        <f t="shared" si="0"/>
        <v>75</v>
      </c>
      <c r="Q53">
        <f t="shared" si="1"/>
        <v>932.31</v>
      </c>
      <c r="R53" s="12" t="s">
        <v>8308</v>
      </c>
      <c r="S53" t="s">
        <v>8310</v>
      </c>
      <c r="T53" s="17">
        <f t="shared" si="2"/>
        <v>42276.624803240738</v>
      </c>
      <c r="U53" s="17">
        <f t="shared" si="3"/>
        <v>42132.668032407411</v>
      </c>
    </row>
    <row r="54" spans="2:21" ht="42.75" hidden="1" x14ac:dyDescent="0.45">
      <c r="B54">
        <v>269</v>
      </c>
      <c r="C54" s="9" t="s">
        <v>270</v>
      </c>
      <c r="D54" s="3" t="s">
        <v>4379</v>
      </c>
      <c r="E54" s="5">
        <v>100000</v>
      </c>
      <c r="F54" s="7">
        <v>147233.76999999999</v>
      </c>
      <c r="G54" t="s">
        <v>8218</v>
      </c>
      <c r="H54" t="s">
        <v>8225</v>
      </c>
      <c r="I54" t="s">
        <v>8247</v>
      </c>
      <c r="J54">
        <v>1487738622</v>
      </c>
      <c r="K54">
        <v>1485146622</v>
      </c>
      <c r="L54" t="b">
        <v>1</v>
      </c>
      <c r="M54">
        <v>1596</v>
      </c>
      <c r="N54" t="b">
        <v>1</v>
      </c>
      <c r="O54" t="s">
        <v>8267</v>
      </c>
      <c r="P54">
        <f t="shared" si="0"/>
        <v>147</v>
      </c>
      <c r="Q54">
        <f t="shared" si="1"/>
        <v>92.25</v>
      </c>
      <c r="R54" s="12" t="s">
        <v>8321</v>
      </c>
      <c r="S54" t="s">
        <v>8322</v>
      </c>
      <c r="T54" s="17">
        <f t="shared" si="2"/>
        <v>42758.197013888886</v>
      </c>
      <c r="U54" s="17">
        <f t="shared" si="3"/>
        <v>42697.365081018521</v>
      </c>
    </row>
    <row r="55" spans="2:21" ht="28.5" hidden="1" x14ac:dyDescent="0.45">
      <c r="B55">
        <v>1968</v>
      </c>
      <c r="C55" s="9" t="s">
        <v>1969</v>
      </c>
      <c r="D55" s="3" t="s">
        <v>6078</v>
      </c>
      <c r="E55" s="5">
        <v>50000</v>
      </c>
      <c r="F55" s="7">
        <v>142483</v>
      </c>
      <c r="G55" t="s">
        <v>8218</v>
      </c>
      <c r="H55" t="s">
        <v>8223</v>
      </c>
      <c r="I55" t="s">
        <v>8245</v>
      </c>
      <c r="J55">
        <v>1480777515</v>
      </c>
      <c r="K55">
        <v>1478095515</v>
      </c>
      <c r="L55" t="b">
        <v>1</v>
      </c>
      <c r="M55">
        <v>510</v>
      </c>
      <c r="N55" t="b">
        <v>1</v>
      </c>
      <c r="O55" t="s">
        <v>8293</v>
      </c>
      <c r="P55">
        <f t="shared" si="0"/>
        <v>285</v>
      </c>
      <c r="Q55">
        <f t="shared" si="1"/>
        <v>279.38</v>
      </c>
      <c r="R55" s="12" t="s">
        <v>8308</v>
      </c>
      <c r="S55" t="s">
        <v>8309</v>
      </c>
      <c r="T55" s="17">
        <f t="shared" si="2"/>
        <v>42676.586979166663</v>
      </c>
      <c r="U55" s="17">
        <f t="shared" si="3"/>
        <v>42586.583368055552</v>
      </c>
    </row>
    <row r="56" spans="2:21" ht="28.5" hidden="1" x14ac:dyDescent="0.45">
      <c r="B56">
        <v>298</v>
      </c>
      <c r="C56" s="9" t="s">
        <v>299</v>
      </c>
      <c r="D56" s="3" t="s">
        <v>4408</v>
      </c>
      <c r="E56" s="5">
        <v>126000</v>
      </c>
      <c r="F56" s="7">
        <v>137254.84</v>
      </c>
      <c r="G56" t="s">
        <v>8218</v>
      </c>
      <c r="H56" t="s">
        <v>8223</v>
      </c>
      <c r="I56" t="s">
        <v>8245</v>
      </c>
      <c r="J56">
        <v>1399669200</v>
      </c>
      <c r="K56">
        <v>1394536048</v>
      </c>
      <c r="L56" t="b">
        <v>1</v>
      </c>
      <c r="M56">
        <v>2436</v>
      </c>
      <c r="N56" t="b">
        <v>1</v>
      </c>
      <c r="O56" t="s">
        <v>8267</v>
      </c>
      <c r="P56">
        <f t="shared" si="0"/>
        <v>109</v>
      </c>
      <c r="Q56">
        <f t="shared" si="1"/>
        <v>56.34</v>
      </c>
      <c r="R56" s="12" t="s">
        <v>8321</v>
      </c>
      <c r="S56" t="s">
        <v>8322</v>
      </c>
      <c r="T56" s="17">
        <f t="shared" si="2"/>
        <v>41709.463518518518</v>
      </c>
      <c r="U56" s="17">
        <f t="shared" si="3"/>
        <v>42307.624803240738</v>
      </c>
    </row>
    <row r="57" spans="2:21" ht="42.75" hidden="1" x14ac:dyDescent="0.45">
      <c r="B57">
        <v>1465</v>
      </c>
      <c r="C57" s="9" t="s">
        <v>1466</v>
      </c>
      <c r="D57" s="3" t="s">
        <v>5575</v>
      </c>
      <c r="E57" s="5">
        <v>30000</v>
      </c>
      <c r="F57" s="7">
        <v>136924.35</v>
      </c>
      <c r="G57" t="s">
        <v>8218</v>
      </c>
      <c r="H57" t="s">
        <v>8223</v>
      </c>
      <c r="I57" t="s">
        <v>8245</v>
      </c>
      <c r="J57">
        <v>1332385200</v>
      </c>
      <c r="K57">
        <v>1329759452</v>
      </c>
      <c r="L57" t="b">
        <v>1</v>
      </c>
      <c r="M57">
        <v>2602</v>
      </c>
      <c r="N57" t="b">
        <v>1</v>
      </c>
      <c r="O57" t="s">
        <v>8286</v>
      </c>
      <c r="P57">
        <f t="shared" si="0"/>
        <v>456</v>
      </c>
      <c r="Q57">
        <f t="shared" si="1"/>
        <v>52.62</v>
      </c>
      <c r="R57" s="12" t="s">
        <v>8311</v>
      </c>
      <c r="S57" t="s">
        <v>8312</v>
      </c>
      <c r="T57" s="17">
        <f t="shared" si="2"/>
        <v>40959.734398148146</v>
      </c>
      <c r="U57" s="17">
        <f t="shared" si="3"/>
        <v>42788.197013888886</v>
      </c>
    </row>
    <row r="58" spans="2:21" ht="28.5" hidden="1" x14ac:dyDescent="0.45">
      <c r="B58">
        <v>2242</v>
      </c>
      <c r="C58" s="9" t="s">
        <v>2243</v>
      </c>
      <c r="D58" s="3" t="s">
        <v>6352</v>
      </c>
      <c r="E58" s="5">
        <v>10000</v>
      </c>
      <c r="F58" s="7">
        <v>136009.76</v>
      </c>
      <c r="G58" t="s">
        <v>8218</v>
      </c>
      <c r="H58" t="s">
        <v>8223</v>
      </c>
      <c r="I58" t="s">
        <v>8245</v>
      </c>
      <c r="J58">
        <v>1385521320</v>
      </c>
      <c r="K58">
        <v>1382449733</v>
      </c>
      <c r="L58" t="b">
        <v>0</v>
      </c>
      <c r="M58">
        <v>2525</v>
      </c>
      <c r="N58" t="b">
        <v>1</v>
      </c>
      <c r="O58" t="s">
        <v>8295</v>
      </c>
      <c r="P58">
        <f t="shared" si="0"/>
        <v>1360</v>
      </c>
      <c r="Q58">
        <f t="shared" si="1"/>
        <v>53.87</v>
      </c>
      <c r="R58" s="12" t="s">
        <v>8316</v>
      </c>
      <c r="S58" t="s">
        <v>8317</v>
      </c>
      <c r="T58" s="17">
        <f t="shared" si="2"/>
        <v>41569.575613425928</v>
      </c>
      <c r="U58" s="17">
        <f t="shared" si="3"/>
        <v>42707.628645833334</v>
      </c>
    </row>
    <row r="59" spans="2:21" ht="42.75" hidden="1" x14ac:dyDescent="0.45">
      <c r="B59">
        <v>2192</v>
      </c>
      <c r="C59" s="9" t="s">
        <v>2193</v>
      </c>
      <c r="D59" s="3" t="s">
        <v>6302</v>
      </c>
      <c r="E59" s="5">
        <v>12000</v>
      </c>
      <c r="F59" s="7">
        <v>129748.82</v>
      </c>
      <c r="G59" t="s">
        <v>8218</v>
      </c>
      <c r="H59" t="s">
        <v>8224</v>
      </c>
      <c r="I59" t="s">
        <v>8246</v>
      </c>
      <c r="J59">
        <v>1481842800</v>
      </c>
      <c r="K59">
        <v>1479414344</v>
      </c>
      <c r="L59" t="b">
        <v>0</v>
      </c>
      <c r="M59">
        <v>3238</v>
      </c>
      <c r="N59" t="b">
        <v>1</v>
      </c>
      <c r="O59" t="s">
        <v>8295</v>
      </c>
      <c r="P59">
        <f t="shared" si="0"/>
        <v>1081</v>
      </c>
      <c r="Q59">
        <f t="shared" si="1"/>
        <v>40.07</v>
      </c>
      <c r="R59" s="12" t="s">
        <v>8316</v>
      </c>
      <c r="S59" t="s">
        <v>8317</v>
      </c>
      <c r="T59" s="17">
        <f t="shared" si="2"/>
        <v>42691.8512037037</v>
      </c>
      <c r="U59" s="17">
        <f t="shared" si="3"/>
        <v>41768.875</v>
      </c>
    </row>
    <row r="60" spans="2:21" ht="42.75" hidden="1" x14ac:dyDescent="0.45">
      <c r="B60">
        <v>2048</v>
      </c>
      <c r="C60" s="9" t="s">
        <v>2049</v>
      </c>
      <c r="D60" s="3" t="s">
        <v>6158</v>
      </c>
      <c r="E60" s="5">
        <v>85000</v>
      </c>
      <c r="F60" s="7">
        <v>126082.45</v>
      </c>
      <c r="G60" t="s">
        <v>8218</v>
      </c>
      <c r="H60" t="s">
        <v>8223</v>
      </c>
      <c r="I60" t="s">
        <v>8245</v>
      </c>
      <c r="J60">
        <v>1369323491</v>
      </c>
      <c r="K60">
        <v>1366731491</v>
      </c>
      <c r="L60" t="b">
        <v>0</v>
      </c>
      <c r="M60">
        <v>1373</v>
      </c>
      <c r="N60" t="b">
        <v>1</v>
      </c>
      <c r="O60" t="s">
        <v>8293</v>
      </c>
      <c r="P60">
        <f t="shared" si="0"/>
        <v>148</v>
      </c>
      <c r="Q60">
        <f t="shared" si="1"/>
        <v>91.83</v>
      </c>
      <c r="R60" s="12" t="s">
        <v>8308</v>
      </c>
      <c r="S60" t="s">
        <v>8309</v>
      </c>
      <c r="T60" s="17">
        <f t="shared" si="2"/>
        <v>41387.651516203703</v>
      </c>
      <c r="U60" s="17">
        <f t="shared" si="3"/>
        <v>40990.125</v>
      </c>
    </row>
    <row r="61" spans="2:21" ht="42.75" hidden="1" x14ac:dyDescent="0.45">
      <c r="B61">
        <v>2022</v>
      </c>
      <c r="C61" s="9" t="s">
        <v>2023</v>
      </c>
      <c r="D61" s="3" t="s">
        <v>6132</v>
      </c>
      <c r="E61" s="5">
        <v>100000</v>
      </c>
      <c r="F61" s="7">
        <v>125137</v>
      </c>
      <c r="G61" t="s">
        <v>8218</v>
      </c>
      <c r="H61" t="s">
        <v>8223</v>
      </c>
      <c r="I61" t="s">
        <v>8245</v>
      </c>
      <c r="J61">
        <v>1465652372</v>
      </c>
      <c r="K61">
        <v>1463060372</v>
      </c>
      <c r="L61" t="b">
        <v>1</v>
      </c>
      <c r="M61">
        <v>325</v>
      </c>
      <c r="N61" t="b">
        <v>1</v>
      </c>
      <c r="O61" t="s">
        <v>8293</v>
      </c>
      <c r="P61">
        <f t="shared" si="0"/>
        <v>125</v>
      </c>
      <c r="Q61">
        <f t="shared" si="1"/>
        <v>385.04</v>
      </c>
      <c r="R61" s="12" t="s">
        <v>8308</v>
      </c>
      <c r="S61" t="s">
        <v>8309</v>
      </c>
      <c r="T61" s="17">
        <f t="shared" si="2"/>
        <v>42502.569120370375</v>
      </c>
      <c r="U61" s="17">
        <f t="shared" si="3"/>
        <v>41605.126388888886</v>
      </c>
    </row>
    <row r="62" spans="2:21" ht="57" hidden="1" x14ac:dyDescent="0.45">
      <c r="B62">
        <v>2006</v>
      </c>
      <c r="C62" s="9" t="s">
        <v>2007</v>
      </c>
      <c r="D62" s="3" t="s">
        <v>6116</v>
      </c>
      <c r="E62" s="5">
        <v>50000</v>
      </c>
      <c r="F62" s="7">
        <v>123920</v>
      </c>
      <c r="G62" t="s">
        <v>8218</v>
      </c>
      <c r="H62" t="s">
        <v>8223</v>
      </c>
      <c r="I62" t="s">
        <v>8245</v>
      </c>
      <c r="J62">
        <v>1417611645</v>
      </c>
      <c r="K62">
        <v>1414584045</v>
      </c>
      <c r="L62" t="b">
        <v>1</v>
      </c>
      <c r="M62">
        <v>303</v>
      </c>
      <c r="N62" t="b">
        <v>1</v>
      </c>
      <c r="O62" t="s">
        <v>8293</v>
      </c>
      <c r="P62">
        <f t="shared" si="0"/>
        <v>248</v>
      </c>
      <c r="Q62">
        <f t="shared" si="1"/>
        <v>408.98</v>
      </c>
      <c r="R62" s="12" t="s">
        <v>8308</v>
      </c>
      <c r="S62" t="s">
        <v>8309</v>
      </c>
      <c r="T62" s="17">
        <f t="shared" si="2"/>
        <v>41941.500520833331</v>
      </c>
      <c r="U62" s="17">
        <f t="shared" si="3"/>
        <v>42719.958333333328</v>
      </c>
    </row>
    <row r="63" spans="2:21" ht="42.75" hidden="1" x14ac:dyDescent="0.45">
      <c r="B63">
        <v>389</v>
      </c>
      <c r="C63" s="9" t="s">
        <v>390</v>
      </c>
      <c r="D63" s="3" t="s">
        <v>4499</v>
      </c>
      <c r="E63" s="5">
        <v>68000</v>
      </c>
      <c r="F63" s="7">
        <v>123444.12</v>
      </c>
      <c r="G63" t="s">
        <v>8218</v>
      </c>
      <c r="H63" t="s">
        <v>8223</v>
      </c>
      <c r="I63" t="s">
        <v>8245</v>
      </c>
      <c r="J63">
        <v>1394233140</v>
      </c>
      <c r="K63">
        <v>1391477450</v>
      </c>
      <c r="L63" t="b">
        <v>0</v>
      </c>
      <c r="M63">
        <v>1510</v>
      </c>
      <c r="N63" t="b">
        <v>1</v>
      </c>
      <c r="O63" t="s">
        <v>8267</v>
      </c>
      <c r="P63">
        <f t="shared" si="0"/>
        <v>182</v>
      </c>
      <c r="Q63">
        <f t="shared" si="1"/>
        <v>81.75</v>
      </c>
      <c r="R63" s="12" t="s">
        <v>8321</v>
      </c>
      <c r="S63" t="s">
        <v>8322</v>
      </c>
      <c r="T63" s="17">
        <f t="shared" si="2"/>
        <v>41674.063078703701</v>
      </c>
      <c r="U63" s="17">
        <f t="shared" si="3"/>
        <v>41417.651516203703</v>
      </c>
    </row>
    <row r="64" spans="2:21" ht="42.75" hidden="1" x14ac:dyDescent="0.45">
      <c r="B64">
        <v>2027</v>
      </c>
      <c r="C64" s="9" t="s">
        <v>2028</v>
      </c>
      <c r="D64" s="3" t="s">
        <v>6137</v>
      </c>
      <c r="E64" s="5">
        <v>100000</v>
      </c>
      <c r="F64" s="7">
        <v>120249</v>
      </c>
      <c r="G64" t="s">
        <v>8218</v>
      </c>
      <c r="H64" t="s">
        <v>8223</v>
      </c>
      <c r="I64" t="s">
        <v>8245</v>
      </c>
      <c r="J64">
        <v>1427740319</v>
      </c>
      <c r="K64">
        <v>1423855919</v>
      </c>
      <c r="L64" t="b">
        <v>1</v>
      </c>
      <c r="M64">
        <v>539</v>
      </c>
      <c r="N64" t="b">
        <v>1</v>
      </c>
      <c r="O64" t="s">
        <v>8293</v>
      </c>
      <c r="P64">
        <f t="shared" si="0"/>
        <v>120</v>
      </c>
      <c r="Q64">
        <f t="shared" si="1"/>
        <v>223.1</v>
      </c>
      <c r="R64" s="12" t="s">
        <v>8308</v>
      </c>
      <c r="S64" t="s">
        <v>8309</v>
      </c>
      <c r="T64" s="17">
        <f t="shared" si="2"/>
        <v>42048.813877314817</v>
      </c>
      <c r="U64" s="17">
        <f t="shared" si="3"/>
        <v>42532.569120370375</v>
      </c>
    </row>
    <row r="65" spans="2:21" ht="42.75" hidden="1" x14ac:dyDescent="0.45">
      <c r="B65">
        <v>2004</v>
      </c>
      <c r="C65" s="9" t="s">
        <v>2005</v>
      </c>
      <c r="D65" s="3" t="s">
        <v>6114</v>
      </c>
      <c r="E65" s="5">
        <v>50000</v>
      </c>
      <c r="F65" s="7">
        <v>117210.24000000001</v>
      </c>
      <c r="G65" t="s">
        <v>8218</v>
      </c>
      <c r="H65" t="s">
        <v>8223</v>
      </c>
      <c r="I65" t="s">
        <v>8245</v>
      </c>
      <c r="J65">
        <v>1405002663</v>
      </c>
      <c r="K65">
        <v>1402410663</v>
      </c>
      <c r="L65" t="b">
        <v>1</v>
      </c>
      <c r="M65">
        <v>354</v>
      </c>
      <c r="N65" t="b">
        <v>1</v>
      </c>
      <c r="O65" t="s">
        <v>8293</v>
      </c>
      <c r="P65">
        <f t="shared" si="0"/>
        <v>234</v>
      </c>
      <c r="Q65">
        <f t="shared" si="1"/>
        <v>331.1</v>
      </c>
      <c r="R65" s="12" t="s">
        <v>8308</v>
      </c>
      <c r="S65" t="s">
        <v>8309</v>
      </c>
      <c r="T65" s="17">
        <f t="shared" si="2"/>
        <v>41800.604895833334</v>
      </c>
      <c r="U65" s="17">
        <f t="shared" si="3"/>
        <v>41976.542187500003</v>
      </c>
    </row>
    <row r="66" spans="2:21" ht="42.75" hidden="1" x14ac:dyDescent="0.45">
      <c r="B66">
        <v>280</v>
      </c>
      <c r="C66" s="9" t="s">
        <v>281</v>
      </c>
      <c r="D66" s="3" t="s">
        <v>4390</v>
      </c>
      <c r="E66" s="5">
        <v>75000</v>
      </c>
      <c r="F66" s="7">
        <v>117108</v>
      </c>
      <c r="G66" t="s">
        <v>8218</v>
      </c>
      <c r="H66" t="s">
        <v>8223</v>
      </c>
      <c r="I66" t="s">
        <v>8245</v>
      </c>
      <c r="J66">
        <v>1401459035</v>
      </c>
      <c r="K66">
        <v>1397571035</v>
      </c>
      <c r="L66" t="b">
        <v>1</v>
      </c>
      <c r="M66">
        <v>2139</v>
      </c>
      <c r="N66" t="b">
        <v>1</v>
      </c>
      <c r="O66" t="s">
        <v>8267</v>
      </c>
      <c r="P66">
        <f t="shared" si="0"/>
        <v>156</v>
      </c>
      <c r="Q66">
        <f t="shared" si="1"/>
        <v>54.75</v>
      </c>
      <c r="R66" s="12" t="s">
        <v>8321</v>
      </c>
      <c r="S66" t="s">
        <v>8322</v>
      </c>
      <c r="T66" s="17">
        <f t="shared" si="2"/>
        <v>41744.590682870366</v>
      </c>
      <c r="U66" s="17">
        <f t="shared" si="3"/>
        <v>41705.957638888889</v>
      </c>
    </row>
    <row r="67" spans="2:21" ht="42.75" hidden="1" x14ac:dyDescent="0.45">
      <c r="B67">
        <v>1969</v>
      </c>
      <c r="C67" s="9" t="s">
        <v>1970</v>
      </c>
      <c r="D67" s="3" t="s">
        <v>6079</v>
      </c>
      <c r="E67" s="5">
        <v>20000</v>
      </c>
      <c r="F67" s="7">
        <v>115816</v>
      </c>
      <c r="G67" t="s">
        <v>8218</v>
      </c>
      <c r="H67" t="s">
        <v>8224</v>
      </c>
      <c r="I67" t="s">
        <v>8246</v>
      </c>
      <c r="J67">
        <v>1470423668</v>
      </c>
      <c r="K67">
        <v>1467831668</v>
      </c>
      <c r="L67" t="b">
        <v>1</v>
      </c>
      <c r="M67">
        <v>1887</v>
      </c>
      <c r="N67" t="b">
        <v>1</v>
      </c>
      <c r="O67" t="s">
        <v>8293</v>
      </c>
      <c r="P67">
        <f t="shared" ref="P67:P130" si="4">ROUND(F67/E67*100,0)</f>
        <v>579</v>
      </c>
      <c r="Q67">
        <f t="shared" ref="Q67:Q130" si="5">IFERROR(ROUND(F67/M67,2),0)</f>
        <v>61.38</v>
      </c>
      <c r="R67" s="12" t="s">
        <v>8308</v>
      </c>
      <c r="S67" t="s">
        <v>8309</v>
      </c>
      <c r="T67" s="17">
        <f t="shared" ref="T67:T130" si="6">(((K67/60)/60)/24)+DATE(1970,1,1)</f>
        <v>42557.792453703703</v>
      </c>
      <c r="U67" s="17">
        <f t="shared" si="3"/>
        <v>42093.772210648152</v>
      </c>
    </row>
    <row r="68" spans="2:21" ht="42.75" hidden="1" x14ac:dyDescent="0.45">
      <c r="B68">
        <v>689</v>
      </c>
      <c r="C68" s="9" t="s">
        <v>690</v>
      </c>
      <c r="D68" s="3" t="s">
        <v>4799</v>
      </c>
      <c r="E68" s="5">
        <v>200000</v>
      </c>
      <c r="F68" s="7">
        <v>115297.5</v>
      </c>
      <c r="G68" t="s">
        <v>8220</v>
      </c>
      <c r="H68" t="s">
        <v>8223</v>
      </c>
      <c r="I68" t="s">
        <v>8245</v>
      </c>
      <c r="J68">
        <v>1481173140</v>
      </c>
      <c r="K68">
        <v>1478016097</v>
      </c>
      <c r="L68" t="b">
        <v>0</v>
      </c>
      <c r="M68">
        <v>336</v>
      </c>
      <c r="N68" t="b">
        <v>0</v>
      </c>
      <c r="O68" t="s">
        <v>8271</v>
      </c>
      <c r="P68">
        <f t="shared" si="4"/>
        <v>58</v>
      </c>
      <c r="Q68">
        <f t="shared" si="5"/>
        <v>343.15</v>
      </c>
      <c r="R68" s="12" t="s">
        <v>8308</v>
      </c>
      <c r="S68" t="s">
        <v>8310</v>
      </c>
      <c r="T68" s="17">
        <f t="shared" si="6"/>
        <v>42675.66778935185</v>
      </c>
      <c r="U68" s="17">
        <f t="shared" si="3"/>
        <v>41830.604895833334</v>
      </c>
    </row>
    <row r="69" spans="2:21" ht="42.75" hidden="1" x14ac:dyDescent="0.45">
      <c r="B69">
        <v>2062</v>
      </c>
      <c r="C69" s="9" t="s">
        <v>2063</v>
      </c>
      <c r="D69" s="3" t="s">
        <v>6172</v>
      </c>
      <c r="E69" s="5">
        <v>100000</v>
      </c>
      <c r="F69" s="7">
        <v>114977</v>
      </c>
      <c r="G69" t="s">
        <v>8218</v>
      </c>
      <c r="H69" t="s">
        <v>8231</v>
      </c>
      <c r="I69" t="s">
        <v>8252</v>
      </c>
      <c r="J69">
        <v>1458807098</v>
      </c>
      <c r="K69">
        <v>1456218698</v>
      </c>
      <c r="L69" t="b">
        <v>0</v>
      </c>
      <c r="M69">
        <v>203</v>
      </c>
      <c r="N69" t="b">
        <v>1</v>
      </c>
      <c r="O69" t="s">
        <v>8293</v>
      </c>
      <c r="P69">
        <f t="shared" si="4"/>
        <v>115</v>
      </c>
      <c r="Q69">
        <f t="shared" si="5"/>
        <v>566.39</v>
      </c>
      <c r="R69" s="12" t="s">
        <v>8308</v>
      </c>
      <c r="S69" t="s">
        <v>8309</v>
      </c>
      <c r="T69" s="17">
        <f t="shared" si="6"/>
        <v>42423.3830787037</v>
      </c>
      <c r="U69" s="17">
        <f t="shared" si="3"/>
        <v>41789.590682870366</v>
      </c>
    </row>
    <row r="70" spans="2:21" ht="42.75" hidden="1" x14ac:dyDescent="0.45">
      <c r="B70">
        <v>332</v>
      </c>
      <c r="C70" s="9" t="s">
        <v>333</v>
      </c>
      <c r="D70" s="3" t="s">
        <v>4442</v>
      </c>
      <c r="E70" s="5">
        <v>100000</v>
      </c>
      <c r="F70" s="7">
        <v>113015</v>
      </c>
      <c r="G70" t="s">
        <v>8218</v>
      </c>
      <c r="H70" t="s">
        <v>8223</v>
      </c>
      <c r="I70" t="s">
        <v>8245</v>
      </c>
      <c r="J70">
        <v>1446019200</v>
      </c>
      <c r="K70">
        <v>1442420377</v>
      </c>
      <c r="L70" t="b">
        <v>1</v>
      </c>
      <c r="M70">
        <v>555</v>
      </c>
      <c r="N70" t="b">
        <v>1</v>
      </c>
      <c r="O70" t="s">
        <v>8267</v>
      </c>
      <c r="P70">
        <f t="shared" si="4"/>
        <v>113</v>
      </c>
      <c r="Q70">
        <f t="shared" si="5"/>
        <v>203.63</v>
      </c>
      <c r="R70" s="12" t="s">
        <v>8321</v>
      </c>
      <c r="S70" t="s">
        <v>8322</v>
      </c>
      <c r="T70" s="17">
        <f t="shared" si="6"/>
        <v>42263.680289351847</v>
      </c>
      <c r="U70" s="17">
        <f t="shared" ref="U70:U133" si="7">(((J67/60)/60)/24)+DATE(1970,1,1)</f>
        <v>42587.792453703703</v>
      </c>
    </row>
    <row r="71" spans="2:21" ht="57" hidden="1" x14ac:dyDescent="0.45">
      <c r="B71">
        <v>3034</v>
      </c>
      <c r="C71" s="9" t="s">
        <v>3034</v>
      </c>
      <c r="D71" s="3" t="s">
        <v>7144</v>
      </c>
      <c r="E71" s="5">
        <v>100000</v>
      </c>
      <c r="F71" s="7">
        <v>112536</v>
      </c>
      <c r="G71" t="s">
        <v>8218</v>
      </c>
      <c r="H71" t="s">
        <v>8223</v>
      </c>
      <c r="I71" t="s">
        <v>8245</v>
      </c>
      <c r="J71">
        <v>1477972740</v>
      </c>
      <c r="K71">
        <v>1475326255</v>
      </c>
      <c r="L71" t="b">
        <v>0</v>
      </c>
      <c r="M71">
        <v>1260</v>
      </c>
      <c r="N71" t="b">
        <v>1</v>
      </c>
      <c r="O71" t="s">
        <v>8301</v>
      </c>
      <c r="P71">
        <f t="shared" si="4"/>
        <v>113</v>
      </c>
      <c r="Q71">
        <f t="shared" si="5"/>
        <v>89.31</v>
      </c>
      <c r="R71" s="12" t="s">
        <v>8323</v>
      </c>
      <c r="S71" t="s">
        <v>8324</v>
      </c>
      <c r="T71" s="17">
        <f t="shared" si="6"/>
        <v>42644.535358796296</v>
      </c>
      <c r="U71" s="17">
        <f t="shared" si="7"/>
        <v>42712.207638888889</v>
      </c>
    </row>
    <row r="72" spans="2:21" ht="42.75" hidden="1" x14ac:dyDescent="0.45">
      <c r="B72">
        <v>1961</v>
      </c>
      <c r="C72" s="9" t="s">
        <v>1962</v>
      </c>
      <c r="D72" s="3" t="s">
        <v>6071</v>
      </c>
      <c r="E72" s="5">
        <v>10000</v>
      </c>
      <c r="F72" s="7">
        <v>110538.12</v>
      </c>
      <c r="G72" t="s">
        <v>8218</v>
      </c>
      <c r="H72" t="s">
        <v>8223</v>
      </c>
      <c r="I72" t="s">
        <v>8245</v>
      </c>
      <c r="J72">
        <v>1349495940</v>
      </c>
      <c r="K72">
        <v>1346042417</v>
      </c>
      <c r="L72" t="b">
        <v>1</v>
      </c>
      <c r="M72">
        <v>1633</v>
      </c>
      <c r="N72" t="b">
        <v>1</v>
      </c>
      <c r="O72" t="s">
        <v>8293</v>
      </c>
      <c r="P72">
        <f t="shared" si="4"/>
        <v>1105</v>
      </c>
      <c r="Q72">
        <f t="shared" si="5"/>
        <v>67.69</v>
      </c>
      <c r="R72" s="12" t="s">
        <v>8308</v>
      </c>
      <c r="S72" t="s">
        <v>8309</v>
      </c>
      <c r="T72" s="17">
        <f t="shared" si="6"/>
        <v>41148.194641203707</v>
      </c>
      <c r="U72" s="17">
        <f t="shared" si="7"/>
        <v>42453.341412037036</v>
      </c>
    </row>
    <row r="73" spans="2:21" ht="42.75" hidden="1" x14ac:dyDescent="0.45">
      <c r="B73">
        <v>2624</v>
      </c>
      <c r="C73" s="9" t="s">
        <v>2624</v>
      </c>
      <c r="D73" s="3" t="s">
        <v>6734</v>
      </c>
      <c r="E73" s="5">
        <v>8000</v>
      </c>
      <c r="F73" s="7">
        <v>110353.65</v>
      </c>
      <c r="G73" t="s">
        <v>8218</v>
      </c>
      <c r="H73" t="s">
        <v>8223</v>
      </c>
      <c r="I73" t="s">
        <v>8245</v>
      </c>
      <c r="J73">
        <v>1347530822</v>
      </c>
      <c r="K73">
        <v>1345716422</v>
      </c>
      <c r="L73" t="b">
        <v>0</v>
      </c>
      <c r="M73">
        <v>3468</v>
      </c>
      <c r="N73" t="b">
        <v>1</v>
      </c>
      <c r="O73" t="s">
        <v>8299</v>
      </c>
      <c r="P73">
        <f t="shared" si="4"/>
        <v>1379</v>
      </c>
      <c r="Q73">
        <f t="shared" si="5"/>
        <v>31.82</v>
      </c>
      <c r="R73" s="12" t="s">
        <v>8308</v>
      </c>
      <c r="S73" t="s">
        <v>8315</v>
      </c>
      <c r="T73" s="17">
        <f t="shared" si="6"/>
        <v>41144.42155092593</v>
      </c>
      <c r="U73" s="17">
        <f t="shared" si="7"/>
        <v>42305.333333333328</v>
      </c>
    </row>
    <row r="74" spans="2:21" ht="42.75" hidden="1" x14ac:dyDescent="0.45">
      <c r="B74">
        <v>2002</v>
      </c>
      <c r="C74" s="9" t="s">
        <v>2003</v>
      </c>
      <c r="D74" s="3" t="s">
        <v>6112</v>
      </c>
      <c r="E74" s="5">
        <v>50000</v>
      </c>
      <c r="F74" s="7">
        <v>108397.11</v>
      </c>
      <c r="G74" t="s">
        <v>8218</v>
      </c>
      <c r="H74" t="s">
        <v>8223</v>
      </c>
      <c r="I74" t="s">
        <v>8245</v>
      </c>
      <c r="J74">
        <v>1485191143</v>
      </c>
      <c r="K74">
        <v>1482599143</v>
      </c>
      <c r="L74" t="b">
        <v>1</v>
      </c>
      <c r="M74">
        <v>1375</v>
      </c>
      <c r="N74" t="b">
        <v>1</v>
      </c>
      <c r="O74" t="s">
        <v>8293</v>
      </c>
      <c r="P74">
        <f t="shared" si="4"/>
        <v>217</v>
      </c>
      <c r="Q74">
        <f t="shared" si="5"/>
        <v>78.83</v>
      </c>
      <c r="R74" s="12" t="s">
        <v>8308</v>
      </c>
      <c r="S74" t="s">
        <v>8309</v>
      </c>
      <c r="T74" s="17">
        <f t="shared" si="6"/>
        <v>42728.71230324074</v>
      </c>
      <c r="U74" s="17">
        <f t="shared" si="7"/>
        <v>42675.165972222225</v>
      </c>
    </row>
    <row r="75" spans="2:21" ht="42.75" hidden="1" x14ac:dyDescent="0.45">
      <c r="B75">
        <v>2605</v>
      </c>
      <c r="C75" s="9" t="s">
        <v>2605</v>
      </c>
      <c r="D75" s="3" t="s">
        <v>6715</v>
      </c>
      <c r="E75" s="5">
        <v>100000</v>
      </c>
      <c r="F75" s="7">
        <v>107421.57</v>
      </c>
      <c r="G75" t="s">
        <v>8218</v>
      </c>
      <c r="H75" t="s">
        <v>8223</v>
      </c>
      <c r="I75" t="s">
        <v>8245</v>
      </c>
      <c r="J75">
        <v>1466168390</v>
      </c>
      <c r="K75">
        <v>1463576390</v>
      </c>
      <c r="L75" t="b">
        <v>1</v>
      </c>
      <c r="M75">
        <v>1762</v>
      </c>
      <c r="N75" t="b">
        <v>1</v>
      </c>
      <c r="O75" t="s">
        <v>8299</v>
      </c>
      <c r="P75">
        <f t="shared" si="4"/>
        <v>107</v>
      </c>
      <c r="Q75">
        <f t="shared" si="5"/>
        <v>60.97</v>
      </c>
      <c r="R75" s="12" t="s">
        <v>8308</v>
      </c>
      <c r="S75" t="s">
        <v>8315</v>
      </c>
      <c r="T75" s="17">
        <f t="shared" si="6"/>
        <v>42508.541550925926</v>
      </c>
      <c r="U75" s="17">
        <f t="shared" si="7"/>
        <v>41188.165972222225</v>
      </c>
    </row>
    <row r="76" spans="2:21" ht="42.75" hidden="1" x14ac:dyDescent="0.45">
      <c r="B76">
        <v>699</v>
      </c>
      <c r="C76" s="9" t="s">
        <v>700</v>
      </c>
      <c r="D76" s="3" t="s">
        <v>4809</v>
      </c>
      <c r="E76" s="5">
        <v>130000</v>
      </c>
      <c r="F76" s="7">
        <v>107148.74</v>
      </c>
      <c r="G76" t="s">
        <v>8220</v>
      </c>
      <c r="H76" t="s">
        <v>8223</v>
      </c>
      <c r="I76" t="s">
        <v>8245</v>
      </c>
      <c r="J76">
        <v>1385136000</v>
      </c>
      <c r="K76">
        <v>1381923548</v>
      </c>
      <c r="L76" t="b">
        <v>0</v>
      </c>
      <c r="M76">
        <v>890</v>
      </c>
      <c r="N76" t="b">
        <v>0</v>
      </c>
      <c r="O76" t="s">
        <v>8271</v>
      </c>
      <c r="P76">
        <f t="shared" si="4"/>
        <v>82</v>
      </c>
      <c r="Q76">
        <f t="shared" si="5"/>
        <v>120.39</v>
      </c>
      <c r="R76" s="12" t="s">
        <v>8308</v>
      </c>
      <c r="S76" t="s">
        <v>8310</v>
      </c>
      <c r="T76" s="17">
        <f t="shared" si="6"/>
        <v>41563.485509259262</v>
      </c>
      <c r="U76" s="17">
        <f t="shared" si="7"/>
        <v>41165.42155092593</v>
      </c>
    </row>
    <row r="77" spans="2:21" ht="42.75" hidden="1" x14ac:dyDescent="0.45">
      <c r="B77">
        <v>2609</v>
      </c>
      <c r="C77" s="9" t="s">
        <v>2609</v>
      </c>
      <c r="D77" s="3" t="s">
        <v>6719</v>
      </c>
      <c r="E77" s="5">
        <v>35000</v>
      </c>
      <c r="F77" s="7">
        <v>106330.39</v>
      </c>
      <c r="G77" t="s">
        <v>8218</v>
      </c>
      <c r="H77" t="s">
        <v>8223</v>
      </c>
      <c r="I77" t="s">
        <v>8245</v>
      </c>
      <c r="J77">
        <v>1342330951</v>
      </c>
      <c r="K77">
        <v>1339738951</v>
      </c>
      <c r="L77" t="b">
        <v>1</v>
      </c>
      <c r="M77">
        <v>676</v>
      </c>
      <c r="N77" t="b">
        <v>1</v>
      </c>
      <c r="O77" t="s">
        <v>8299</v>
      </c>
      <c r="P77">
        <f t="shared" si="4"/>
        <v>304</v>
      </c>
      <c r="Q77">
        <f t="shared" si="5"/>
        <v>157.29</v>
      </c>
      <c r="R77" s="12" t="s">
        <v>8308</v>
      </c>
      <c r="S77" t="s">
        <v>8315</v>
      </c>
      <c r="T77" s="17">
        <f t="shared" si="6"/>
        <v>41075.237858796296</v>
      </c>
      <c r="U77" s="17">
        <f t="shared" si="7"/>
        <v>42758.71230324074</v>
      </c>
    </row>
    <row r="78" spans="2:21" ht="42.75" hidden="1" x14ac:dyDescent="0.45">
      <c r="B78">
        <v>1951</v>
      </c>
      <c r="C78" s="9" t="s">
        <v>1952</v>
      </c>
      <c r="D78" s="3" t="s">
        <v>6061</v>
      </c>
      <c r="E78" s="5">
        <v>50000</v>
      </c>
      <c r="F78" s="7">
        <v>106222</v>
      </c>
      <c r="G78" t="s">
        <v>8218</v>
      </c>
      <c r="H78" t="s">
        <v>8223</v>
      </c>
      <c r="I78" t="s">
        <v>8245</v>
      </c>
      <c r="J78">
        <v>1478516737</v>
      </c>
      <c r="K78">
        <v>1475921137</v>
      </c>
      <c r="L78" t="b">
        <v>1</v>
      </c>
      <c r="M78">
        <v>834</v>
      </c>
      <c r="N78" t="b">
        <v>1</v>
      </c>
      <c r="O78" t="s">
        <v>8293</v>
      </c>
      <c r="P78">
        <f t="shared" si="4"/>
        <v>212</v>
      </c>
      <c r="Q78">
        <f t="shared" si="5"/>
        <v>127.36</v>
      </c>
      <c r="R78" s="12" t="s">
        <v>8308</v>
      </c>
      <c r="S78" t="s">
        <v>8309</v>
      </c>
      <c r="T78" s="17">
        <f t="shared" si="6"/>
        <v>42651.420567129629</v>
      </c>
      <c r="U78" s="17">
        <f t="shared" si="7"/>
        <v>42538.541550925926</v>
      </c>
    </row>
    <row r="79" spans="2:21" ht="42.75" hidden="1" x14ac:dyDescent="0.45">
      <c r="B79">
        <v>653</v>
      </c>
      <c r="C79" s="9" t="s">
        <v>654</v>
      </c>
      <c r="D79" s="3" t="s">
        <v>4763</v>
      </c>
      <c r="E79" s="5">
        <v>75000</v>
      </c>
      <c r="F79" s="7">
        <v>106084.5</v>
      </c>
      <c r="G79" t="s">
        <v>8218</v>
      </c>
      <c r="H79" t="s">
        <v>8223</v>
      </c>
      <c r="I79" t="s">
        <v>8245</v>
      </c>
      <c r="J79">
        <v>1440082240</v>
      </c>
      <c r="K79">
        <v>1436885440</v>
      </c>
      <c r="L79" t="b">
        <v>0</v>
      </c>
      <c r="M79">
        <v>1107</v>
      </c>
      <c r="N79" t="b">
        <v>1</v>
      </c>
      <c r="O79" t="s">
        <v>8271</v>
      </c>
      <c r="P79">
        <f t="shared" si="4"/>
        <v>141</v>
      </c>
      <c r="Q79">
        <f t="shared" si="5"/>
        <v>95.83</v>
      </c>
      <c r="R79" s="12" t="s">
        <v>8308</v>
      </c>
      <c r="S79" t="s">
        <v>8310</v>
      </c>
      <c r="T79" s="17">
        <f t="shared" si="6"/>
        <v>42199.618518518517</v>
      </c>
      <c r="U79" s="17">
        <f t="shared" si="7"/>
        <v>41600.666666666664</v>
      </c>
    </row>
    <row r="80" spans="2:21" ht="42.75" hidden="1" x14ac:dyDescent="0.45">
      <c r="B80">
        <v>2245</v>
      </c>
      <c r="C80" s="9" t="s">
        <v>2246</v>
      </c>
      <c r="D80" s="3" t="s">
        <v>6355</v>
      </c>
      <c r="E80" s="5">
        <v>4000</v>
      </c>
      <c r="F80" s="7">
        <v>105881</v>
      </c>
      <c r="G80" t="s">
        <v>8218</v>
      </c>
      <c r="H80" t="s">
        <v>8223</v>
      </c>
      <c r="I80" t="s">
        <v>8245</v>
      </c>
      <c r="J80">
        <v>1393005600</v>
      </c>
      <c r="K80">
        <v>1390323617</v>
      </c>
      <c r="L80" t="b">
        <v>0</v>
      </c>
      <c r="M80">
        <v>1980</v>
      </c>
      <c r="N80" t="b">
        <v>1</v>
      </c>
      <c r="O80" t="s">
        <v>8295</v>
      </c>
      <c r="P80">
        <f t="shared" si="4"/>
        <v>2647</v>
      </c>
      <c r="Q80">
        <f t="shared" si="5"/>
        <v>53.48</v>
      </c>
      <c r="R80" s="12" t="s">
        <v>8316</v>
      </c>
      <c r="S80" t="s">
        <v>8317</v>
      </c>
      <c r="T80" s="17">
        <f t="shared" si="6"/>
        <v>41660.708530092597</v>
      </c>
      <c r="U80" s="17">
        <f t="shared" si="7"/>
        <v>41105.237858796296</v>
      </c>
    </row>
    <row r="81" spans="2:21" hidden="1" x14ac:dyDescent="0.45">
      <c r="B81">
        <v>2726</v>
      </c>
      <c r="C81" s="9" t="s">
        <v>2726</v>
      </c>
      <c r="D81" s="3" t="s">
        <v>6836</v>
      </c>
      <c r="E81" s="5">
        <v>100000</v>
      </c>
      <c r="F81" s="7">
        <v>105745</v>
      </c>
      <c r="G81" t="s">
        <v>8218</v>
      </c>
      <c r="H81" t="s">
        <v>8223</v>
      </c>
      <c r="I81" t="s">
        <v>8245</v>
      </c>
      <c r="J81">
        <v>1461333311</v>
      </c>
      <c r="K81">
        <v>1458741311</v>
      </c>
      <c r="L81" t="b">
        <v>0</v>
      </c>
      <c r="M81">
        <v>404</v>
      </c>
      <c r="N81" t="b">
        <v>1</v>
      </c>
      <c r="O81" t="s">
        <v>8293</v>
      </c>
      <c r="P81">
        <f t="shared" si="4"/>
        <v>106</v>
      </c>
      <c r="Q81">
        <f t="shared" si="5"/>
        <v>261.75</v>
      </c>
      <c r="R81" s="12" t="s">
        <v>8308</v>
      </c>
      <c r="S81" t="s">
        <v>8309</v>
      </c>
      <c r="T81" s="17">
        <f t="shared" si="6"/>
        <v>42452.579988425925</v>
      </c>
      <c r="U81" s="17">
        <f t="shared" si="7"/>
        <v>42681.462233796294</v>
      </c>
    </row>
    <row r="82" spans="2:21" ht="42.75" hidden="1" x14ac:dyDescent="0.45">
      <c r="B82">
        <v>2336</v>
      </c>
      <c r="C82" s="9" t="s">
        <v>2337</v>
      </c>
      <c r="D82" s="3" t="s">
        <v>6446</v>
      </c>
      <c r="E82" s="5">
        <v>20000</v>
      </c>
      <c r="F82" s="7">
        <v>104146.51</v>
      </c>
      <c r="G82" t="s">
        <v>8218</v>
      </c>
      <c r="H82" t="s">
        <v>8223</v>
      </c>
      <c r="I82" t="s">
        <v>8245</v>
      </c>
      <c r="J82">
        <v>1394316695</v>
      </c>
      <c r="K82">
        <v>1390860695</v>
      </c>
      <c r="L82" t="b">
        <v>1</v>
      </c>
      <c r="M82">
        <v>2165</v>
      </c>
      <c r="N82" t="b">
        <v>1</v>
      </c>
      <c r="O82" t="s">
        <v>8296</v>
      </c>
      <c r="P82">
        <f t="shared" si="4"/>
        <v>521</v>
      </c>
      <c r="Q82">
        <f t="shared" si="5"/>
        <v>48.1</v>
      </c>
      <c r="R82" s="12" t="s">
        <v>8319</v>
      </c>
      <c r="S82" t="s">
        <v>8320</v>
      </c>
      <c r="T82" s="17">
        <f t="shared" si="6"/>
        <v>41666.924710648149</v>
      </c>
      <c r="U82" s="17">
        <f t="shared" si="7"/>
        <v>42236.618518518517</v>
      </c>
    </row>
    <row r="83" spans="2:21" ht="42.75" hidden="1" x14ac:dyDescent="0.45">
      <c r="B83">
        <v>2047</v>
      </c>
      <c r="C83" s="9" t="s">
        <v>2048</v>
      </c>
      <c r="D83" s="3" t="s">
        <v>6157</v>
      </c>
      <c r="E83" s="5">
        <v>98000</v>
      </c>
      <c r="F83" s="7">
        <v>100939</v>
      </c>
      <c r="G83" t="s">
        <v>8218</v>
      </c>
      <c r="H83" t="s">
        <v>8225</v>
      </c>
      <c r="I83" t="s">
        <v>8247</v>
      </c>
      <c r="J83">
        <v>1429228800</v>
      </c>
      <c r="K83">
        <v>1426714870</v>
      </c>
      <c r="L83" t="b">
        <v>0</v>
      </c>
      <c r="M83">
        <v>443</v>
      </c>
      <c r="N83" t="b">
        <v>1</v>
      </c>
      <c r="O83" t="s">
        <v>8293</v>
      </c>
      <c r="P83">
        <f t="shared" si="4"/>
        <v>103</v>
      </c>
      <c r="Q83">
        <f t="shared" si="5"/>
        <v>227.85</v>
      </c>
      <c r="R83" s="12" t="s">
        <v>8308</v>
      </c>
      <c r="S83" t="s">
        <v>8309</v>
      </c>
      <c r="T83" s="17">
        <f t="shared" si="6"/>
        <v>42081.903587962966</v>
      </c>
      <c r="U83" s="17">
        <f t="shared" si="7"/>
        <v>41691.75</v>
      </c>
    </row>
    <row r="84" spans="2:21" ht="57" hidden="1" x14ac:dyDescent="0.45">
      <c r="B84">
        <v>3838</v>
      </c>
      <c r="C84" s="9" t="s">
        <v>3835</v>
      </c>
      <c r="D84" s="3" t="s">
        <v>7947</v>
      </c>
      <c r="E84" s="5">
        <v>100000</v>
      </c>
      <c r="F84" s="7">
        <v>100824</v>
      </c>
      <c r="G84" t="s">
        <v>8218</v>
      </c>
      <c r="H84" t="s">
        <v>8234</v>
      </c>
      <c r="I84" t="s">
        <v>8254</v>
      </c>
      <c r="J84">
        <v>1432314209</v>
      </c>
      <c r="K84">
        <v>1429722209</v>
      </c>
      <c r="L84" t="b">
        <v>0</v>
      </c>
      <c r="M84">
        <v>100</v>
      </c>
      <c r="N84" t="b">
        <v>1</v>
      </c>
      <c r="O84" t="s">
        <v>8269</v>
      </c>
      <c r="P84">
        <f t="shared" si="4"/>
        <v>101</v>
      </c>
      <c r="Q84">
        <f t="shared" si="5"/>
        <v>1008.24</v>
      </c>
      <c r="R84" s="12" t="s">
        <v>8323</v>
      </c>
      <c r="S84" t="s">
        <v>8326</v>
      </c>
      <c r="T84" s="17">
        <f t="shared" si="6"/>
        <v>42116.710752314815</v>
      </c>
      <c r="U84" s="17">
        <f t="shared" si="7"/>
        <v>42482.579988425925</v>
      </c>
    </row>
    <row r="85" spans="2:21" ht="42.75" hidden="1" x14ac:dyDescent="0.45">
      <c r="B85">
        <v>1958</v>
      </c>
      <c r="C85" s="9" t="s">
        <v>1959</v>
      </c>
      <c r="D85" s="3" t="s">
        <v>6068</v>
      </c>
      <c r="E85" s="5">
        <v>7000</v>
      </c>
      <c r="F85" s="7">
        <v>100490.02</v>
      </c>
      <c r="G85" t="s">
        <v>8218</v>
      </c>
      <c r="H85" t="s">
        <v>8223</v>
      </c>
      <c r="I85" t="s">
        <v>8245</v>
      </c>
      <c r="J85">
        <v>1364078561</v>
      </c>
      <c r="K85">
        <v>1361490161</v>
      </c>
      <c r="L85" t="b">
        <v>1</v>
      </c>
      <c r="M85">
        <v>1356</v>
      </c>
      <c r="N85" t="b">
        <v>1</v>
      </c>
      <c r="O85" t="s">
        <v>8293</v>
      </c>
      <c r="P85">
        <f t="shared" si="4"/>
        <v>1436</v>
      </c>
      <c r="Q85">
        <f t="shared" si="5"/>
        <v>74.11</v>
      </c>
      <c r="R85" s="12" t="s">
        <v>8308</v>
      </c>
      <c r="S85" t="s">
        <v>8309</v>
      </c>
      <c r="T85" s="17">
        <f t="shared" si="6"/>
        <v>41326.987974537034</v>
      </c>
      <c r="U85" s="17">
        <f t="shared" si="7"/>
        <v>41706.924710648149</v>
      </c>
    </row>
    <row r="86" spans="2:21" ht="42.75" hidden="1" x14ac:dyDescent="0.45">
      <c r="B86">
        <v>3557</v>
      </c>
      <c r="C86" s="9" t="s">
        <v>3556</v>
      </c>
      <c r="D86" s="3" t="s">
        <v>7667</v>
      </c>
      <c r="E86" s="5">
        <v>100000</v>
      </c>
      <c r="F86" s="7">
        <v>100036</v>
      </c>
      <c r="G86" t="s">
        <v>8218</v>
      </c>
      <c r="H86" t="s">
        <v>8223</v>
      </c>
      <c r="I86" t="s">
        <v>8245</v>
      </c>
      <c r="J86">
        <v>1399271911</v>
      </c>
      <c r="K86">
        <v>1396334311</v>
      </c>
      <c r="L86" t="b">
        <v>0</v>
      </c>
      <c r="M86">
        <v>558</v>
      </c>
      <c r="N86" t="b">
        <v>1</v>
      </c>
      <c r="O86" t="s">
        <v>8269</v>
      </c>
      <c r="P86">
        <f t="shared" si="4"/>
        <v>100</v>
      </c>
      <c r="Q86">
        <f t="shared" si="5"/>
        <v>179.28</v>
      </c>
      <c r="R86" s="12" t="s">
        <v>8323</v>
      </c>
      <c r="S86" t="s">
        <v>8326</v>
      </c>
      <c r="T86" s="17">
        <f t="shared" si="6"/>
        <v>41730.276747685188</v>
      </c>
      <c r="U86" s="17">
        <f t="shared" si="7"/>
        <v>42111</v>
      </c>
    </row>
    <row r="87" spans="2:21" ht="42.75" hidden="1" x14ac:dyDescent="0.45">
      <c r="B87">
        <v>259</v>
      </c>
      <c r="C87" s="9" t="s">
        <v>260</v>
      </c>
      <c r="D87" s="3" t="s">
        <v>4369</v>
      </c>
      <c r="E87" s="5">
        <v>75000</v>
      </c>
      <c r="F87" s="7">
        <v>98953.42</v>
      </c>
      <c r="G87" t="s">
        <v>8218</v>
      </c>
      <c r="H87" t="s">
        <v>8223</v>
      </c>
      <c r="I87" t="s">
        <v>8245</v>
      </c>
      <c r="J87">
        <v>1428514969</v>
      </c>
      <c r="K87">
        <v>1425922969</v>
      </c>
      <c r="L87" t="b">
        <v>1</v>
      </c>
      <c r="M87">
        <v>942</v>
      </c>
      <c r="N87" t="b">
        <v>1</v>
      </c>
      <c r="O87" t="s">
        <v>8267</v>
      </c>
      <c r="P87">
        <f t="shared" si="4"/>
        <v>132</v>
      </c>
      <c r="Q87">
        <f t="shared" si="5"/>
        <v>105.05</v>
      </c>
      <c r="R87" s="12" t="s">
        <v>8321</v>
      </c>
      <c r="S87" t="s">
        <v>8322</v>
      </c>
      <c r="T87" s="17">
        <f t="shared" si="6"/>
        <v>42072.738067129627</v>
      </c>
      <c r="U87" s="17">
        <f t="shared" si="7"/>
        <v>42146.710752314815</v>
      </c>
    </row>
    <row r="88" spans="2:21" ht="42.75" hidden="1" x14ac:dyDescent="0.45">
      <c r="B88">
        <v>978</v>
      </c>
      <c r="C88" s="9" t="s">
        <v>979</v>
      </c>
      <c r="D88" s="3" t="s">
        <v>5088</v>
      </c>
      <c r="E88" s="5">
        <v>172889</v>
      </c>
      <c r="F88" s="7">
        <v>97273</v>
      </c>
      <c r="G88" t="s">
        <v>8220</v>
      </c>
      <c r="H88" t="s">
        <v>8234</v>
      </c>
      <c r="I88" t="s">
        <v>8254</v>
      </c>
      <c r="J88">
        <v>1456385101</v>
      </c>
      <c r="K88">
        <v>1453793101</v>
      </c>
      <c r="L88" t="b">
        <v>0</v>
      </c>
      <c r="M88">
        <v>123</v>
      </c>
      <c r="N88" t="b">
        <v>0</v>
      </c>
      <c r="O88" t="s">
        <v>8271</v>
      </c>
      <c r="P88">
        <f t="shared" si="4"/>
        <v>56</v>
      </c>
      <c r="Q88">
        <f t="shared" si="5"/>
        <v>790.84</v>
      </c>
      <c r="R88" s="12" t="s">
        <v>8308</v>
      </c>
      <c r="S88" t="s">
        <v>8310</v>
      </c>
      <c r="T88" s="17">
        <f t="shared" si="6"/>
        <v>42395.309039351851</v>
      </c>
      <c r="U88" s="17">
        <f t="shared" si="7"/>
        <v>41356.94630787037</v>
      </c>
    </row>
    <row r="89" spans="2:21" ht="42.75" hidden="1" x14ac:dyDescent="0.45">
      <c r="B89">
        <v>1950</v>
      </c>
      <c r="C89" s="9" t="s">
        <v>1951</v>
      </c>
      <c r="D89" s="3" t="s">
        <v>6060</v>
      </c>
      <c r="E89" s="5">
        <v>48000</v>
      </c>
      <c r="F89" s="7">
        <v>96248.960000000006</v>
      </c>
      <c r="G89" t="s">
        <v>8218</v>
      </c>
      <c r="H89" t="s">
        <v>8223</v>
      </c>
      <c r="I89" t="s">
        <v>8245</v>
      </c>
      <c r="J89">
        <v>1303446073</v>
      </c>
      <c r="K89">
        <v>1300767673</v>
      </c>
      <c r="L89" t="b">
        <v>1</v>
      </c>
      <c r="M89">
        <v>1876</v>
      </c>
      <c r="N89" t="b">
        <v>1</v>
      </c>
      <c r="O89" t="s">
        <v>8293</v>
      </c>
      <c r="P89">
        <f t="shared" si="4"/>
        <v>201</v>
      </c>
      <c r="Q89">
        <f t="shared" si="5"/>
        <v>51.31</v>
      </c>
      <c r="R89" s="12" t="s">
        <v>8308</v>
      </c>
      <c r="S89" t="s">
        <v>8309</v>
      </c>
      <c r="T89" s="17">
        <f t="shared" si="6"/>
        <v>40624.181400462963</v>
      </c>
      <c r="U89" s="17">
        <f t="shared" si="7"/>
        <v>41764.276747685188</v>
      </c>
    </row>
    <row r="90" spans="2:21" ht="28.5" hidden="1" x14ac:dyDescent="0.45">
      <c r="B90">
        <v>2010</v>
      </c>
      <c r="C90" s="9" t="s">
        <v>2011</v>
      </c>
      <c r="D90" s="3" t="s">
        <v>6120</v>
      </c>
      <c r="E90" s="5">
        <v>30000</v>
      </c>
      <c r="F90" s="7">
        <v>96015.9</v>
      </c>
      <c r="G90" t="s">
        <v>8218</v>
      </c>
      <c r="H90" t="s">
        <v>8223</v>
      </c>
      <c r="I90" t="s">
        <v>8245</v>
      </c>
      <c r="J90">
        <v>1471564491</v>
      </c>
      <c r="K90">
        <v>1468972491</v>
      </c>
      <c r="L90" t="b">
        <v>1</v>
      </c>
      <c r="M90">
        <v>1737</v>
      </c>
      <c r="N90" t="b">
        <v>1</v>
      </c>
      <c r="O90" t="s">
        <v>8293</v>
      </c>
      <c r="P90">
        <f t="shared" si="4"/>
        <v>320</v>
      </c>
      <c r="Q90">
        <f t="shared" si="5"/>
        <v>55.28</v>
      </c>
      <c r="R90" s="12" t="s">
        <v>8308</v>
      </c>
      <c r="S90" t="s">
        <v>8309</v>
      </c>
      <c r="T90" s="17">
        <f t="shared" si="6"/>
        <v>42570.996423611112</v>
      </c>
      <c r="U90" s="17">
        <f t="shared" si="7"/>
        <v>42102.738067129627</v>
      </c>
    </row>
    <row r="91" spans="2:21" ht="42.75" hidden="1" x14ac:dyDescent="0.45">
      <c r="B91">
        <v>2620</v>
      </c>
      <c r="C91" s="9" t="s">
        <v>2620</v>
      </c>
      <c r="D91" s="3" t="s">
        <v>6730</v>
      </c>
      <c r="E91" s="5">
        <v>65000</v>
      </c>
      <c r="F91" s="7">
        <v>93374</v>
      </c>
      <c r="G91" t="s">
        <v>8218</v>
      </c>
      <c r="H91" t="s">
        <v>8225</v>
      </c>
      <c r="I91" t="s">
        <v>8247</v>
      </c>
      <c r="J91">
        <v>1444525200</v>
      </c>
      <c r="K91">
        <v>1441339242</v>
      </c>
      <c r="L91" t="b">
        <v>1</v>
      </c>
      <c r="M91">
        <v>1251</v>
      </c>
      <c r="N91" t="b">
        <v>1</v>
      </c>
      <c r="O91" t="s">
        <v>8299</v>
      </c>
      <c r="P91">
        <f t="shared" si="4"/>
        <v>144</v>
      </c>
      <c r="Q91">
        <f t="shared" si="5"/>
        <v>74.64</v>
      </c>
      <c r="R91" s="12" t="s">
        <v>8308</v>
      </c>
      <c r="S91" t="s">
        <v>8315</v>
      </c>
      <c r="T91" s="17">
        <f t="shared" si="6"/>
        <v>42251.16715277778</v>
      </c>
      <c r="U91" s="17">
        <f t="shared" si="7"/>
        <v>42425.309039351851</v>
      </c>
    </row>
    <row r="92" spans="2:21" ht="42.75" hidden="1" x14ac:dyDescent="0.45">
      <c r="B92">
        <v>2185</v>
      </c>
      <c r="C92" s="9" t="s">
        <v>2186</v>
      </c>
      <c r="D92" s="3" t="s">
        <v>6295</v>
      </c>
      <c r="E92" s="5">
        <v>5000</v>
      </c>
      <c r="F92" s="7">
        <v>92848.5</v>
      </c>
      <c r="G92" t="s">
        <v>8218</v>
      </c>
      <c r="H92" t="s">
        <v>8224</v>
      </c>
      <c r="I92" t="s">
        <v>8246</v>
      </c>
      <c r="J92">
        <v>1364286239</v>
      </c>
      <c r="K92">
        <v>1360830239</v>
      </c>
      <c r="L92" t="b">
        <v>0</v>
      </c>
      <c r="M92">
        <v>623</v>
      </c>
      <c r="N92" t="b">
        <v>1</v>
      </c>
      <c r="O92" t="s">
        <v>8295</v>
      </c>
      <c r="P92">
        <f t="shared" si="4"/>
        <v>1857</v>
      </c>
      <c r="Q92">
        <f t="shared" si="5"/>
        <v>149.03</v>
      </c>
      <c r="R92" s="12" t="s">
        <v>8316</v>
      </c>
      <c r="S92" t="s">
        <v>8317</v>
      </c>
      <c r="T92" s="17">
        <f t="shared" si="6"/>
        <v>41319.349988425929</v>
      </c>
      <c r="U92" s="17">
        <f t="shared" si="7"/>
        <v>40655.181400462963</v>
      </c>
    </row>
    <row r="93" spans="2:21" ht="28.5" hidden="1" x14ac:dyDescent="0.45">
      <c r="B93">
        <v>2710</v>
      </c>
      <c r="C93" s="9" t="s">
        <v>2710</v>
      </c>
      <c r="D93" s="3" t="s">
        <v>6820</v>
      </c>
      <c r="E93" s="5">
        <v>60000</v>
      </c>
      <c r="F93" s="7">
        <v>92340.21</v>
      </c>
      <c r="G93" t="s">
        <v>8218</v>
      </c>
      <c r="H93" t="s">
        <v>8223</v>
      </c>
      <c r="I93" t="s">
        <v>8245</v>
      </c>
      <c r="J93">
        <v>1407549600</v>
      </c>
      <c r="K93">
        <v>1404797428</v>
      </c>
      <c r="L93" t="b">
        <v>1</v>
      </c>
      <c r="M93">
        <v>1088</v>
      </c>
      <c r="N93" t="b">
        <v>1</v>
      </c>
      <c r="O93" t="s">
        <v>8301</v>
      </c>
      <c r="P93">
        <f t="shared" si="4"/>
        <v>154</v>
      </c>
      <c r="Q93">
        <f t="shared" si="5"/>
        <v>84.87</v>
      </c>
      <c r="R93" s="12" t="s">
        <v>8323</v>
      </c>
      <c r="S93" t="s">
        <v>8324</v>
      </c>
      <c r="T93" s="17">
        <f t="shared" si="6"/>
        <v>41828.229490740741</v>
      </c>
      <c r="U93" s="17">
        <f t="shared" si="7"/>
        <v>42600.996423611112</v>
      </c>
    </row>
    <row r="94" spans="2:21" ht="28.5" hidden="1" x14ac:dyDescent="0.45">
      <c r="B94">
        <v>2016</v>
      </c>
      <c r="C94" s="9" t="s">
        <v>2017</v>
      </c>
      <c r="D94" s="3" t="s">
        <v>6126</v>
      </c>
      <c r="E94" s="5">
        <v>10000</v>
      </c>
      <c r="F94" s="7">
        <v>92154.22</v>
      </c>
      <c r="G94" t="s">
        <v>8218</v>
      </c>
      <c r="H94" t="s">
        <v>8223</v>
      </c>
      <c r="I94" t="s">
        <v>8245</v>
      </c>
      <c r="J94">
        <v>1362863299</v>
      </c>
      <c r="K94">
        <v>1360271299</v>
      </c>
      <c r="L94" t="b">
        <v>1</v>
      </c>
      <c r="M94">
        <v>479</v>
      </c>
      <c r="N94" t="b">
        <v>1</v>
      </c>
      <c r="O94" t="s">
        <v>8293</v>
      </c>
      <c r="P94">
        <f t="shared" si="4"/>
        <v>922</v>
      </c>
      <c r="Q94">
        <f t="shared" si="5"/>
        <v>192.39</v>
      </c>
      <c r="R94" s="12" t="s">
        <v>8308</v>
      </c>
      <c r="S94" t="s">
        <v>8309</v>
      </c>
      <c r="T94" s="17">
        <f t="shared" si="6"/>
        <v>41312.88077546296</v>
      </c>
      <c r="U94" s="17">
        <f t="shared" si="7"/>
        <v>42288.041666666672</v>
      </c>
    </row>
    <row r="95" spans="2:21" ht="28.5" hidden="1" x14ac:dyDescent="0.45">
      <c r="B95">
        <v>1501</v>
      </c>
      <c r="C95" s="9" t="s">
        <v>1502</v>
      </c>
      <c r="D95" s="3" t="s">
        <v>5611</v>
      </c>
      <c r="E95" s="5">
        <v>52000</v>
      </c>
      <c r="F95" s="7">
        <v>86492</v>
      </c>
      <c r="G95" t="s">
        <v>8218</v>
      </c>
      <c r="H95" t="s">
        <v>8228</v>
      </c>
      <c r="I95" t="s">
        <v>8250</v>
      </c>
      <c r="J95">
        <v>1436364023</v>
      </c>
      <c r="K95">
        <v>1433772023</v>
      </c>
      <c r="L95" t="b">
        <v>1</v>
      </c>
      <c r="M95">
        <v>885</v>
      </c>
      <c r="N95" t="b">
        <v>1</v>
      </c>
      <c r="O95" t="s">
        <v>8283</v>
      </c>
      <c r="P95">
        <f t="shared" si="4"/>
        <v>166</v>
      </c>
      <c r="Q95">
        <f t="shared" si="5"/>
        <v>97.73</v>
      </c>
      <c r="R95" s="12" t="s">
        <v>8313</v>
      </c>
      <c r="S95" t="s">
        <v>8314</v>
      </c>
      <c r="T95" s="17">
        <f t="shared" si="6"/>
        <v>42163.583599537036</v>
      </c>
      <c r="U95" s="17">
        <f t="shared" si="7"/>
        <v>41359.349988425929</v>
      </c>
    </row>
    <row r="96" spans="2:21" ht="42.75" hidden="1" x14ac:dyDescent="0.45">
      <c r="B96">
        <v>248</v>
      </c>
      <c r="C96" s="9" t="s">
        <v>249</v>
      </c>
      <c r="D96" s="3" t="s">
        <v>4358</v>
      </c>
      <c r="E96" s="5">
        <v>85000</v>
      </c>
      <c r="F96" s="7">
        <v>86133</v>
      </c>
      <c r="G96" t="s">
        <v>8218</v>
      </c>
      <c r="H96" t="s">
        <v>8223</v>
      </c>
      <c r="I96" t="s">
        <v>8245</v>
      </c>
      <c r="J96">
        <v>1325961309</v>
      </c>
      <c r="K96">
        <v>1322073309</v>
      </c>
      <c r="L96" t="b">
        <v>1</v>
      </c>
      <c r="M96">
        <v>146</v>
      </c>
      <c r="N96" t="b">
        <v>1</v>
      </c>
      <c r="O96" t="s">
        <v>8267</v>
      </c>
      <c r="P96">
        <f t="shared" si="4"/>
        <v>101</v>
      </c>
      <c r="Q96">
        <f t="shared" si="5"/>
        <v>589.95000000000005</v>
      </c>
      <c r="R96" s="12" t="s">
        <v>8321</v>
      </c>
      <c r="S96" t="s">
        <v>8322</v>
      </c>
      <c r="T96" s="17">
        <f t="shared" si="6"/>
        <v>40870.774409722224</v>
      </c>
      <c r="U96" s="17">
        <f t="shared" si="7"/>
        <v>41860.083333333336</v>
      </c>
    </row>
    <row r="97" spans="2:21" ht="42.75" hidden="1" x14ac:dyDescent="0.45">
      <c r="B97">
        <v>3123</v>
      </c>
      <c r="C97" s="9" t="s">
        <v>3123</v>
      </c>
      <c r="D97" s="3" t="s">
        <v>7233</v>
      </c>
      <c r="E97" s="5">
        <v>125000</v>
      </c>
      <c r="F97" s="7">
        <v>85192</v>
      </c>
      <c r="G97" t="s">
        <v>8219</v>
      </c>
      <c r="H97" t="s">
        <v>8223</v>
      </c>
      <c r="I97" t="s">
        <v>8245</v>
      </c>
      <c r="J97">
        <v>1468108198</v>
      </c>
      <c r="K97">
        <v>1465516198</v>
      </c>
      <c r="L97" t="b">
        <v>0</v>
      </c>
      <c r="M97">
        <v>348</v>
      </c>
      <c r="N97" t="b">
        <v>0</v>
      </c>
      <c r="O97" t="s">
        <v>8301</v>
      </c>
      <c r="P97">
        <f t="shared" si="4"/>
        <v>68</v>
      </c>
      <c r="Q97">
        <f t="shared" si="5"/>
        <v>244.8</v>
      </c>
      <c r="R97" s="12" t="s">
        <v>8323</v>
      </c>
      <c r="S97" t="s">
        <v>8324</v>
      </c>
      <c r="T97" s="17">
        <f t="shared" si="6"/>
        <v>42530.993032407408</v>
      </c>
      <c r="U97" s="17">
        <f t="shared" si="7"/>
        <v>41342.88077546296</v>
      </c>
    </row>
    <row r="98" spans="2:21" ht="42.75" hidden="1" x14ac:dyDescent="0.45">
      <c r="B98">
        <v>1336</v>
      </c>
      <c r="C98" s="9" t="s">
        <v>1337</v>
      </c>
      <c r="D98" s="3" t="s">
        <v>5446</v>
      </c>
      <c r="E98" s="5">
        <v>100000</v>
      </c>
      <c r="F98" s="7">
        <v>84947</v>
      </c>
      <c r="G98" t="s">
        <v>8219</v>
      </c>
      <c r="H98" t="s">
        <v>8223</v>
      </c>
      <c r="I98" t="s">
        <v>8245</v>
      </c>
      <c r="J98">
        <v>1418849028</v>
      </c>
      <c r="K98">
        <v>1415825028</v>
      </c>
      <c r="L98" t="b">
        <v>0</v>
      </c>
      <c r="M98">
        <v>224</v>
      </c>
      <c r="N98" t="b">
        <v>0</v>
      </c>
      <c r="O98" t="s">
        <v>8271</v>
      </c>
      <c r="P98">
        <f t="shared" si="4"/>
        <v>85</v>
      </c>
      <c r="Q98">
        <f t="shared" si="5"/>
        <v>379.23</v>
      </c>
      <c r="R98" s="12" t="s">
        <v>8308</v>
      </c>
      <c r="S98" t="s">
        <v>8310</v>
      </c>
      <c r="T98" s="17">
        <f t="shared" si="6"/>
        <v>41955.863750000004</v>
      </c>
      <c r="U98" s="17">
        <f t="shared" si="7"/>
        <v>42193.583599537036</v>
      </c>
    </row>
    <row r="99" spans="2:21" ht="42.75" hidden="1" x14ac:dyDescent="0.45">
      <c r="B99">
        <v>1960</v>
      </c>
      <c r="C99" s="9" t="s">
        <v>1961</v>
      </c>
      <c r="D99" s="3" t="s">
        <v>6070</v>
      </c>
      <c r="E99" s="5">
        <v>70000</v>
      </c>
      <c r="F99" s="7">
        <v>82532</v>
      </c>
      <c r="G99" t="s">
        <v>8218</v>
      </c>
      <c r="H99" t="s">
        <v>8234</v>
      </c>
      <c r="I99" t="s">
        <v>8254</v>
      </c>
      <c r="J99">
        <v>1419151341</v>
      </c>
      <c r="K99">
        <v>1416559341</v>
      </c>
      <c r="L99" t="b">
        <v>1</v>
      </c>
      <c r="M99">
        <v>33</v>
      </c>
      <c r="N99" t="b">
        <v>1</v>
      </c>
      <c r="O99" t="s">
        <v>8293</v>
      </c>
      <c r="P99">
        <f t="shared" si="4"/>
        <v>118</v>
      </c>
      <c r="Q99">
        <f t="shared" si="5"/>
        <v>2500.9699999999998</v>
      </c>
      <c r="R99" s="12" t="s">
        <v>8308</v>
      </c>
      <c r="S99" t="s">
        <v>8309</v>
      </c>
      <c r="T99" s="17">
        <f t="shared" si="6"/>
        <v>41964.362743055557</v>
      </c>
      <c r="U99" s="17">
        <f t="shared" si="7"/>
        <v>40915.774409722224</v>
      </c>
    </row>
    <row r="100" spans="2:21" ht="42.75" hidden="1" x14ac:dyDescent="0.45">
      <c r="B100">
        <v>387</v>
      </c>
      <c r="C100" s="9" t="s">
        <v>388</v>
      </c>
      <c r="D100" s="3" t="s">
        <v>4497</v>
      </c>
      <c r="E100" s="5">
        <v>38000</v>
      </c>
      <c r="F100" s="7">
        <v>81316</v>
      </c>
      <c r="G100" t="s">
        <v>8218</v>
      </c>
      <c r="H100" t="s">
        <v>8223</v>
      </c>
      <c r="I100" t="s">
        <v>8245</v>
      </c>
      <c r="J100">
        <v>1439618400</v>
      </c>
      <c r="K100">
        <v>1436976858</v>
      </c>
      <c r="L100" t="b">
        <v>0</v>
      </c>
      <c r="M100">
        <v>562</v>
      </c>
      <c r="N100" t="b">
        <v>1</v>
      </c>
      <c r="O100" t="s">
        <v>8267</v>
      </c>
      <c r="P100">
        <f t="shared" si="4"/>
        <v>214</v>
      </c>
      <c r="Q100">
        <f t="shared" si="5"/>
        <v>144.69</v>
      </c>
      <c r="R100" s="12" t="s">
        <v>8321</v>
      </c>
      <c r="S100" t="s">
        <v>8322</v>
      </c>
      <c r="T100" s="17">
        <f t="shared" si="6"/>
        <v>42200.67659722222</v>
      </c>
      <c r="U100" s="17">
        <f t="shared" si="7"/>
        <v>42560.993032407408</v>
      </c>
    </row>
    <row r="101" spans="2:21" ht="42.75" hidden="1" x14ac:dyDescent="0.45">
      <c r="B101">
        <v>1311</v>
      </c>
      <c r="C101" s="9" t="s">
        <v>1312</v>
      </c>
      <c r="D101" s="3" t="s">
        <v>5421</v>
      </c>
      <c r="E101" s="5">
        <v>250000</v>
      </c>
      <c r="F101" s="7">
        <v>80070</v>
      </c>
      <c r="G101" t="s">
        <v>8219</v>
      </c>
      <c r="H101" t="s">
        <v>8223</v>
      </c>
      <c r="I101" t="s">
        <v>8245</v>
      </c>
      <c r="J101">
        <v>1480536919</v>
      </c>
      <c r="K101">
        <v>1477509319</v>
      </c>
      <c r="L101" t="b">
        <v>0</v>
      </c>
      <c r="M101">
        <v>100</v>
      </c>
      <c r="N101" t="b">
        <v>0</v>
      </c>
      <c r="O101" t="s">
        <v>8271</v>
      </c>
      <c r="P101">
        <f t="shared" si="4"/>
        <v>32</v>
      </c>
      <c r="Q101">
        <f t="shared" si="5"/>
        <v>800.7</v>
      </c>
      <c r="R101" s="12" t="s">
        <v>8308</v>
      </c>
      <c r="S101" t="s">
        <v>8310</v>
      </c>
      <c r="T101" s="17">
        <f t="shared" si="6"/>
        <v>42669.802303240736</v>
      </c>
      <c r="U101" s="17">
        <f t="shared" si="7"/>
        <v>41990.863750000004</v>
      </c>
    </row>
    <row r="102" spans="2:21" ht="42.75" hidden="1" x14ac:dyDescent="0.45">
      <c r="B102">
        <v>2065</v>
      </c>
      <c r="C102" s="9" t="s">
        <v>2066</v>
      </c>
      <c r="D102" s="3" t="s">
        <v>6175</v>
      </c>
      <c r="E102" s="5">
        <v>40000</v>
      </c>
      <c r="F102" s="7">
        <v>79686.05</v>
      </c>
      <c r="G102" t="s">
        <v>8218</v>
      </c>
      <c r="H102" t="s">
        <v>8224</v>
      </c>
      <c r="I102" t="s">
        <v>8246</v>
      </c>
      <c r="J102">
        <v>1387958429</v>
      </c>
      <c r="K102">
        <v>1385366429</v>
      </c>
      <c r="L102" t="b">
        <v>0</v>
      </c>
      <c r="M102">
        <v>1556</v>
      </c>
      <c r="N102" t="b">
        <v>1</v>
      </c>
      <c r="O102" t="s">
        <v>8293</v>
      </c>
      <c r="P102">
        <f t="shared" si="4"/>
        <v>199</v>
      </c>
      <c r="Q102">
        <f t="shared" si="5"/>
        <v>51.21</v>
      </c>
      <c r="R102" s="12" t="s">
        <v>8308</v>
      </c>
      <c r="S102" t="s">
        <v>8309</v>
      </c>
      <c r="T102" s="17">
        <f t="shared" si="6"/>
        <v>41603.333668981482</v>
      </c>
      <c r="U102" s="17">
        <f t="shared" si="7"/>
        <v>41994.362743055557</v>
      </c>
    </row>
    <row r="103" spans="2:21" ht="42.75" hidden="1" x14ac:dyDescent="0.45">
      <c r="B103">
        <v>2310</v>
      </c>
      <c r="C103" s="9" t="s">
        <v>2311</v>
      </c>
      <c r="D103" s="3" t="s">
        <v>6420</v>
      </c>
      <c r="E103" s="5">
        <v>18500</v>
      </c>
      <c r="F103" s="7">
        <v>79335.360000000001</v>
      </c>
      <c r="G103" t="s">
        <v>8218</v>
      </c>
      <c r="H103" t="s">
        <v>8223</v>
      </c>
      <c r="I103" t="s">
        <v>8245</v>
      </c>
      <c r="J103">
        <v>1363889015</v>
      </c>
      <c r="K103">
        <v>1361300615</v>
      </c>
      <c r="L103" t="b">
        <v>1</v>
      </c>
      <c r="M103">
        <v>1224</v>
      </c>
      <c r="N103" t="b">
        <v>1</v>
      </c>
      <c r="O103" t="s">
        <v>8277</v>
      </c>
      <c r="P103">
        <f t="shared" si="4"/>
        <v>429</v>
      </c>
      <c r="Q103">
        <f t="shared" si="5"/>
        <v>64.819999999999993</v>
      </c>
      <c r="R103" s="12" t="s">
        <v>8327</v>
      </c>
      <c r="S103" t="s">
        <v>8328</v>
      </c>
      <c r="T103" s="17">
        <f t="shared" si="6"/>
        <v>41324.79415509259</v>
      </c>
      <c r="U103" s="17">
        <f t="shared" si="7"/>
        <v>42231.25</v>
      </c>
    </row>
    <row r="104" spans="2:21" ht="42.75" hidden="1" x14ac:dyDescent="0.45">
      <c r="B104">
        <v>2072</v>
      </c>
      <c r="C104" s="9" t="s">
        <v>2073</v>
      </c>
      <c r="D104" s="3" t="s">
        <v>6182</v>
      </c>
      <c r="E104" s="5">
        <v>71500</v>
      </c>
      <c r="F104" s="7">
        <v>79173</v>
      </c>
      <c r="G104" t="s">
        <v>8218</v>
      </c>
      <c r="H104" t="s">
        <v>8223</v>
      </c>
      <c r="I104" t="s">
        <v>8245</v>
      </c>
      <c r="J104">
        <v>1462629432</v>
      </c>
      <c r="K104">
        <v>1460037432</v>
      </c>
      <c r="L104" t="b">
        <v>0</v>
      </c>
      <c r="M104">
        <v>350</v>
      </c>
      <c r="N104" t="b">
        <v>1</v>
      </c>
      <c r="O104" t="s">
        <v>8293</v>
      </c>
      <c r="P104">
        <f t="shared" si="4"/>
        <v>111</v>
      </c>
      <c r="Q104">
        <f t="shared" si="5"/>
        <v>226.21</v>
      </c>
      <c r="R104" s="12" t="s">
        <v>8308</v>
      </c>
      <c r="S104" t="s">
        <v>8309</v>
      </c>
      <c r="T104" s="17">
        <f t="shared" si="6"/>
        <v>42467.581388888888</v>
      </c>
      <c r="U104" s="17">
        <f t="shared" si="7"/>
        <v>42704.843969907408</v>
      </c>
    </row>
    <row r="105" spans="2:21" ht="42.75" hidden="1" x14ac:dyDescent="0.45">
      <c r="B105">
        <v>328</v>
      </c>
      <c r="C105" s="9" t="s">
        <v>329</v>
      </c>
      <c r="D105" s="3" t="s">
        <v>4438</v>
      </c>
      <c r="E105" s="5">
        <v>75000</v>
      </c>
      <c r="F105" s="7">
        <v>77710.8</v>
      </c>
      <c r="G105" t="s">
        <v>8218</v>
      </c>
      <c r="H105" t="s">
        <v>8223</v>
      </c>
      <c r="I105" t="s">
        <v>8245</v>
      </c>
      <c r="J105">
        <v>1446350400</v>
      </c>
      <c r="K105">
        <v>1443739388</v>
      </c>
      <c r="L105" t="b">
        <v>1</v>
      </c>
      <c r="M105">
        <v>498</v>
      </c>
      <c r="N105" t="b">
        <v>1</v>
      </c>
      <c r="O105" t="s">
        <v>8267</v>
      </c>
      <c r="P105">
        <f t="shared" si="4"/>
        <v>104</v>
      </c>
      <c r="Q105">
        <f t="shared" si="5"/>
        <v>156.05000000000001</v>
      </c>
      <c r="R105" s="12" t="s">
        <v>8321</v>
      </c>
      <c r="S105" t="s">
        <v>8322</v>
      </c>
      <c r="T105" s="17">
        <f t="shared" si="6"/>
        <v>42278.946620370371</v>
      </c>
      <c r="U105" s="17">
        <f t="shared" si="7"/>
        <v>41633.333668981482</v>
      </c>
    </row>
    <row r="106" spans="2:21" ht="28.5" hidden="1" x14ac:dyDescent="0.45">
      <c r="B106">
        <v>1025</v>
      </c>
      <c r="C106" s="9" t="s">
        <v>1026</v>
      </c>
      <c r="D106" s="3" t="s">
        <v>5135</v>
      </c>
      <c r="E106" s="5">
        <v>70000</v>
      </c>
      <c r="F106" s="7">
        <v>76949.820000000007</v>
      </c>
      <c r="G106" t="s">
        <v>8218</v>
      </c>
      <c r="H106" t="s">
        <v>8223</v>
      </c>
      <c r="I106" t="s">
        <v>8245</v>
      </c>
      <c r="J106">
        <v>1426532437</v>
      </c>
      <c r="K106">
        <v>1423944037</v>
      </c>
      <c r="L106" t="b">
        <v>1</v>
      </c>
      <c r="M106">
        <v>1071</v>
      </c>
      <c r="N106" t="b">
        <v>1</v>
      </c>
      <c r="O106" t="s">
        <v>8278</v>
      </c>
      <c r="P106">
        <f t="shared" si="4"/>
        <v>110</v>
      </c>
      <c r="Q106">
        <f t="shared" si="5"/>
        <v>71.849999999999994</v>
      </c>
      <c r="R106" s="12" t="s">
        <v>8327</v>
      </c>
      <c r="S106" t="s">
        <v>8329</v>
      </c>
      <c r="T106" s="17">
        <f t="shared" si="6"/>
        <v>42049.833761574075</v>
      </c>
      <c r="U106" s="17">
        <f t="shared" si="7"/>
        <v>41354.752488425926</v>
      </c>
    </row>
    <row r="107" spans="2:21" ht="42.75" hidden="1" x14ac:dyDescent="0.45">
      <c r="B107">
        <v>2056</v>
      </c>
      <c r="C107" s="9" t="s">
        <v>2057</v>
      </c>
      <c r="D107" s="3" t="s">
        <v>6166</v>
      </c>
      <c r="E107" s="5">
        <v>50000</v>
      </c>
      <c r="F107" s="7">
        <v>76726</v>
      </c>
      <c r="G107" t="s">
        <v>8218</v>
      </c>
      <c r="H107" t="s">
        <v>8223</v>
      </c>
      <c r="I107" t="s">
        <v>8245</v>
      </c>
      <c r="J107">
        <v>1366222542</v>
      </c>
      <c r="K107">
        <v>1363630542</v>
      </c>
      <c r="L107" t="b">
        <v>0</v>
      </c>
      <c r="M107">
        <v>554</v>
      </c>
      <c r="N107" t="b">
        <v>1</v>
      </c>
      <c r="O107" t="s">
        <v>8293</v>
      </c>
      <c r="P107">
        <f t="shared" si="4"/>
        <v>153</v>
      </c>
      <c r="Q107">
        <f t="shared" si="5"/>
        <v>138.49</v>
      </c>
      <c r="R107" s="12" t="s">
        <v>8308</v>
      </c>
      <c r="S107" t="s">
        <v>8309</v>
      </c>
      <c r="T107" s="17">
        <f t="shared" si="6"/>
        <v>41351.76090277778</v>
      </c>
      <c r="U107" s="17">
        <f t="shared" si="7"/>
        <v>42497.581388888888</v>
      </c>
    </row>
    <row r="108" spans="2:21" ht="42.75" hidden="1" x14ac:dyDescent="0.45">
      <c r="B108">
        <v>292</v>
      </c>
      <c r="C108" s="9" t="s">
        <v>293</v>
      </c>
      <c r="D108" s="3" t="s">
        <v>4402</v>
      </c>
      <c r="E108" s="5">
        <v>75000</v>
      </c>
      <c r="F108" s="7">
        <v>76130.2</v>
      </c>
      <c r="G108" t="s">
        <v>8218</v>
      </c>
      <c r="H108" t="s">
        <v>8223</v>
      </c>
      <c r="I108" t="s">
        <v>8245</v>
      </c>
      <c r="J108">
        <v>1319860740</v>
      </c>
      <c r="K108">
        <v>1317064599</v>
      </c>
      <c r="L108" t="b">
        <v>1</v>
      </c>
      <c r="M108">
        <v>493</v>
      </c>
      <c r="N108" t="b">
        <v>1</v>
      </c>
      <c r="O108" t="s">
        <v>8267</v>
      </c>
      <c r="P108">
        <f t="shared" si="4"/>
        <v>102</v>
      </c>
      <c r="Q108">
        <f t="shared" si="5"/>
        <v>154.41999999999999</v>
      </c>
      <c r="R108" s="12" t="s">
        <v>8321</v>
      </c>
      <c r="S108" t="s">
        <v>8322</v>
      </c>
      <c r="T108" s="17">
        <f t="shared" si="6"/>
        <v>40812.803229166668</v>
      </c>
      <c r="U108" s="17">
        <f t="shared" si="7"/>
        <v>42309.166666666672</v>
      </c>
    </row>
    <row r="109" spans="2:21" ht="42.75" hidden="1" x14ac:dyDescent="0.45">
      <c r="B109">
        <v>2267</v>
      </c>
      <c r="C109" s="9" t="s">
        <v>2268</v>
      </c>
      <c r="D109" s="3" t="s">
        <v>6377</v>
      </c>
      <c r="E109" s="5">
        <v>20000</v>
      </c>
      <c r="F109" s="7">
        <v>76105</v>
      </c>
      <c r="G109" t="s">
        <v>8218</v>
      </c>
      <c r="H109" t="s">
        <v>8223</v>
      </c>
      <c r="I109" t="s">
        <v>8245</v>
      </c>
      <c r="J109">
        <v>1419123600</v>
      </c>
      <c r="K109">
        <v>1416945297</v>
      </c>
      <c r="L109" t="b">
        <v>0</v>
      </c>
      <c r="M109">
        <v>404</v>
      </c>
      <c r="N109" t="b">
        <v>1</v>
      </c>
      <c r="O109" t="s">
        <v>8295</v>
      </c>
      <c r="P109">
        <f t="shared" si="4"/>
        <v>381</v>
      </c>
      <c r="Q109">
        <f t="shared" si="5"/>
        <v>188.38</v>
      </c>
      <c r="R109" s="12" t="s">
        <v>8316</v>
      </c>
      <c r="S109" t="s">
        <v>8317</v>
      </c>
      <c r="T109" s="17">
        <f t="shared" si="6"/>
        <v>41968.829826388886</v>
      </c>
      <c r="U109" s="17">
        <f t="shared" si="7"/>
        <v>42079.792094907403</v>
      </c>
    </row>
    <row r="110" spans="2:21" ht="42.75" hidden="1" x14ac:dyDescent="0.45">
      <c r="B110">
        <v>2032</v>
      </c>
      <c r="C110" s="9" t="s">
        <v>2033</v>
      </c>
      <c r="D110" s="3" t="s">
        <v>6142</v>
      </c>
      <c r="E110" s="5">
        <v>25000</v>
      </c>
      <c r="F110" s="7">
        <v>76047</v>
      </c>
      <c r="G110" t="s">
        <v>8218</v>
      </c>
      <c r="H110" t="s">
        <v>8223</v>
      </c>
      <c r="I110" t="s">
        <v>8245</v>
      </c>
      <c r="J110">
        <v>1481778000</v>
      </c>
      <c r="K110">
        <v>1479216874</v>
      </c>
      <c r="L110" t="b">
        <v>1</v>
      </c>
      <c r="M110">
        <v>531</v>
      </c>
      <c r="N110" t="b">
        <v>1</v>
      </c>
      <c r="O110" t="s">
        <v>8293</v>
      </c>
      <c r="P110">
        <f t="shared" si="4"/>
        <v>304</v>
      </c>
      <c r="Q110">
        <f t="shared" si="5"/>
        <v>143.21</v>
      </c>
      <c r="R110" s="12" t="s">
        <v>8308</v>
      </c>
      <c r="S110" t="s">
        <v>8309</v>
      </c>
      <c r="T110" s="17">
        <f t="shared" si="6"/>
        <v>42689.565671296295</v>
      </c>
      <c r="U110" s="17">
        <f t="shared" si="7"/>
        <v>41381.76090277778</v>
      </c>
    </row>
    <row r="111" spans="2:21" ht="42.75" hidden="1" x14ac:dyDescent="0.45">
      <c r="B111">
        <v>1974</v>
      </c>
      <c r="C111" s="9" t="s">
        <v>1975</v>
      </c>
      <c r="D111" s="3" t="s">
        <v>6084</v>
      </c>
      <c r="E111" s="5">
        <v>20000</v>
      </c>
      <c r="F111" s="7">
        <v>75099.199999999997</v>
      </c>
      <c r="G111" t="s">
        <v>8218</v>
      </c>
      <c r="H111" t="s">
        <v>8224</v>
      </c>
      <c r="I111" t="s">
        <v>8246</v>
      </c>
      <c r="J111">
        <v>1376899269</v>
      </c>
      <c r="K111">
        <v>1371715269</v>
      </c>
      <c r="L111" t="b">
        <v>1</v>
      </c>
      <c r="M111">
        <v>402</v>
      </c>
      <c r="N111" t="b">
        <v>1</v>
      </c>
      <c r="O111" t="s">
        <v>8293</v>
      </c>
      <c r="P111">
        <f t="shared" si="4"/>
        <v>375</v>
      </c>
      <c r="Q111">
        <f t="shared" si="5"/>
        <v>186.81</v>
      </c>
      <c r="R111" s="12" t="s">
        <v>8308</v>
      </c>
      <c r="S111" t="s">
        <v>8309</v>
      </c>
      <c r="T111" s="17">
        <f t="shared" si="6"/>
        <v>41445.334131944444</v>
      </c>
      <c r="U111" s="17">
        <f t="shared" si="7"/>
        <v>40845.165972222225</v>
      </c>
    </row>
    <row r="112" spans="2:21" ht="42.75" hidden="1" x14ac:dyDescent="0.45">
      <c r="B112">
        <v>644</v>
      </c>
      <c r="C112" s="9" t="s">
        <v>645</v>
      </c>
      <c r="D112" s="3" t="s">
        <v>4754</v>
      </c>
      <c r="E112" s="5">
        <v>25000</v>
      </c>
      <c r="F112" s="7">
        <v>75029.48</v>
      </c>
      <c r="G112" t="s">
        <v>8218</v>
      </c>
      <c r="H112" t="s">
        <v>8223</v>
      </c>
      <c r="I112" t="s">
        <v>8245</v>
      </c>
      <c r="J112">
        <v>1414544400</v>
      </c>
      <c r="K112">
        <v>1410883139</v>
      </c>
      <c r="L112" t="b">
        <v>0</v>
      </c>
      <c r="M112">
        <v>1021</v>
      </c>
      <c r="N112" t="b">
        <v>1</v>
      </c>
      <c r="O112" t="s">
        <v>8271</v>
      </c>
      <c r="P112">
        <f t="shared" si="4"/>
        <v>300</v>
      </c>
      <c r="Q112">
        <f t="shared" si="5"/>
        <v>73.489999999999995</v>
      </c>
      <c r="R112" s="12" t="s">
        <v>8308</v>
      </c>
      <c r="S112" t="s">
        <v>8310</v>
      </c>
      <c r="T112" s="17">
        <f t="shared" si="6"/>
        <v>41898.665960648148</v>
      </c>
      <c r="U112" s="17">
        <f t="shared" si="7"/>
        <v>41994.041666666672</v>
      </c>
    </row>
    <row r="113" spans="2:21" ht="42.75" hidden="1" x14ac:dyDescent="0.45">
      <c r="B113">
        <v>2030</v>
      </c>
      <c r="C113" s="9" t="s">
        <v>2031</v>
      </c>
      <c r="D113" s="3" t="s">
        <v>6140</v>
      </c>
      <c r="E113" s="5">
        <v>32768</v>
      </c>
      <c r="F113" s="7">
        <v>74134</v>
      </c>
      <c r="G113" t="s">
        <v>8218</v>
      </c>
      <c r="H113" t="s">
        <v>8224</v>
      </c>
      <c r="I113" t="s">
        <v>8246</v>
      </c>
      <c r="J113">
        <v>1354233296</v>
      </c>
      <c r="K113">
        <v>1351641296</v>
      </c>
      <c r="L113" t="b">
        <v>1</v>
      </c>
      <c r="M113">
        <v>625</v>
      </c>
      <c r="N113" t="b">
        <v>1</v>
      </c>
      <c r="O113" t="s">
        <v>8293</v>
      </c>
      <c r="P113">
        <f t="shared" si="4"/>
        <v>226</v>
      </c>
      <c r="Q113">
        <f t="shared" si="5"/>
        <v>118.61</v>
      </c>
      <c r="R113" s="12" t="s">
        <v>8308</v>
      </c>
      <c r="S113" t="s">
        <v>8309</v>
      </c>
      <c r="T113" s="17">
        <f t="shared" si="6"/>
        <v>41212.996481481481</v>
      </c>
      <c r="U113" s="17">
        <f t="shared" si="7"/>
        <v>42719.208333333328</v>
      </c>
    </row>
    <row r="114" spans="2:21" ht="42.75" hidden="1" x14ac:dyDescent="0.45">
      <c r="B114">
        <v>1967</v>
      </c>
      <c r="C114" s="9" t="s">
        <v>1968</v>
      </c>
      <c r="D114" s="3" t="s">
        <v>6077</v>
      </c>
      <c r="E114" s="5">
        <v>20000</v>
      </c>
      <c r="F114" s="7">
        <v>74026</v>
      </c>
      <c r="G114" t="s">
        <v>8218</v>
      </c>
      <c r="H114" t="s">
        <v>8223</v>
      </c>
      <c r="I114" t="s">
        <v>8245</v>
      </c>
      <c r="J114">
        <v>1398959729</v>
      </c>
      <c r="K114">
        <v>1396367729</v>
      </c>
      <c r="L114" t="b">
        <v>1</v>
      </c>
      <c r="M114">
        <v>405</v>
      </c>
      <c r="N114" t="b">
        <v>1</v>
      </c>
      <c r="O114" t="s">
        <v>8293</v>
      </c>
      <c r="P114">
        <f t="shared" si="4"/>
        <v>370</v>
      </c>
      <c r="Q114">
        <f t="shared" si="5"/>
        <v>182.78</v>
      </c>
      <c r="R114" s="12" t="s">
        <v>8308</v>
      </c>
      <c r="S114" t="s">
        <v>8309</v>
      </c>
      <c r="T114" s="17">
        <f t="shared" si="6"/>
        <v>41730.663530092592</v>
      </c>
      <c r="U114" s="17">
        <f t="shared" si="7"/>
        <v>41505.334131944444</v>
      </c>
    </row>
    <row r="115" spans="2:21" ht="42.75" hidden="1" x14ac:dyDescent="0.45">
      <c r="B115">
        <v>2737</v>
      </c>
      <c r="C115" s="9" t="s">
        <v>2737</v>
      </c>
      <c r="D115" s="3" t="s">
        <v>6847</v>
      </c>
      <c r="E115" s="5">
        <v>30000</v>
      </c>
      <c r="F115" s="7">
        <v>73818.240000000005</v>
      </c>
      <c r="G115" t="s">
        <v>8218</v>
      </c>
      <c r="H115" t="s">
        <v>8223</v>
      </c>
      <c r="I115" t="s">
        <v>8245</v>
      </c>
      <c r="J115">
        <v>1389812400</v>
      </c>
      <c r="K115">
        <v>1386108087</v>
      </c>
      <c r="L115" t="b">
        <v>0</v>
      </c>
      <c r="M115">
        <v>456</v>
      </c>
      <c r="N115" t="b">
        <v>1</v>
      </c>
      <c r="O115" t="s">
        <v>8293</v>
      </c>
      <c r="P115">
        <f t="shared" si="4"/>
        <v>246</v>
      </c>
      <c r="Q115">
        <f t="shared" si="5"/>
        <v>161.88</v>
      </c>
      <c r="R115" s="12" t="s">
        <v>8308</v>
      </c>
      <c r="S115" t="s">
        <v>8309</v>
      </c>
      <c r="T115" s="17">
        <f t="shared" si="6"/>
        <v>41611.917673611111</v>
      </c>
      <c r="U115" s="17">
        <f t="shared" si="7"/>
        <v>41941.041666666664</v>
      </c>
    </row>
    <row r="116" spans="2:21" ht="42.75" hidden="1" x14ac:dyDescent="0.45">
      <c r="B116">
        <v>2339</v>
      </c>
      <c r="C116" s="9" t="s">
        <v>2340</v>
      </c>
      <c r="D116" s="3" t="s">
        <v>6449</v>
      </c>
      <c r="E116" s="5">
        <v>25000</v>
      </c>
      <c r="F116" s="7">
        <v>73552</v>
      </c>
      <c r="G116" t="s">
        <v>8218</v>
      </c>
      <c r="H116" t="s">
        <v>8223</v>
      </c>
      <c r="I116" t="s">
        <v>8245</v>
      </c>
      <c r="J116">
        <v>1482134340</v>
      </c>
      <c r="K116">
        <v>1479496309</v>
      </c>
      <c r="L116" t="b">
        <v>1</v>
      </c>
      <c r="M116">
        <v>1104</v>
      </c>
      <c r="N116" t="b">
        <v>1</v>
      </c>
      <c r="O116" t="s">
        <v>8296</v>
      </c>
      <c r="P116">
        <f t="shared" si="4"/>
        <v>294</v>
      </c>
      <c r="Q116">
        <f t="shared" si="5"/>
        <v>66.62</v>
      </c>
      <c r="R116" s="12" t="s">
        <v>8319</v>
      </c>
      <c r="S116" t="s">
        <v>8320</v>
      </c>
      <c r="T116" s="17">
        <f t="shared" si="6"/>
        <v>42692.79987268518</v>
      </c>
      <c r="U116" s="17">
        <f t="shared" si="7"/>
        <v>41242.996481481481</v>
      </c>
    </row>
    <row r="117" spans="2:21" ht="57" hidden="1" x14ac:dyDescent="0.45">
      <c r="B117">
        <v>1306</v>
      </c>
      <c r="C117" s="9" t="s">
        <v>1307</v>
      </c>
      <c r="D117" s="3" t="s">
        <v>5416</v>
      </c>
      <c r="E117" s="5">
        <v>110000</v>
      </c>
      <c r="F117" s="7">
        <v>71771</v>
      </c>
      <c r="G117" t="s">
        <v>8219</v>
      </c>
      <c r="H117" t="s">
        <v>8223</v>
      </c>
      <c r="I117" t="s">
        <v>8245</v>
      </c>
      <c r="J117">
        <v>1417690734</v>
      </c>
      <c r="K117">
        <v>1415098734</v>
      </c>
      <c r="L117" t="b">
        <v>0</v>
      </c>
      <c r="M117">
        <v>356</v>
      </c>
      <c r="N117" t="b">
        <v>0</v>
      </c>
      <c r="O117" t="s">
        <v>8271</v>
      </c>
      <c r="P117">
        <f t="shared" si="4"/>
        <v>65</v>
      </c>
      <c r="Q117">
        <f t="shared" si="5"/>
        <v>201.6</v>
      </c>
      <c r="R117" s="12" t="s">
        <v>8308</v>
      </c>
      <c r="S117" t="s">
        <v>8310</v>
      </c>
      <c r="T117" s="17">
        <f t="shared" si="6"/>
        <v>41947.457569444443</v>
      </c>
      <c r="U117" s="17">
        <f t="shared" si="7"/>
        <v>41760.663530092592</v>
      </c>
    </row>
    <row r="118" spans="2:21" ht="42.75" hidden="1" x14ac:dyDescent="0.45">
      <c r="B118">
        <v>277</v>
      </c>
      <c r="C118" s="9" t="s">
        <v>278</v>
      </c>
      <c r="D118" s="3" t="s">
        <v>4387</v>
      </c>
      <c r="E118" s="5">
        <v>65000</v>
      </c>
      <c r="F118" s="7">
        <v>71748</v>
      </c>
      <c r="G118" t="s">
        <v>8218</v>
      </c>
      <c r="H118" t="s">
        <v>8223</v>
      </c>
      <c r="I118" t="s">
        <v>8245</v>
      </c>
      <c r="J118">
        <v>1432416219</v>
      </c>
      <c r="K118">
        <v>1429824219</v>
      </c>
      <c r="L118" t="b">
        <v>1</v>
      </c>
      <c r="M118">
        <v>951</v>
      </c>
      <c r="N118" t="b">
        <v>1</v>
      </c>
      <c r="O118" t="s">
        <v>8267</v>
      </c>
      <c r="P118">
        <f t="shared" si="4"/>
        <v>110</v>
      </c>
      <c r="Q118">
        <f t="shared" si="5"/>
        <v>75.44</v>
      </c>
      <c r="R118" s="12" t="s">
        <v>8321</v>
      </c>
      <c r="S118" t="s">
        <v>8322</v>
      </c>
      <c r="T118" s="17">
        <f t="shared" si="6"/>
        <v>42117.891423611116</v>
      </c>
      <c r="U118" s="17">
        <f t="shared" si="7"/>
        <v>41654.791666666664</v>
      </c>
    </row>
    <row r="119" spans="2:21" ht="42.75" hidden="1" x14ac:dyDescent="0.45">
      <c r="B119">
        <v>1952</v>
      </c>
      <c r="C119" s="9" t="s">
        <v>1953</v>
      </c>
      <c r="D119" s="3" t="s">
        <v>6062</v>
      </c>
      <c r="E119" s="5">
        <v>35000</v>
      </c>
      <c r="F119" s="7">
        <v>69465.33</v>
      </c>
      <c r="G119" t="s">
        <v>8218</v>
      </c>
      <c r="H119" t="s">
        <v>8228</v>
      </c>
      <c r="I119" t="s">
        <v>8250</v>
      </c>
      <c r="J119">
        <v>1381934015</v>
      </c>
      <c r="K119">
        <v>1378737215</v>
      </c>
      <c r="L119" t="b">
        <v>1</v>
      </c>
      <c r="M119">
        <v>682</v>
      </c>
      <c r="N119" t="b">
        <v>1</v>
      </c>
      <c r="O119" t="s">
        <v>8293</v>
      </c>
      <c r="P119">
        <f t="shared" si="4"/>
        <v>198</v>
      </c>
      <c r="Q119">
        <f t="shared" si="5"/>
        <v>101.86</v>
      </c>
      <c r="R119" s="12" t="s">
        <v>8308</v>
      </c>
      <c r="S119" t="s">
        <v>8309</v>
      </c>
      <c r="T119" s="17">
        <f t="shared" si="6"/>
        <v>41526.60665509259</v>
      </c>
      <c r="U119" s="17">
        <f t="shared" si="7"/>
        <v>42723.332638888889</v>
      </c>
    </row>
    <row r="120" spans="2:21" ht="42.75" hidden="1" x14ac:dyDescent="0.45">
      <c r="B120">
        <v>2193</v>
      </c>
      <c r="C120" s="9" t="s">
        <v>2194</v>
      </c>
      <c r="D120" s="3" t="s">
        <v>6303</v>
      </c>
      <c r="E120" s="5">
        <v>15000</v>
      </c>
      <c r="F120" s="7">
        <v>67856</v>
      </c>
      <c r="G120" t="s">
        <v>8218</v>
      </c>
      <c r="H120" t="s">
        <v>8223</v>
      </c>
      <c r="I120" t="s">
        <v>8245</v>
      </c>
      <c r="J120">
        <v>1479704340</v>
      </c>
      <c r="K120">
        <v>1477043072</v>
      </c>
      <c r="L120" t="b">
        <v>0</v>
      </c>
      <c r="M120">
        <v>897</v>
      </c>
      <c r="N120" t="b">
        <v>1</v>
      </c>
      <c r="O120" t="s">
        <v>8295</v>
      </c>
      <c r="P120">
        <f t="shared" si="4"/>
        <v>452</v>
      </c>
      <c r="Q120">
        <f t="shared" si="5"/>
        <v>75.650000000000006</v>
      </c>
      <c r="R120" s="12" t="s">
        <v>8316</v>
      </c>
      <c r="S120" t="s">
        <v>8317</v>
      </c>
      <c r="T120" s="17">
        <f t="shared" si="6"/>
        <v>42664.405925925923</v>
      </c>
      <c r="U120" s="17">
        <f t="shared" si="7"/>
        <v>41977.457569444443</v>
      </c>
    </row>
    <row r="121" spans="2:21" ht="42.75" hidden="1" x14ac:dyDescent="0.45">
      <c r="B121">
        <v>295</v>
      </c>
      <c r="C121" s="9" t="s">
        <v>296</v>
      </c>
      <c r="D121" s="3" t="s">
        <v>4405</v>
      </c>
      <c r="E121" s="5">
        <v>50000</v>
      </c>
      <c r="F121" s="7">
        <v>66554.559999999998</v>
      </c>
      <c r="G121" t="s">
        <v>8218</v>
      </c>
      <c r="H121" t="s">
        <v>8223</v>
      </c>
      <c r="I121" t="s">
        <v>8245</v>
      </c>
      <c r="J121">
        <v>1383264000</v>
      </c>
      <c r="K121">
        <v>1378080409</v>
      </c>
      <c r="L121" t="b">
        <v>1</v>
      </c>
      <c r="M121">
        <v>665</v>
      </c>
      <c r="N121" t="b">
        <v>1</v>
      </c>
      <c r="O121" t="s">
        <v>8267</v>
      </c>
      <c r="P121">
        <f t="shared" si="4"/>
        <v>133</v>
      </c>
      <c r="Q121">
        <f t="shared" si="5"/>
        <v>100.08</v>
      </c>
      <c r="R121" s="12" t="s">
        <v>8321</v>
      </c>
      <c r="S121" t="s">
        <v>8322</v>
      </c>
      <c r="T121" s="17">
        <f t="shared" si="6"/>
        <v>41519.004733796297</v>
      </c>
      <c r="U121" s="17">
        <f t="shared" si="7"/>
        <v>42147.891423611116</v>
      </c>
    </row>
    <row r="122" spans="2:21" ht="42.75" hidden="1" x14ac:dyDescent="0.45">
      <c r="B122">
        <v>2018</v>
      </c>
      <c r="C122" s="9" t="s">
        <v>2019</v>
      </c>
      <c r="D122" s="3" t="s">
        <v>6128</v>
      </c>
      <c r="E122" s="5">
        <v>65000</v>
      </c>
      <c r="F122" s="7">
        <v>66458.23</v>
      </c>
      <c r="G122" t="s">
        <v>8218</v>
      </c>
      <c r="H122" t="s">
        <v>8240</v>
      </c>
      <c r="I122" t="s">
        <v>8248</v>
      </c>
      <c r="J122">
        <v>1439455609</v>
      </c>
      <c r="K122">
        <v>1436863609</v>
      </c>
      <c r="L122" t="b">
        <v>1</v>
      </c>
      <c r="M122">
        <v>450</v>
      </c>
      <c r="N122" t="b">
        <v>1</v>
      </c>
      <c r="O122" t="s">
        <v>8293</v>
      </c>
      <c r="P122">
        <f t="shared" si="4"/>
        <v>102</v>
      </c>
      <c r="Q122">
        <f t="shared" si="5"/>
        <v>147.68</v>
      </c>
      <c r="R122" s="12" t="s">
        <v>8308</v>
      </c>
      <c r="S122" t="s">
        <v>8309</v>
      </c>
      <c r="T122" s="17">
        <f t="shared" si="6"/>
        <v>42199.365844907406</v>
      </c>
      <c r="U122" s="17">
        <f t="shared" si="7"/>
        <v>41563.60665509259</v>
      </c>
    </row>
    <row r="123" spans="2:21" ht="42.75" hidden="1" x14ac:dyDescent="0.45">
      <c r="B123">
        <v>1681</v>
      </c>
      <c r="C123" s="9" t="s">
        <v>1682</v>
      </c>
      <c r="D123" s="3" t="s">
        <v>5791</v>
      </c>
      <c r="E123" s="5">
        <v>65000</v>
      </c>
      <c r="F123" s="7">
        <v>65924.38</v>
      </c>
      <c r="G123" t="s">
        <v>8221</v>
      </c>
      <c r="H123" t="s">
        <v>8223</v>
      </c>
      <c r="I123" t="s">
        <v>8245</v>
      </c>
      <c r="J123">
        <v>1490752800</v>
      </c>
      <c r="K123">
        <v>1486522484</v>
      </c>
      <c r="L123" t="b">
        <v>0</v>
      </c>
      <c r="M123">
        <v>884</v>
      </c>
      <c r="N123" t="b">
        <v>0</v>
      </c>
      <c r="O123" t="s">
        <v>8291</v>
      </c>
      <c r="P123">
        <f t="shared" si="4"/>
        <v>101</v>
      </c>
      <c r="Q123">
        <f t="shared" si="5"/>
        <v>74.58</v>
      </c>
      <c r="R123" s="12" t="s">
        <v>8327</v>
      </c>
      <c r="S123" t="s">
        <v>8330</v>
      </c>
      <c r="T123" s="17">
        <f t="shared" si="6"/>
        <v>42774.121342592596</v>
      </c>
      <c r="U123" s="17">
        <f t="shared" si="7"/>
        <v>42695.207638888889</v>
      </c>
    </row>
    <row r="124" spans="2:21" ht="42.75" hidden="1" x14ac:dyDescent="0.45">
      <c r="B124">
        <v>1533</v>
      </c>
      <c r="C124" s="9" t="s">
        <v>1534</v>
      </c>
      <c r="D124" s="3" t="s">
        <v>5643</v>
      </c>
      <c r="E124" s="5">
        <v>45000</v>
      </c>
      <c r="F124" s="7">
        <v>65313</v>
      </c>
      <c r="G124" t="s">
        <v>8218</v>
      </c>
      <c r="H124" t="s">
        <v>8223</v>
      </c>
      <c r="I124" t="s">
        <v>8245</v>
      </c>
      <c r="J124">
        <v>1462161540</v>
      </c>
      <c r="K124">
        <v>1457913777</v>
      </c>
      <c r="L124" t="b">
        <v>1</v>
      </c>
      <c r="M124">
        <v>740</v>
      </c>
      <c r="N124" t="b">
        <v>1</v>
      </c>
      <c r="O124" t="s">
        <v>8283</v>
      </c>
      <c r="P124">
        <f t="shared" si="4"/>
        <v>145</v>
      </c>
      <c r="Q124">
        <f t="shared" si="5"/>
        <v>88.26</v>
      </c>
      <c r="R124" s="12" t="s">
        <v>8313</v>
      </c>
      <c r="S124" t="s">
        <v>8314</v>
      </c>
      <c r="T124" s="17">
        <f t="shared" si="6"/>
        <v>42443.00204861111</v>
      </c>
      <c r="U124" s="17">
        <f t="shared" si="7"/>
        <v>41579</v>
      </c>
    </row>
    <row r="125" spans="2:21" ht="28.5" hidden="1" x14ac:dyDescent="0.45">
      <c r="B125">
        <v>1748</v>
      </c>
      <c r="C125" s="9" t="s">
        <v>1749</v>
      </c>
      <c r="D125" s="3" t="s">
        <v>5858</v>
      </c>
      <c r="E125" s="5">
        <v>50000</v>
      </c>
      <c r="F125" s="7">
        <v>64974</v>
      </c>
      <c r="G125" t="s">
        <v>8218</v>
      </c>
      <c r="H125" t="s">
        <v>8228</v>
      </c>
      <c r="I125" t="s">
        <v>8250</v>
      </c>
      <c r="J125">
        <v>1441234143</v>
      </c>
      <c r="K125">
        <v>1438642143</v>
      </c>
      <c r="L125" t="b">
        <v>0</v>
      </c>
      <c r="M125">
        <v>181</v>
      </c>
      <c r="N125" t="b">
        <v>1</v>
      </c>
      <c r="O125" t="s">
        <v>8283</v>
      </c>
      <c r="P125">
        <f t="shared" si="4"/>
        <v>130</v>
      </c>
      <c r="Q125">
        <f t="shared" si="5"/>
        <v>358.97</v>
      </c>
      <c r="R125" s="12" t="s">
        <v>8313</v>
      </c>
      <c r="S125" t="s">
        <v>8314</v>
      </c>
      <c r="T125" s="17">
        <f t="shared" si="6"/>
        <v>42219.950729166667</v>
      </c>
      <c r="U125" s="17">
        <f t="shared" si="7"/>
        <v>42229.365844907406</v>
      </c>
    </row>
    <row r="126" spans="2:21" ht="42.75" hidden="1" x14ac:dyDescent="0.45">
      <c r="B126">
        <v>2069</v>
      </c>
      <c r="C126" s="9" t="s">
        <v>2070</v>
      </c>
      <c r="D126" s="3" t="s">
        <v>6179</v>
      </c>
      <c r="E126" s="5">
        <v>50000</v>
      </c>
      <c r="F126" s="7">
        <v>64203.33</v>
      </c>
      <c r="G126" t="s">
        <v>8218</v>
      </c>
      <c r="H126" t="s">
        <v>8223</v>
      </c>
      <c r="I126" t="s">
        <v>8245</v>
      </c>
      <c r="J126">
        <v>1451776791</v>
      </c>
      <c r="K126">
        <v>1449098391</v>
      </c>
      <c r="L126" t="b">
        <v>0</v>
      </c>
      <c r="M126">
        <v>263</v>
      </c>
      <c r="N126" t="b">
        <v>1</v>
      </c>
      <c r="O126" t="s">
        <v>8293</v>
      </c>
      <c r="P126">
        <f t="shared" si="4"/>
        <v>128</v>
      </c>
      <c r="Q126">
        <f t="shared" si="5"/>
        <v>244.12</v>
      </c>
      <c r="R126" s="12" t="s">
        <v>8308</v>
      </c>
      <c r="S126" t="s">
        <v>8309</v>
      </c>
      <c r="T126" s="17">
        <f t="shared" si="6"/>
        <v>42340.972118055557</v>
      </c>
      <c r="U126" s="17">
        <f t="shared" si="7"/>
        <v>42823.083333333328</v>
      </c>
    </row>
    <row r="127" spans="2:21" ht="42.75" hidden="1" x14ac:dyDescent="0.45">
      <c r="B127">
        <v>2237</v>
      </c>
      <c r="C127" s="9" t="s">
        <v>2238</v>
      </c>
      <c r="D127" s="3" t="s">
        <v>6347</v>
      </c>
      <c r="E127" s="5">
        <v>18000</v>
      </c>
      <c r="F127" s="7">
        <v>63527</v>
      </c>
      <c r="G127" t="s">
        <v>8218</v>
      </c>
      <c r="H127" t="s">
        <v>8223</v>
      </c>
      <c r="I127" t="s">
        <v>8245</v>
      </c>
      <c r="J127">
        <v>1415779140</v>
      </c>
      <c r="K127">
        <v>1412294683</v>
      </c>
      <c r="L127" t="b">
        <v>0</v>
      </c>
      <c r="M127">
        <v>983</v>
      </c>
      <c r="N127" t="b">
        <v>1</v>
      </c>
      <c r="O127" t="s">
        <v>8295</v>
      </c>
      <c r="P127">
        <f t="shared" si="4"/>
        <v>353</v>
      </c>
      <c r="Q127">
        <f t="shared" si="5"/>
        <v>64.63</v>
      </c>
      <c r="R127" s="12" t="s">
        <v>8316</v>
      </c>
      <c r="S127" t="s">
        <v>8317</v>
      </c>
      <c r="T127" s="17">
        <f t="shared" si="6"/>
        <v>41915.003275462965</v>
      </c>
      <c r="U127" s="17">
        <f t="shared" si="7"/>
        <v>42492.165972222225</v>
      </c>
    </row>
    <row r="128" spans="2:21" ht="42.75" hidden="1" x14ac:dyDescent="0.45">
      <c r="B128">
        <v>353</v>
      </c>
      <c r="C128" s="9" t="s">
        <v>354</v>
      </c>
      <c r="D128" s="3" t="s">
        <v>4463</v>
      </c>
      <c r="E128" s="5">
        <v>58425</v>
      </c>
      <c r="F128" s="7">
        <v>63460.18</v>
      </c>
      <c r="G128" t="s">
        <v>8218</v>
      </c>
      <c r="H128" t="s">
        <v>8223</v>
      </c>
      <c r="I128" t="s">
        <v>8245</v>
      </c>
      <c r="J128">
        <v>1447963219</v>
      </c>
      <c r="K128">
        <v>1445367619</v>
      </c>
      <c r="L128" t="b">
        <v>1</v>
      </c>
      <c r="M128">
        <v>613</v>
      </c>
      <c r="N128" t="b">
        <v>1</v>
      </c>
      <c r="O128" t="s">
        <v>8267</v>
      </c>
      <c r="P128">
        <f t="shared" si="4"/>
        <v>109</v>
      </c>
      <c r="Q128">
        <f t="shared" si="5"/>
        <v>103.52</v>
      </c>
      <c r="R128" s="12" t="s">
        <v>8321</v>
      </c>
      <c r="S128" t="s">
        <v>8322</v>
      </c>
      <c r="T128" s="17">
        <f t="shared" si="6"/>
        <v>42297.791886574079</v>
      </c>
      <c r="U128" s="17">
        <f t="shared" si="7"/>
        <v>42249.950729166667</v>
      </c>
    </row>
    <row r="129" spans="2:21" ht="57" hidden="1" x14ac:dyDescent="0.45">
      <c r="B129">
        <v>1522</v>
      </c>
      <c r="C129" s="9" t="s">
        <v>1523</v>
      </c>
      <c r="D129" s="3" t="s">
        <v>5632</v>
      </c>
      <c r="E129" s="5">
        <v>43500</v>
      </c>
      <c r="F129" s="7">
        <v>60450.1</v>
      </c>
      <c r="G129" t="s">
        <v>8218</v>
      </c>
      <c r="H129" t="s">
        <v>8223</v>
      </c>
      <c r="I129" t="s">
        <v>8245</v>
      </c>
      <c r="J129">
        <v>1413575739</v>
      </c>
      <c r="K129">
        <v>1410983739</v>
      </c>
      <c r="L129" t="b">
        <v>1</v>
      </c>
      <c r="M129">
        <v>452</v>
      </c>
      <c r="N129" t="b">
        <v>1</v>
      </c>
      <c r="O129" t="s">
        <v>8283</v>
      </c>
      <c r="P129">
        <f t="shared" si="4"/>
        <v>139</v>
      </c>
      <c r="Q129">
        <f t="shared" si="5"/>
        <v>133.74</v>
      </c>
      <c r="R129" s="12" t="s">
        <v>8313</v>
      </c>
      <c r="S129" t="s">
        <v>8314</v>
      </c>
      <c r="T129" s="17">
        <f t="shared" si="6"/>
        <v>41899.830312500002</v>
      </c>
      <c r="U129" s="17">
        <f t="shared" si="7"/>
        <v>42371.972118055557</v>
      </c>
    </row>
    <row r="130" spans="2:21" ht="28.5" hidden="1" x14ac:dyDescent="0.45">
      <c r="B130">
        <v>2996</v>
      </c>
      <c r="C130" s="9" t="s">
        <v>2996</v>
      </c>
      <c r="D130" s="3" t="s">
        <v>7106</v>
      </c>
      <c r="E130" s="5">
        <v>35000</v>
      </c>
      <c r="F130" s="7">
        <v>60180</v>
      </c>
      <c r="G130" t="s">
        <v>8218</v>
      </c>
      <c r="H130" t="s">
        <v>8223</v>
      </c>
      <c r="I130" t="s">
        <v>8245</v>
      </c>
      <c r="J130">
        <v>1432677240</v>
      </c>
      <c r="K130">
        <v>1427493240</v>
      </c>
      <c r="L130" t="b">
        <v>0</v>
      </c>
      <c r="M130">
        <v>392</v>
      </c>
      <c r="N130" t="b">
        <v>1</v>
      </c>
      <c r="O130" t="s">
        <v>8301</v>
      </c>
      <c r="P130">
        <f t="shared" si="4"/>
        <v>172</v>
      </c>
      <c r="Q130">
        <f t="shared" si="5"/>
        <v>153.52000000000001</v>
      </c>
      <c r="R130" s="12" t="s">
        <v>8323</v>
      </c>
      <c r="S130" t="s">
        <v>8324</v>
      </c>
      <c r="T130" s="17">
        <f t="shared" si="6"/>
        <v>42090.912500000006</v>
      </c>
      <c r="U130" s="17">
        <f t="shared" si="7"/>
        <v>41955.332638888889</v>
      </c>
    </row>
    <row r="131" spans="2:21" ht="28.5" hidden="1" x14ac:dyDescent="0.45">
      <c r="B131">
        <v>2031</v>
      </c>
      <c r="C131" s="9" t="s">
        <v>2032</v>
      </c>
      <c r="D131" s="3" t="s">
        <v>6141</v>
      </c>
      <c r="E131" s="5">
        <v>50000</v>
      </c>
      <c r="F131" s="7">
        <v>60175</v>
      </c>
      <c r="G131" t="s">
        <v>8218</v>
      </c>
      <c r="H131" t="s">
        <v>8232</v>
      </c>
      <c r="I131" t="s">
        <v>8248</v>
      </c>
      <c r="J131">
        <v>1420765200</v>
      </c>
      <c r="K131">
        <v>1417506853</v>
      </c>
      <c r="L131" t="b">
        <v>1</v>
      </c>
      <c r="M131">
        <v>508</v>
      </c>
      <c r="N131" t="b">
        <v>1</v>
      </c>
      <c r="O131" t="s">
        <v>8293</v>
      </c>
      <c r="P131">
        <f t="shared" ref="P131:P194" si="8">ROUND(F131/E131*100,0)</f>
        <v>120</v>
      </c>
      <c r="Q131">
        <f t="shared" ref="Q131:Q194" si="9">IFERROR(ROUND(F131/M131,2),0)</f>
        <v>118.45</v>
      </c>
      <c r="R131" s="12" t="s">
        <v>8308</v>
      </c>
      <c r="S131" t="s">
        <v>8309</v>
      </c>
      <c r="T131" s="17">
        <f t="shared" ref="T131:T194" si="10">(((K131/60)/60)/24)+DATE(1970,1,1)</f>
        <v>41975.329317129625</v>
      </c>
      <c r="U131" s="17">
        <f t="shared" si="7"/>
        <v>42327.833553240736</v>
      </c>
    </row>
    <row r="132" spans="2:21" hidden="1" x14ac:dyDescent="0.45">
      <c r="B132">
        <v>2049</v>
      </c>
      <c r="C132" s="9" t="s">
        <v>2050</v>
      </c>
      <c r="D132" s="3" t="s">
        <v>6159</v>
      </c>
      <c r="E132" s="5">
        <v>50000</v>
      </c>
      <c r="F132" s="7">
        <v>60095.35</v>
      </c>
      <c r="G132" t="s">
        <v>8218</v>
      </c>
      <c r="H132" t="s">
        <v>8224</v>
      </c>
      <c r="I132" t="s">
        <v>8246</v>
      </c>
      <c r="J132">
        <v>1386025140</v>
      </c>
      <c r="K132">
        <v>1382963963</v>
      </c>
      <c r="L132" t="b">
        <v>0</v>
      </c>
      <c r="M132">
        <v>742</v>
      </c>
      <c r="N132" t="b">
        <v>1</v>
      </c>
      <c r="O132" t="s">
        <v>8293</v>
      </c>
      <c r="P132">
        <f t="shared" si="8"/>
        <v>120</v>
      </c>
      <c r="Q132">
        <f t="shared" si="9"/>
        <v>80.989999999999995</v>
      </c>
      <c r="R132" s="12" t="s">
        <v>8308</v>
      </c>
      <c r="S132" t="s">
        <v>8309</v>
      </c>
      <c r="T132" s="17">
        <f t="shared" si="10"/>
        <v>41575.527349537035</v>
      </c>
      <c r="U132" s="17">
        <f t="shared" si="7"/>
        <v>41929.830312500002</v>
      </c>
    </row>
    <row r="133" spans="2:21" ht="42.75" hidden="1" x14ac:dyDescent="0.45">
      <c r="B133">
        <v>1250</v>
      </c>
      <c r="C133" s="9" t="s">
        <v>1251</v>
      </c>
      <c r="D133" s="3" t="s">
        <v>5360</v>
      </c>
      <c r="E133" s="5">
        <v>30000</v>
      </c>
      <c r="F133" s="7">
        <v>60046</v>
      </c>
      <c r="G133" t="s">
        <v>8218</v>
      </c>
      <c r="H133" t="s">
        <v>8223</v>
      </c>
      <c r="I133" t="s">
        <v>8245</v>
      </c>
      <c r="J133">
        <v>1410017131</v>
      </c>
      <c r="K133">
        <v>1406129131</v>
      </c>
      <c r="L133" t="b">
        <v>1</v>
      </c>
      <c r="M133">
        <v>508</v>
      </c>
      <c r="N133" t="b">
        <v>1</v>
      </c>
      <c r="O133" t="s">
        <v>8274</v>
      </c>
      <c r="P133">
        <f t="shared" si="8"/>
        <v>200</v>
      </c>
      <c r="Q133">
        <f t="shared" si="9"/>
        <v>118.2</v>
      </c>
      <c r="R133" s="12" t="s">
        <v>8327</v>
      </c>
      <c r="S133" t="s">
        <v>8331</v>
      </c>
      <c r="T133" s="17">
        <f t="shared" si="10"/>
        <v>41843.64271990741</v>
      </c>
      <c r="U133" s="17">
        <f t="shared" si="7"/>
        <v>42150.912500000006</v>
      </c>
    </row>
    <row r="134" spans="2:21" ht="42.75" hidden="1" x14ac:dyDescent="0.45">
      <c r="B134">
        <v>1480</v>
      </c>
      <c r="C134" s="9" t="s">
        <v>1481</v>
      </c>
      <c r="D134" s="3" t="s">
        <v>5590</v>
      </c>
      <c r="E134" s="5">
        <v>50000</v>
      </c>
      <c r="F134" s="7">
        <v>58520.2</v>
      </c>
      <c r="G134" t="s">
        <v>8218</v>
      </c>
      <c r="H134" t="s">
        <v>8223</v>
      </c>
      <c r="I134" t="s">
        <v>8245</v>
      </c>
      <c r="J134">
        <v>1374858000</v>
      </c>
      <c r="K134">
        <v>1373408699</v>
      </c>
      <c r="L134" t="b">
        <v>1</v>
      </c>
      <c r="M134">
        <v>635</v>
      </c>
      <c r="N134" t="b">
        <v>1</v>
      </c>
      <c r="O134" t="s">
        <v>8286</v>
      </c>
      <c r="P134">
        <f t="shared" si="8"/>
        <v>117</v>
      </c>
      <c r="Q134">
        <f t="shared" si="9"/>
        <v>92.16</v>
      </c>
      <c r="R134" s="12" t="s">
        <v>8311</v>
      </c>
      <c r="S134" t="s">
        <v>8312</v>
      </c>
      <c r="T134" s="17">
        <f t="shared" si="10"/>
        <v>41464.934016203704</v>
      </c>
      <c r="U134" s="17">
        <f t="shared" ref="U134:U197" si="11">(((J131/60)/60)/24)+DATE(1970,1,1)</f>
        <v>42013.041666666672</v>
      </c>
    </row>
    <row r="135" spans="2:21" ht="28.5" hidden="1" x14ac:dyDescent="0.45">
      <c r="B135">
        <v>2725</v>
      </c>
      <c r="C135" s="9" t="s">
        <v>2725</v>
      </c>
      <c r="D135" s="3" t="s">
        <v>6835</v>
      </c>
      <c r="E135" s="5">
        <v>40000</v>
      </c>
      <c r="F135" s="7">
        <v>57817</v>
      </c>
      <c r="G135" t="s">
        <v>8218</v>
      </c>
      <c r="H135" t="s">
        <v>8228</v>
      </c>
      <c r="I135" t="s">
        <v>8250</v>
      </c>
      <c r="J135">
        <v>1488390735</v>
      </c>
      <c r="K135">
        <v>1484070735</v>
      </c>
      <c r="L135" t="b">
        <v>0</v>
      </c>
      <c r="M135">
        <v>113</v>
      </c>
      <c r="N135" t="b">
        <v>1</v>
      </c>
      <c r="O135" t="s">
        <v>8293</v>
      </c>
      <c r="P135">
        <f t="shared" si="8"/>
        <v>145</v>
      </c>
      <c r="Q135">
        <f t="shared" si="9"/>
        <v>511.65</v>
      </c>
      <c r="R135" s="12" t="s">
        <v>8308</v>
      </c>
      <c r="S135" t="s">
        <v>8309</v>
      </c>
      <c r="T135" s="17">
        <f t="shared" si="10"/>
        <v>42745.744618055556</v>
      </c>
      <c r="U135" s="17">
        <f t="shared" si="11"/>
        <v>41610.957638888889</v>
      </c>
    </row>
    <row r="136" spans="2:21" ht="42.75" hidden="1" x14ac:dyDescent="0.45">
      <c r="B136">
        <v>2077</v>
      </c>
      <c r="C136" s="9" t="s">
        <v>2078</v>
      </c>
      <c r="D136" s="3" t="s">
        <v>6187</v>
      </c>
      <c r="E136" s="5">
        <v>50000</v>
      </c>
      <c r="F136" s="7">
        <v>57754</v>
      </c>
      <c r="G136" t="s">
        <v>8218</v>
      </c>
      <c r="H136" t="s">
        <v>8223</v>
      </c>
      <c r="I136" t="s">
        <v>8245</v>
      </c>
      <c r="J136">
        <v>1433538000</v>
      </c>
      <c r="K136">
        <v>1428541276</v>
      </c>
      <c r="L136" t="b">
        <v>0</v>
      </c>
      <c r="M136">
        <v>188</v>
      </c>
      <c r="N136" t="b">
        <v>1</v>
      </c>
      <c r="O136" t="s">
        <v>8293</v>
      </c>
      <c r="P136">
        <f t="shared" si="8"/>
        <v>116</v>
      </c>
      <c r="Q136">
        <f t="shared" si="9"/>
        <v>307.2</v>
      </c>
      <c r="R136" s="12" t="s">
        <v>8308</v>
      </c>
      <c r="S136" t="s">
        <v>8309</v>
      </c>
      <c r="T136" s="17">
        <f t="shared" si="10"/>
        <v>42103.042546296296</v>
      </c>
      <c r="U136" s="17">
        <f t="shared" si="11"/>
        <v>41888.64271990741</v>
      </c>
    </row>
    <row r="137" spans="2:21" ht="42.75" hidden="1" x14ac:dyDescent="0.45">
      <c r="B137">
        <v>258</v>
      </c>
      <c r="C137" s="9" t="s">
        <v>259</v>
      </c>
      <c r="D137" s="3" t="s">
        <v>4368</v>
      </c>
      <c r="E137" s="5">
        <v>30000</v>
      </c>
      <c r="F137" s="7">
        <v>57342</v>
      </c>
      <c r="G137" t="s">
        <v>8218</v>
      </c>
      <c r="H137" t="s">
        <v>8223</v>
      </c>
      <c r="I137" t="s">
        <v>8245</v>
      </c>
      <c r="J137">
        <v>1308359666</v>
      </c>
      <c r="K137">
        <v>1305767666</v>
      </c>
      <c r="L137" t="b">
        <v>1</v>
      </c>
      <c r="M137">
        <v>688</v>
      </c>
      <c r="N137" t="b">
        <v>1</v>
      </c>
      <c r="O137" t="s">
        <v>8267</v>
      </c>
      <c r="P137">
        <f t="shared" si="8"/>
        <v>191</v>
      </c>
      <c r="Q137">
        <f t="shared" si="9"/>
        <v>83.35</v>
      </c>
      <c r="R137" s="12" t="s">
        <v>8321</v>
      </c>
      <c r="S137" t="s">
        <v>8322</v>
      </c>
      <c r="T137" s="17">
        <f t="shared" si="10"/>
        <v>40682.051689814813</v>
      </c>
      <c r="U137" s="17">
        <f t="shared" si="11"/>
        <v>41481.708333333336</v>
      </c>
    </row>
    <row r="138" spans="2:21" ht="42.75" hidden="1" x14ac:dyDescent="0.45">
      <c r="B138">
        <v>1017</v>
      </c>
      <c r="C138" s="9" t="s">
        <v>1018</v>
      </c>
      <c r="D138" s="3" t="s">
        <v>5127</v>
      </c>
      <c r="E138" s="5">
        <v>250000</v>
      </c>
      <c r="F138" s="7">
        <v>57197</v>
      </c>
      <c r="G138" t="s">
        <v>8219</v>
      </c>
      <c r="H138" t="s">
        <v>8223</v>
      </c>
      <c r="I138" t="s">
        <v>8245</v>
      </c>
      <c r="J138">
        <v>1448125935</v>
      </c>
      <c r="K138">
        <v>1444666335</v>
      </c>
      <c r="L138" t="b">
        <v>0</v>
      </c>
      <c r="M138">
        <v>355</v>
      </c>
      <c r="N138" t="b">
        <v>0</v>
      </c>
      <c r="O138" t="s">
        <v>8271</v>
      </c>
      <c r="P138">
        <f t="shared" si="8"/>
        <v>23</v>
      </c>
      <c r="Q138">
        <f t="shared" si="9"/>
        <v>161.12</v>
      </c>
      <c r="R138" s="12" t="s">
        <v>8308</v>
      </c>
      <c r="S138" t="s">
        <v>8310</v>
      </c>
      <c r="T138" s="17">
        <f t="shared" si="10"/>
        <v>42289.675173611111</v>
      </c>
      <c r="U138" s="17">
        <f t="shared" si="11"/>
        <v>42795.744618055556</v>
      </c>
    </row>
    <row r="139" spans="2:21" ht="42.75" hidden="1" x14ac:dyDescent="0.45">
      <c r="B139">
        <v>2271</v>
      </c>
      <c r="C139" s="9" t="s">
        <v>2272</v>
      </c>
      <c r="D139" s="3" t="s">
        <v>6381</v>
      </c>
      <c r="E139" s="5">
        <v>20000</v>
      </c>
      <c r="F139" s="7">
        <v>56618</v>
      </c>
      <c r="G139" t="s">
        <v>8218</v>
      </c>
      <c r="H139" t="s">
        <v>8223</v>
      </c>
      <c r="I139" t="s">
        <v>8245</v>
      </c>
      <c r="J139">
        <v>1481328004</v>
      </c>
      <c r="K139">
        <v>1478736004</v>
      </c>
      <c r="L139" t="b">
        <v>0</v>
      </c>
      <c r="M139">
        <v>1328</v>
      </c>
      <c r="N139" t="b">
        <v>1</v>
      </c>
      <c r="O139" t="s">
        <v>8295</v>
      </c>
      <c r="P139">
        <f t="shared" si="8"/>
        <v>283</v>
      </c>
      <c r="Q139">
        <f t="shared" si="9"/>
        <v>42.63</v>
      </c>
      <c r="R139" s="12" t="s">
        <v>8316</v>
      </c>
      <c r="S139" t="s">
        <v>8317</v>
      </c>
      <c r="T139" s="17">
        <f t="shared" si="10"/>
        <v>42684.000046296293</v>
      </c>
      <c r="U139" s="17">
        <f t="shared" si="11"/>
        <v>42160.875</v>
      </c>
    </row>
    <row r="140" spans="2:21" ht="42.75" hidden="1" x14ac:dyDescent="0.45">
      <c r="B140">
        <v>1970</v>
      </c>
      <c r="C140" s="9" t="s">
        <v>1971</v>
      </c>
      <c r="D140" s="3" t="s">
        <v>6080</v>
      </c>
      <c r="E140" s="5">
        <v>5000</v>
      </c>
      <c r="F140" s="7">
        <v>56590</v>
      </c>
      <c r="G140" t="s">
        <v>8218</v>
      </c>
      <c r="H140" t="s">
        <v>8223</v>
      </c>
      <c r="I140" t="s">
        <v>8245</v>
      </c>
      <c r="J140">
        <v>1366429101</v>
      </c>
      <c r="K140">
        <v>1361248701</v>
      </c>
      <c r="L140" t="b">
        <v>1</v>
      </c>
      <c r="M140">
        <v>701</v>
      </c>
      <c r="N140" t="b">
        <v>1</v>
      </c>
      <c r="O140" t="s">
        <v>8293</v>
      </c>
      <c r="P140">
        <f t="shared" si="8"/>
        <v>1132</v>
      </c>
      <c r="Q140">
        <f t="shared" si="9"/>
        <v>80.73</v>
      </c>
      <c r="R140" s="12" t="s">
        <v>8308</v>
      </c>
      <c r="S140" t="s">
        <v>8309</v>
      </c>
      <c r="T140" s="17">
        <f t="shared" si="10"/>
        <v>41324.193298611113</v>
      </c>
      <c r="U140" s="17">
        <f t="shared" si="11"/>
        <v>40712.051689814813</v>
      </c>
    </row>
    <row r="141" spans="2:21" ht="42.75" hidden="1" x14ac:dyDescent="0.45">
      <c r="B141">
        <v>2071</v>
      </c>
      <c r="C141" s="9" t="s">
        <v>2072</v>
      </c>
      <c r="D141" s="3" t="s">
        <v>6181</v>
      </c>
      <c r="E141" s="5">
        <v>20000</v>
      </c>
      <c r="F141" s="7">
        <v>56146</v>
      </c>
      <c r="G141" t="s">
        <v>8218</v>
      </c>
      <c r="H141" t="s">
        <v>8223</v>
      </c>
      <c r="I141" t="s">
        <v>8245</v>
      </c>
      <c r="J141">
        <v>1475390484</v>
      </c>
      <c r="K141">
        <v>1471502484</v>
      </c>
      <c r="L141" t="b">
        <v>0</v>
      </c>
      <c r="M141">
        <v>278</v>
      </c>
      <c r="N141" t="b">
        <v>1</v>
      </c>
      <c r="O141" t="s">
        <v>8293</v>
      </c>
      <c r="P141">
        <f t="shared" si="8"/>
        <v>281</v>
      </c>
      <c r="Q141">
        <f t="shared" si="9"/>
        <v>201.96</v>
      </c>
      <c r="R141" s="12" t="s">
        <v>8308</v>
      </c>
      <c r="S141" t="s">
        <v>8309</v>
      </c>
      <c r="T141" s="17">
        <f t="shared" si="10"/>
        <v>42600.278749999998</v>
      </c>
      <c r="U141" s="17">
        <f t="shared" si="11"/>
        <v>42329.716840277775</v>
      </c>
    </row>
    <row r="142" spans="2:21" ht="42.75" hidden="1" x14ac:dyDescent="0.45">
      <c r="B142">
        <v>3166</v>
      </c>
      <c r="C142" s="9" t="s">
        <v>3166</v>
      </c>
      <c r="D142" s="3" t="s">
        <v>7276</v>
      </c>
      <c r="E142" s="5">
        <v>35000</v>
      </c>
      <c r="F142" s="7">
        <v>56079.83</v>
      </c>
      <c r="G142" t="s">
        <v>8218</v>
      </c>
      <c r="H142" t="s">
        <v>8223</v>
      </c>
      <c r="I142" t="s">
        <v>8245</v>
      </c>
      <c r="J142">
        <v>1416988740</v>
      </c>
      <c r="K142">
        <v>1414514153</v>
      </c>
      <c r="L142" t="b">
        <v>1</v>
      </c>
      <c r="M142">
        <v>930</v>
      </c>
      <c r="N142" t="b">
        <v>1</v>
      </c>
      <c r="O142" t="s">
        <v>8269</v>
      </c>
      <c r="P142">
        <f t="shared" si="8"/>
        <v>160</v>
      </c>
      <c r="Q142">
        <f t="shared" si="9"/>
        <v>60.3</v>
      </c>
      <c r="R142" s="12" t="s">
        <v>8323</v>
      </c>
      <c r="S142" t="s">
        <v>8326</v>
      </c>
      <c r="T142" s="17">
        <f t="shared" si="10"/>
        <v>41940.69158564815</v>
      </c>
      <c r="U142" s="17">
        <f t="shared" si="11"/>
        <v>42714.000046296293</v>
      </c>
    </row>
    <row r="143" spans="2:21" ht="28.5" hidden="1" x14ac:dyDescent="0.45">
      <c r="B143">
        <v>393</v>
      </c>
      <c r="C143" s="9" t="s">
        <v>394</v>
      </c>
      <c r="D143" s="3" t="s">
        <v>4503</v>
      </c>
      <c r="E143" s="5">
        <v>50000</v>
      </c>
      <c r="F143" s="7">
        <v>55223</v>
      </c>
      <c r="G143" t="s">
        <v>8218</v>
      </c>
      <c r="H143" t="s">
        <v>8223</v>
      </c>
      <c r="I143" t="s">
        <v>8245</v>
      </c>
      <c r="J143">
        <v>1381424452</v>
      </c>
      <c r="K143">
        <v>1378746052</v>
      </c>
      <c r="L143" t="b">
        <v>0</v>
      </c>
      <c r="M143">
        <v>351</v>
      </c>
      <c r="N143" t="b">
        <v>1</v>
      </c>
      <c r="O143" t="s">
        <v>8267</v>
      </c>
      <c r="P143">
        <f t="shared" si="8"/>
        <v>110</v>
      </c>
      <c r="Q143">
        <f t="shared" si="9"/>
        <v>157.33000000000001</v>
      </c>
      <c r="R143" s="12" t="s">
        <v>8321</v>
      </c>
      <c r="S143" t="s">
        <v>8322</v>
      </c>
      <c r="T143" s="17">
        <f t="shared" si="10"/>
        <v>41526.708935185183</v>
      </c>
      <c r="U143" s="17">
        <f t="shared" si="11"/>
        <v>41384.151631944449</v>
      </c>
    </row>
    <row r="144" spans="2:21" ht="28.5" hidden="1" x14ac:dyDescent="0.45">
      <c r="B144">
        <v>342</v>
      </c>
      <c r="C144" s="9" t="s">
        <v>343</v>
      </c>
      <c r="D144" s="3" t="s">
        <v>4452</v>
      </c>
      <c r="E144" s="5">
        <v>55000</v>
      </c>
      <c r="F144" s="7">
        <v>55201.52</v>
      </c>
      <c r="G144" t="s">
        <v>8218</v>
      </c>
      <c r="H144" t="s">
        <v>8223</v>
      </c>
      <c r="I144" t="s">
        <v>8245</v>
      </c>
      <c r="J144">
        <v>1461955465</v>
      </c>
      <c r="K144">
        <v>1459363465</v>
      </c>
      <c r="L144" t="b">
        <v>1</v>
      </c>
      <c r="M144">
        <v>325</v>
      </c>
      <c r="N144" t="b">
        <v>1</v>
      </c>
      <c r="O144" t="s">
        <v>8267</v>
      </c>
      <c r="P144">
        <f t="shared" si="8"/>
        <v>100</v>
      </c>
      <c r="Q144">
        <f t="shared" si="9"/>
        <v>169.85</v>
      </c>
      <c r="R144" s="12" t="s">
        <v>8321</v>
      </c>
      <c r="S144" t="s">
        <v>8322</v>
      </c>
      <c r="T144" s="17">
        <f t="shared" si="10"/>
        <v>42459.780844907407</v>
      </c>
      <c r="U144" s="17">
        <f t="shared" si="11"/>
        <v>42645.278749999998</v>
      </c>
    </row>
    <row r="145" spans="2:21" ht="57" hidden="1" x14ac:dyDescent="0.45">
      <c r="B145">
        <v>4</v>
      </c>
      <c r="C145" s="9" t="s">
        <v>6</v>
      </c>
      <c r="D145" s="3" t="s">
        <v>4115</v>
      </c>
      <c r="E145" s="5">
        <v>44000</v>
      </c>
      <c r="F145" s="7">
        <v>54116.28</v>
      </c>
      <c r="G145" t="s">
        <v>8218</v>
      </c>
      <c r="H145" t="s">
        <v>8223</v>
      </c>
      <c r="I145" t="s">
        <v>8245</v>
      </c>
      <c r="J145">
        <v>1450555279</v>
      </c>
      <c r="K145">
        <v>1447963279</v>
      </c>
      <c r="L145" t="b">
        <v>0</v>
      </c>
      <c r="M145">
        <v>284</v>
      </c>
      <c r="N145" t="b">
        <v>1</v>
      </c>
      <c r="O145" t="s">
        <v>8263</v>
      </c>
      <c r="P145">
        <f t="shared" si="8"/>
        <v>123</v>
      </c>
      <c r="Q145">
        <f t="shared" si="9"/>
        <v>190.55</v>
      </c>
      <c r="R145" s="12" t="s">
        <v>8321</v>
      </c>
      <c r="S145" t="s">
        <v>8332</v>
      </c>
      <c r="T145" s="17">
        <f t="shared" si="10"/>
        <v>42327.834247685183</v>
      </c>
      <c r="U145" s="17">
        <f t="shared" si="11"/>
        <v>41969.332638888889</v>
      </c>
    </row>
    <row r="146" spans="2:21" ht="42.75" hidden="1" x14ac:dyDescent="0.45">
      <c r="B146">
        <v>735</v>
      </c>
      <c r="C146" s="9" t="s">
        <v>736</v>
      </c>
      <c r="D146" s="3" t="s">
        <v>4845</v>
      </c>
      <c r="E146" s="5">
        <v>47000</v>
      </c>
      <c r="F146" s="7">
        <v>53771</v>
      </c>
      <c r="G146" t="s">
        <v>8218</v>
      </c>
      <c r="H146" t="s">
        <v>8223</v>
      </c>
      <c r="I146" t="s">
        <v>8245</v>
      </c>
      <c r="J146">
        <v>1417653540</v>
      </c>
      <c r="K146">
        <v>1414975346</v>
      </c>
      <c r="L146" t="b">
        <v>0</v>
      </c>
      <c r="M146">
        <v>229</v>
      </c>
      <c r="N146" t="b">
        <v>1</v>
      </c>
      <c r="O146" t="s">
        <v>8272</v>
      </c>
      <c r="P146">
        <f t="shared" si="8"/>
        <v>114</v>
      </c>
      <c r="Q146">
        <f t="shared" si="9"/>
        <v>234.81</v>
      </c>
      <c r="R146" s="12" t="s">
        <v>8311</v>
      </c>
      <c r="S146" t="s">
        <v>8333</v>
      </c>
      <c r="T146" s="17">
        <f t="shared" si="10"/>
        <v>41946.029467592591</v>
      </c>
      <c r="U146" s="17">
        <f t="shared" si="11"/>
        <v>41557.708935185183</v>
      </c>
    </row>
    <row r="147" spans="2:21" ht="42.75" hidden="1" x14ac:dyDescent="0.45">
      <c r="B147">
        <v>2733</v>
      </c>
      <c r="C147" s="9" t="s">
        <v>2733</v>
      </c>
      <c r="D147" s="3" t="s">
        <v>6843</v>
      </c>
      <c r="E147" s="5">
        <v>50000</v>
      </c>
      <c r="F147" s="7">
        <v>53769</v>
      </c>
      <c r="G147" t="s">
        <v>8218</v>
      </c>
      <c r="H147" t="s">
        <v>8223</v>
      </c>
      <c r="I147" t="s">
        <v>8245</v>
      </c>
      <c r="J147">
        <v>1428643974</v>
      </c>
      <c r="K147">
        <v>1423463574</v>
      </c>
      <c r="L147" t="b">
        <v>0</v>
      </c>
      <c r="M147">
        <v>119</v>
      </c>
      <c r="N147" t="b">
        <v>1</v>
      </c>
      <c r="O147" t="s">
        <v>8293</v>
      </c>
      <c r="P147">
        <f t="shared" si="8"/>
        <v>108</v>
      </c>
      <c r="Q147">
        <f t="shared" si="9"/>
        <v>451.84</v>
      </c>
      <c r="R147" s="12" t="s">
        <v>8308</v>
      </c>
      <c r="S147" t="s">
        <v>8309</v>
      </c>
      <c r="T147" s="17">
        <f t="shared" si="10"/>
        <v>42044.272847222222</v>
      </c>
      <c r="U147" s="17">
        <f t="shared" si="11"/>
        <v>42489.780844907407</v>
      </c>
    </row>
    <row r="148" spans="2:21" ht="42.75" hidden="1" x14ac:dyDescent="0.45">
      <c r="B148">
        <v>2194</v>
      </c>
      <c r="C148" s="9" t="s">
        <v>2195</v>
      </c>
      <c r="D148" s="3" t="s">
        <v>6304</v>
      </c>
      <c r="E148" s="5">
        <v>10000</v>
      </c>
      <c r="F148" s="7">
        <v>53737</v>
      </c>
      <c r="G148" t="s">
        <v>8218</v>
      </c>
      <c r="H148" t="s">
        <v>8223</v>
      </c>
      <c r="I148" t="s">
        <v>8245</v>
      </c>
      <c r="J148">
        <v>1459012290</v>
      </c>
      <c r="K148">
        <v>1456423890</v>
      </c>
      <c r="L148" t="b">
        <v>0</v>
      </c>
      <c r="M148">
        <v>878</v>
      </c>
      <c r="N148" t="b">
        <v>1</v>
      </c>
      <c r="O148" t="s">
        <v>8295</v>
      </c>
      <c r="P148">
        <f t="shared" si="8"/>
        <v>537</v>
      </c>
      <c r="Q148">
        <f t="shared" si="9"/>
        <v>61.2</v>
      </c>
      <c r="R148" s="12" t="s">
        <v>8316</v>
      </c>
      <c r="S148" t="s">
        <v>8317</v>
      </c>
      <c r="T148" s="17">
        <f t="shared" si="10"/>
        <v>42425.757986111115</v>
      </c>
      <c r="U148" s="17">
        <f t="shared" si="11"/>
        <v>42357.834247685183</v>
      </c>
    </row>
    <row r="149" spans="2:21" ht="42.75" hidden="1" x14ac:dyDescent="0.45">
      <c r="B149">
        <v>707</v>
      </c>
      <c r="C149" s="9" t="s">
        <v>708</v>
      </c>
      <c r="D149" s="3" t="s">
        <v>4817</v>
      </c>
      <c r="E149" s="5">
        <v>68000</v>
      </c>
      <c r="F149" s="7">
        <v>53670.6</v>
      </c>
      <c r="G149" t="s">
        <v>8220</v>
      </c>
      <c r="H149" t="s">
        <v>8224</v>
      </c>
      <c r="I149" t="s">
        <v>8246</v>
      </c>
      <c r="J149">
        <v>1483286127</v>
      </c>
      <c r="K149">
        <v>1479830127</v>
      </c>
      <c r="L149" t="b">
        <v>0</v>
      </c>
      <c r="M149">
        <v>456</v>
      </c>
      <c r="N149" t="b">
        <v>0</v>
      </c>
      <c r="O149" t="s">
        <v>8271</v>
      </c>
      <c r="P149">
        <f t="shared" si="8"/>
        <v>79</v>
      </c>
      <c r="Q149">
        <f t="shared" si="9"/>
        <v>117.7</v>
      </c>
      <c r="R149" s="12" t="s">
        <v>8308</v>
      </c>
      <c r="S149" t="s">
        <v>8310</v>
      </c>
      <c r="T149" s="17">
        <f t="shared" si="10"/>
        <v>42696.663506944446</v>
      </c>
      <c r="U149" s="17">
        <f t="shared" si="11"/>
        <v>41977.027083333334</v>
      </c>
    </row>
    <row r="150" spans="2:21" ht="42.75" hidden="1" x14ac:dyDescent="0.45">
      <c r="B150">
        <v>2198</v>
      </c>
      <c r="C150" s="9" t="s">
        <v>2199</v>
      </c>
      <c r="D150" s="3" t="s">
        <v>6308</v>
      </c>
      <c r="E150" s="5">
        <v>40000</v>
      </c>
      <c r="F150" s="7">
        <v>53157</v>
      </c>
      <c r="G150" t="s">
        <v>8218</v>
      </c>
      <c r="H150" t="s">
        <v>8223</v>
      </c>
      <c r="I150" t="s">
        <v>8245</v>
      </c>
      <c r="J150">
        <v>1447507200</v>
      </c>
      <c r="K150">
        <v>1444911600</v>
      </c>
      <c r="L150" t="b">
        <v>0</v>
      </c>
      <c r="M150">
        <v>651</v>
      </c>
      <c r="N150" t="b">
        <v>1</v>
      </c>
      <c r="O150" t="s">
        <v>8295</v>
      </c>
      <c r="P150">
        <f t="shared" si="8"/>
        <v>133</v>
      </c>
      <c r="Q150">
        <f t="shared" si="9"/>
        <v>81.650000000000006</v>
      </c>
      <c r="R150" s="12" t="s">
        <v>8316</v>
      </c>
      <c r="S150" t="s">
        <v>8317</v>
      </c>
      <c r="T150" s="17">
        <f t="shared" si="10"/>
        <v>42292.513888888891</v>
      </c>
      <c r="U150" s="17">
        <f t="shared" si="11"/>
        <v>42104.231180555551</v>
      </c>
    </row>
    <row r="151" spans="2:21" ht="42.75" hidden="1" x14ac:dyDescent="0.45">
      <c r="B151">
        <v>1949</v>
      </c>
      <c r="C151" s="9" t="s">
        <v>1950</v>
      </c>
      <c r="D151" s="3" t="s">
        <v>6059</v>
      </c>
      <c r="E151" s="5">
        <v>50000</v>
      </c>
      <c r="F151" s="7">
        <v>53001.3</v>
      </c>
      <c r="G151" t="s">
        <v>8218</v>
      </c>
      <c r="H151" t="s">
        <v>8224</v>
      </c>
      <c r="I151" t="s">
        <v>8246</v>
      </c>
      <c r="J151">
        <v>1404986951</v>
      </c>
      <c r="K151">
        <v>1402394951</v>
      </c>
      <c r="L151" t="b">
        <v>1</v>
      </c>
      <c r="M151">
        <v>943</v>
      </c>
      <c r="N151" t="b">
        <v>1</v>
      </c>
      <c r="O151" t="s">
        <v>8293</v>
      </c>
      <c r="P151">
        <f t="shared" si="8"/>
        <v>106</v>
      </c>
      <c r="Q151">
        <f t="shared" si="9"/>
        <v>56.2</v>
      </c>
      <c r="R151" s="12" t="s">
        <v>8308</v>
      </c>
      <c r="S151" t="s">
        <v>8309</v>
      </c>
      <c r="T151" s="17">
        <f t="shared" si="10"/>
        <v>41800.423043981478</v>
      </c>
      <c r="U151" s="17">
        <f t="shared" si="11"/>
        <v>42455.716319444444</v>
      </c>
    </row>
    <row r="152" spans="2:21" ht="42.75" hidden="1" x14ac:dyDescent="0.45">
      <c r="B152">
        <v>3027</v>
      </c>
      <c r="C152" s="9" t="s">
        <v>3027</v>
      </c>
      <c r="D152" s="3" t="s">
        <v>7137</v>
      </c>
      <c r="E152" s="5">
        <v>40000</v>
      </c>
      <c r="F152" s="7">
        <v>52576</v>
      </c>
      <c r="G152" t="s">
        <v>8218</v>
      </c>
      <c r="H152" t="s">
        <v>8223</v>
      </c>
      <c r="I152" t="s">
        <v>8245</v>
      </c>
      <c r="J152">
        <v>1426866851</v>
      </c>
      <c r="K152">
        <v>1424278451</v>
      </c>
      <c r="L152" t="b">
        <v>0</v>
      </c>
      <c r="M152">
        <v>320</v>
      </c>
      <c r="N152" t="b">
        <v>1</v>
      </c>
      <c r="O152" t="s">
        <v>8301</v>
      </c>
      <c r="P152">
        <f t="shared" si="8"/>
        <v>131</v>
      </c>
      <c r="Q152">
        <f t="shared" si="9"/>
        <v>164.3</v>
      </c>
      <c r="R152" s="12" t="s">
        <v>8323</v>
      </c>
      <c r="S152" t="s">
        <v>8324</v>
      </c>
      <c r="T152" s="17">
        <f t="shared" si="10"/>
        <v>42053.704293981486</v>
      </c>
      <c r="U152" s="17">
        <f t="shared" si="11"/>
        <v>42736.663506944446</v>
      </c>
    </row>
    <row r="153" spans="2:21" ht="42.75" hidden="1" x14ac:dyDescent="0.45">
      <c r="B153">
        <v>325</v>
      </c>
      <c r="C153" s="9" t="s">
        <v>326</v>
      </c>
      <c r="D153" s="3" t="s">
        <v>4435</v>
      </c>
      <c r="E153" s="5">
        <v>50000</v>
      </c>
      <c r="F153" s="7">
        <v>52198</v>
      </c>
      <c r="G153" t="s">
        <v>8218</v>
      </c>
      <c r="H153" t="s">
        <v>8223</v>
      </c>
      <c r="I153" t="s">
        <v>8245</v>
      </c>
      <c r="J153">
        <v>1482208233</v>
      </c>
      <c r="K153">
        <v>1479184233</v>
      </c>
      <c r="L153" t="b">
        <v>1</v>
      </c>
      <c r="M153">
        <v>736</v>
      </c>
      <c r="N153" t="b">
        <v>1</v>
      </c>
      <c r="O153" t="s">
        <v>8267</v>
      </c>
      <c r="P153">
        <f t="shared" si="8"/>
        <v>104</v>
      </c>
      <c r="Q153">
        <f t="shared" si="9"/>
        <v>70.92</v>
      </c>
      <c r="R153" s="12" t="s">
        <v>8321</v>
      </c>
      <c r="S153" t="s">
        <v>8322</v>
      </c>
      <c r="T153" s="17">
        <f t="shared" si="10"/>
        <v>42689.187881944439</v>
      </c>
      <c r="U153" s="17">
        <f t="shared" si="11"/>
        <v>42322.555555555555</v>
      </c>
    </row>
    <row r="154" spans="2:21" ht="42.75" hidden="1" x14ac:dyDescent="0.45">
      <c r="B154">
        <v>401</v>
      </c>
      <c r="C154" s="9" t="s">
        <v>402</v>
      </c>
      <c r="D154" s="3" t="s">
        <v>4511</v>
      </c>
      <c r="E154" s="5">
        <v>50000</v>
      </c>
      <c r="F154" s="7">
        <v>51906</v>
      </c>
      <c r="G154" t="s">
        <v>8218</v>
      </c>
      <c r="H154" t="s">
        <v>8223</v>
      </c>
      <c r="I154" t="s">
        <v>8245</v>
      </c>
      <c r="J154">
        <v>1312747970</v>
      </c>
      <c r="K154">
        <v>1310155970</v>
      </c>
      <c r="L154" t="b">
        <v>0</v>
      </c>
      <c r="M154">
        <v>73</v>
      </c>
      <c r="N154" t="b">
        <v>1</v>
      </c>
      <c r="O154" t="s">
        <v>8267</v>
      </c>
      <c r="P154">
        <f t="shared" si="8"/>
        <v>104</v>
      </c>
      <c r="Q154">
        <f t="shared" si="9"/>
        <v>711.04</v>
      </c>
      <c r="R154" s="12" t="s">
        <v>8321</v>
      </c>
      <c r="S154" t="s">
        <v>8322</v>
      </c>
      <c r="T154" s="17">
        <f t="shared" si="10"/>
        <v>40732.842245370368</v>
      </c>
      <c r="U154" s="17">
        <f t="shared" si="11"/>
        <v>41830.423043981478</v>
      </c>
    </row>
    <row r="155" spans="2:21" ht="57" hidden="1" x14ac:dyDescent="0.45">
      <c r="B155">
        <v>288</v>
      </c>
      <c r="C155" s="9" t="s">
        <v>289</v>
      </c>
      <c r="D155" s="3" t="s">
        <v>4398</v>
      </c>
      <c r="E155" s="5">
        <v>50000</v>
      </c>
      <c r="F155" s="7">
        <v>51605.31</v>
      </c>
      <c r="G155" t="s">
        <v>8218</v>
      </c>
      <c r="H155" t="s">
        <v>8223</v>
      </c>
      <c r="I155" t="s">
        <v>8245</v>
      </c>
      <c r="J155">
        <v>1340683393</v>
      </c>
      <c r="K155">
        <v>1337659393</v>
      </c>
      <c r="L155" t="b">
        <v>1</v>
      </c>
      <c r="M155">
        <v>447</v>
      </c>
      <c r="N155" t="b">
        <v>1</v>
      </c>
      <c r="O155" t="s">
        <v>8267</v>
      </c>
      <c r="P155">
        <f t="shared" si="8"/>
        <v>103</v>
      </c>
      <c r="Q155">
        <f t="shared" si="9"/>
        <v>115.45</v>
      </c>
      <c r="R155" s="12" t="s">
        <v>8321</v>
      </c>
      <c r="S155" t="s">
        <v>8322</v>
      </c>
      <c r="T155" s="17">
        <f t="shared" si="10"/>
        <v>41051.168900462959</v>
      </c>
      <c r="U155" s="17">
        <f t="shared" si="11"/>
        <v>42083.662627314814</v>
      </c>
    </row>
    <row r="156" spans="2:21" ht="42.75" hidden="1" x14ac:dyDescent="0.45">
      <c r="B156">
        <v>358</v>
      </c>
      <c r="C156" s="9" t="s">
        <v>359</v>
      </c>
      <c r="D156" s="3" t="s">
        <v>4468</v>
      </c>
      <c r="E156" s="5">
        <v>50000</v>
      </c>
      <c r="F156" s="7">
        <v>51544</v>
      </c>
      <c r="G156" t="s">
        <v>8218</v>
      </c>
      <c r="H156" t="s">
        <v>8223</v>
      </c>
      <c r="I156" t="s">
        <v>8245</v>
      </c>
      <c r="J156">
        <v>1466002800</v>
      </c>
      <c r="K156">
        <v>1463517521</v>
      </c>
      <c r="L156" t="b">
        <v>1</v>
      </c>
      <c r="M156">
        <v>267</v>
      </c>
      <c r="N156" t="b">
        <v>1</v>
      </c>
      <c r="O156" t="s">
        <v>8267</v>
      </c>
      <c r="P156">
        <f t="shared" si="8"/>
        <v>103</v>
      </c>
      <c r="Q156">
        <f t="shared" si="9"/>
        <v>193.05</v>
      </c>
      <c r="R156" s="12" t="s">
        <v>8321</v>
      </c>
      <c r="S156" t="s">
        <v>8322</v>
      </c>
      <c r="T156" s="17">
        <f t="shared" si="10"/>
        <v>42507.860196759255</v>
      </c>
      <c r="U156" s="17">
        <f t="shared" si="11"/>
        <v>42724.187881944439</v>
      </c>
    </row>
    <row r="157" spans="2:21" ht="42.75" hidden="1" x14ac:dyDescent="0.45">
      <c r="B157">
        <v>2998</v>
      </c>
      <c r="C157" s="9" t="s">
        <v>2998</v>
      </c>
      <c r="D157" s="3" t="s">
        <v>7108</v>
      </c>
      <c r="E157" s="5">
        <v>50000</v>
      </c>
      <c r="F157" s="7">
        <v>51514.5</v>
      </c>
      <c r="G157" t="s">
        <v>8218</v>
      </c>
      <c r="H157" t="s">
        <v>8223</v>
      </c>
      <c r="I157" t="s">
        <v>8245</v>
      </c>
      <c r="J157">
        <v>1402892700</v>
      </c>
      <c r="K157">
        <v>1400474329</v>
      </c>
      <c r="L157" t="b">
        <v>0</v>
      </c>
      <c r="M157">
        <v>433</v>
      </c>
      <c r="N157" t="b">
        <v>1</v>
      </c>
      <c r="O157" t="s">
        <v>8301</v>
      </c>
      <c r="P157">
        <f t="shared" si="8"/>
        <v>103</v>
      </c>
      <c r="Q157">
        <f t="shared" si="9"/>
        <v>118.97</v>
      </c>
      <c r="R157" s="12" t="s">
        <v>8323</v>
      </c>
      <c r="S157" t="s">
        <v>8324</v>
      </c>
      <c r="T157" s="17">
        <f t="shared" si="10"/>
        <v>41778.193622685183</v>
      </c>
      <c r="U157" s="17">
        <f t="shared" si="11"/>
        <v>40762.842245370368</v>
      </c>
    </row>
    <row r="158" spans="2:21" ht="28.5" hidden="1" x14ac:dyDescent="0.45">
      <c r="B158">
        <v>3691</v>
      </c>
      <c r="C158" s="9" t="s">
        <v>3688</v>
      </c>
      <c r="D158" s="3" t="s">
        <v>7801</v>
      </c>
      <c r="E158" s="5">
        <v>40000</v>
      </c>
      <c r="F158" s="7">
        <v>51184</v>
      </c>
      <c r="G158" t="s">
        <v>8218</v>
      </c>
      <c r="H158" t="s">
        <v>8223</v>
      </c>
      <c r="I158" t="s">
        <v>8245</v>
      </c>
      <c r="J158">
        <v>1425272340</v>
      </c>
      <c r="K158">
        <v>1421426929</v>
      </c>
      <c r="L158" t="b">
        <v>0</v>
      </c>
      <c r="M158">
        <v>274</v>
      </c>
      <c r="N158" t="b">
        <v>1</v>
      </c>
      <c r="O158" t="s">
        <v>8269</v>
      </c>
      <c r="P158">
        <f t="shared" si="8"/>
        <v>128</v>
      </c>
      <c r="Q158">
        <f t="shared" si="9"/>
        <v>186.8</v>
      </c>
      <c r="R158" s="12" t="s">
        <v>8323</v>
      </c>
      <c r="S158" t="s">
        <v>8326</v>
      </c>
      <c r="T158" s="17">
        <f t="shared" si="10"/>
        <v>42020.700567129628</v>
      </c>
      <c r="U158" s="17">
        <f t="shared" si="11"/>
        <v>41086.168900462959</v>
      </c>
    </row>
    <row r="159" spans="2:21" ht="42.75" hidden="1" x14ac:dyDescent="0.45">
      <c r="B159">
        <v>1343</v>
      </c>
      <c r="C159" s="9" t="s">
        <v>1344</v>
      </c>
      <c r="D159" s="3" t="s">
        <v>5453</v>
      </c>
      <c r="E159" s="5">
        <v>50000</v>
      </c>
      <c r="F159" s="7">
        <v>51149</v>
      </c>
      <c r="G159" t="s">
        <v>8219</v>
      </c>
      <c r="H159" t="s">
        <v>8223</v>
      </c>
      <c r="I159" t="s">
        <v>8245</v>
      </c>
      <c r="J159">
        <v>1471579140</v>
      </c>
      <c r="K159">
        <v>1466512683</v>
      </c>
      <c r="L159" t="b">
        <v>0</v>
      </c>
      <c r="M159">
        <v>323</v>
      </c>
      <c r="N159" t="b">
        <v>0</v>
      </c>
      <c r="O159" t="s">
        <v>8271</v>
      </c>
      <c r="P159">
        <f t="shared" si="8"/>
        <v>102</v>
      </c>
      <c r="Q159">
        <f t="shared" si="9"/>
        <v>158.36000000000001</v>
      </c>
      <c r="R159" s="12" t="s">
        <v>8308</v>
      </c>
      <c r="S159" t="s">
        <v>8310</v>
      </c>
      <c r="T159" s="17">
        <f t="shared" si="10"/>
        <v>42542.526423611111</v>
      </c>
      <c r="U159" s="17">
        <f t="shared" si="11"/>
        <v>42536.625</v>
      </c>
    </row>
    <row r="160" spans="2:21" ht="28.5" hidden="1" x14ac:dyDescent="0.45">
      <c r="B160">
        <v>1210</v>
      </c>
      <c r="C160" s="9" t="s">
        <v>1211</v>
      </c>
      <c r="D160" s="3" t="s">
        <v>5320</v>
      </c>
      <c r="E160" s="5">
        <v>20000</v>
      </c>
      <c r="F160" s="7">
        <v>50863</v>
      </c>
      <c r="G160" t="s">
        <v>8218</v>
      </c>
      <c r="H160" t="s">
        <v>8234</v>
      </c>
      <c r="I160" t="s">
        <v>8254</v>
      </c>
      <c r="J160">
        <v>1433106000</v>
      </c>
      <c r="K160">
        <v>1431124572</v>
      </c>
      <c r="L160" t="b">
        <v>0</v>
      </c>
      <c r="M160">
        <v>103</v>
      </c>
      <c r="N160" t="b">
        <v>1</v>
      </c>
      <c r="O160" t="s">
        <v>8283</v>
      </c>
      <c r="P160">
        <f t="shared" si="8"/>
        <v>254</v>
      </c>
      <c r="Q160">
        <f t="shared" si="9"/>
        <v>493.82</v>
      </c>
      <c r="R160" s="12" t="s">
        <v>8313</v>
      </c>
      <c r="S160" t="s">
        <v>8314</v>
      </c>
      <c r="T160" s="17">
        <f t="shared" si="10"/>
        <v>42132.941805555558</v>
      </c>
      <c r="U160" s="17">
        <f t="shared" si="11"/>
        <v>41806.184027777781</v>
      </c>
    </row>
    <row r="161" spans="2:21" ht="42.75" hidden="1" x14ac:dyDescent="0.45">
      <c r="B161">
        <v>2709</v>
      </c>
      <c r="C161" s="9" t="s">
        <v>2709</v>
      </c>
      <c r="D161" s="3" t="s">
        <v>6819</v>
      </c>
      <c r="E161" s="5">
        <v>50000</v>
      </c>
      <c r="F161" s="7">
        <v>50803</v>
      </c>
      <c r="G161" t="s">
        <v>8218</v>
      </c>
      <c r="H161" t="s">
        <v>8223</v>
      </c>
      <c r="I161" t="s">
        <v>8245</v>
      </c>
      <c r="J161">
        <v>1475553540</v>
      </c>
      <c r="K161">
        <v>1472528141</v>
      </c>
      <c r="L161" t="b">
        <v>1</v>
      </c>
      <c r="M161">
        <v>308</v>
      </c>
      <c r="N161" t="b">
        <v>1</v>
      </c>
      <c r="O161" t="s">
        <v>8301</v>
      </c>
      <c r="P161">
        <f t="shared" si="8"/>
        <v>102</v>
      </c>
      <c r="Q161">
        <f t="shared" si="9"/>
        <v>164.94</v>
      </c>
      <c r="R161" s="12" t="s">
        <v>8323</v>
      </c>
      <c r="S161" t="s">
        <v>8324</v>
      </c>
      <c r="T161" s="17">
        <f t="shared" si="10"/>
        <v>42612.149780092594</v>
      </c>
      <c r="U161" s="17">
        <f t="shared" si="11"/>
        <v>42065.207638888889</v>
      </c>
    </row>
    <row r="162" spans="2:21" ht="42.75" hidden="1" x14ac:dyDescent="0.45">
      <c r="B162">
        <v>2308</v>
      </c>
      <c r="C162" s="9" t="s">
        <v>2309</v>
      </c>
      <c r="D162" s="3" t="s">
        <v>6418</v>
      </c>
      <c r="E162" s="5">
        <v>50000</v>
      </c>
      <c r="F162" s="7">
        <v>50653.11</v>
      </c>
      <c r="G162" t="s">
        <v>8218</v>
      </c>
      <c r="H162" t="s">
        <v>8223</v>
      </c>
      <c r="I162" t="s">
        <v>8245</v>
      </c>
      <c r="J162">
        <v>1409274000</v>
      </c>
      <c r="K162">
        <v>1406847996</v>
      </c>
      <c r="L162" t="b">
        <v>1</v>
      </c>
      <c r="M162">
        <v>614</v>
      </c>
      <c r="N162" t="b">
        <v>1</v>
      </c>
      <c r="O162" t="s">
        <v>8277</v>
      </c>
      <c r="P162">
        <f t="shared" si="8"/>
        <v>101</v>
      </c>
      <c r="Q162">
        <f t="shared" si="9"/>
        <v>82.5</v>
      </c>
      <c r="R162" s="12" t="s">
        <v>8327</v>
      </c>
      <c r="S162" t="s">
        <v>8328</v>
      </c>
      <c r="T162" s="17">
        <f t="shared" si="10"/>
        <v>41851.962916666671</v>
      </c>
      <c r="U162" s="17">
        <f t="shared" si="11"/>
        <v>42601.165972222225</v>
      </c>
    </row>
    <row r="163" spans="2:21" ht="28.5" hidden="1" x14ac:dyDescent="0.45">
      <c r="B163">
        <v>1957</v>
      </c>
      <c r="C163" s="9" t="s">
        <v>1958</v>
      </c>
      <c r="D163" s="3" t="s">
        <v>6067</v>
      </c>
      <c r="E163" s="5">
        <v>30000</v>
      </c>
      <c r="F163" s="7">
        <v>50251.41</v>
      </c>
      <c r="G163" t="s">
        <v>8218</v>
      </c>
      <c r="H163" t="s">
        <v>8223</v>
      </c>
      <c r="I163" t="s">
        <v>8245</v>
      </c>
      <c r="J163">
        <v>1351304513</v>
      </c>
      <c r="K163">
        <v>1348712513</v>
      </c>
      <c r="L163" t="b">
        <v>1</v>
      </c>
      <c r="M163">
        <v>660</v>
      </c>
      <c r="N163" t="b">
        <v>1</v>
      </c>
      <c r="O163" t="s">
        <v>8293</v>
      </c>
      <c r="P163">
        <f t="shared" si="8"/>
        <v>168</v>
      </c>
      <c r="Q163">
        <f t="shared" si="9"/>
        <v>76.14</v>
      </c>
      <c r="R163" s="12" t="s">
        <v>8308</v>
      </c>
      <c r="S163" t="s">
        <v>8309</v>
      </c>
      <c r="T163" s="17">
        <f t="shared" si="10"/>
        <v>41179.098530092589</v>
      </c>
      <c r="U163" s="17">
        <f t="shared" si="11"/>
        <v>42155.875</v>
      </c>
    </row>
    <row r="164" spans="2:21" ht="42.75" hidden="1" x14ac:dyDescent="0.45">
      <c r="B164">
        <v>333</v>
      </c>
      <c r="C164" s="9" t="s">
        <v>334</v>
      </c>
      <c r="D164" s="3" t="s">
        <v>4443</v>
      </c>
      <c r="E164" s="5">
        <v>40000</v>
      </c>
      <c r="F164" s="7">
        <v>50091</v>
      </c>
      <c r="G164" t="s">
        <v>8218</v>
      </c>
      <c r="H164" t="s">
        <v>8223</v>
      </c>
      <c r="I164" t="s">
        <v>8245</v>
      </c>
      <c r="J164">
        <v>1460038591</v>
      </c>
      <c r="K164">
        <v>1457450191</v>
      </c>
      <c r="L164" t="b">
        <v>1</v>
      </c>
      <c r="M164">
        <v>266</v>
      </c>
      <c r="N164" t="b">
        <v>1</v>
      </c>
      <c r="O164" t="s">
        <v>8267</v>
      </c>
      <c r="P164">
        <f t="shared" si="8"/>
        <v>125</v>
      </c>
      <c r="Q164">
        <f t="shared" si="9"/>
        <v>188.31</v>
      </c>
      <c r="R164" s="12" t="s">
        <v>8321</v>
      </c>
      <c r="S164" t="s">
        <v>8322</v>
      </c>
      <c r="T164" s="17">
        <f t="shared" si="10"/>
        <v>42437.636469907404</v>
      </c>
      <c r="U164" s="17">
        <f t="shared" si="11"/>
        <v>42647.165972222225</v>
      </c>
    </row>
    <row r="165" spans="2:21" ht="42.75" hidden="1" x14ac:dyDescent="0.45">
      <c r="B165">
        <v>1364</v>
      </c>
      <c r="C165" s="9" t="s">
        <v>1365</v>
      </c>
      <c r="D165" s="3" t="s">
        <v>5474</v>
      </c>
      <c r="E165" s="5">
        <v>42000</v>
      </c>
      <c r="F165" s="7">
        <v>49830</v>
      </c>
      <c r="G165" t="s">
        <v>8218</v>
      </c>
      <c r="H165" t="s">
        <v>8231</v>
      </c>
      <c r="I165" t="s">
        <v>8252</v>
      </c>
      <c r="J165">
        <v>1420648906</v>
      </c>
      <c r="K165">
        <v>1415464906</v>
      </c>
      <c r="L165" t="b">
        <v>0</v>
      </c>
      <c r="M165">
        <v>144</v>
      </c>
      <c r="N165" t="b">
        <v>1</v>
      </c>
      <c r="O165" t="s">
        <v>8274</v>
      </c>
      <c r="P165">
        <f t="shared" si="8"/>
        <v>119</v>
      </c>
      <c r="Q165">
        <f t="shared" si="9"/>
        <v>346.04</v>
      </c>
      <c r="R165" s="12" t="s">
        <v>8327</v>
      </c>
      <c r="S165" t="s">
        <v>8331</v>
      </c>
      <c r="T165" s="17">
        <f t="shared" si="10"/>
        <v>41951.695671296293</v>
      </c>
      <c r="U165" s="17">
        <f t="shared" si="11"/>
        <v>41880.041666666664</v>
      </c>
    </row>
    <row r="166" spans="2:21" ht="42.75" hidden="1" x14ac:dyDescent="0.45">
      <c r="B166">
        <v>1202</v>
      </c>
      <c r="C166" s="9" t="s">
        <v>1203</v>
      </c>
      <c r="D166" s="3" t="s">
        <v>5312</v>
      </c>
      <c r="E166" s="5">
        <v>25000</v>
      </c>
      <c r="F166" s="7">
        <v>49811</v>
      </c>
      <c r="G166" t="s">
        <v>8218</v>
      </c>
      <c r="H166" t="s">
        <v>8225</v>
      </c>
      <c r="I166" t="s">
        <v>8247</v>
      </c>
      <c r="J166">
        <v>1435388154</v>
      </c>
      <c r="K166">
        <v>1432796154</v>
      </c>
      <c r="L166" t="b">
        <v>0</v>
      </c>
      <c r="M166">
        <v>271</v>
      </c>
      <c r="N166" t="b">
        <v>1</v>
      </c>
      <c r="O166" t="s">
        <v>8283</v>
      </c>
      <c r="P166">
        <f t="shared" si="8"/>
        <v>199</v>
      </c>
      <c r="Q166">
        <f t="shared" si="9"/>
        <v>183.8</v>
      </c>
      <c r="R166" s="12" t="s">
        <v>8313</v>
      </c>
      <c r="S166" t="s">
        <v>8314</v>
      </c>
      <c r="T166" s="17">
        <f t="shared" si="10"/>
        <v>42152.288819444439</v>
      </c>
      <c r="U166" s="17">
        <f t="shared" si="11"/>
        <v>41209.098530092589</v>
      </c>
    </row>
    <row r="167" spans="2:21" ht="42.75" hidden="1" x14ac:dyDescent="0.45">
      <c r="B167">
        <v>12</v>
      </c>
      <c r="C167" s="9" t="s">
        <v>14</v>
      </c>
      <c r="D167" s="3" t="s">
        <v>4123</v>
      </c>
      <c r="E167" s="5">
        <v>30000</v>
      </c>
      <c r="F167" s="7">
        <v>49588</v>
      </c>
      <c r="G167" t="s">
        <v>8218</v>
      </c>
      <c r="H167" t="s">
        <v>8223</v>
      </c>
      <c r="I167" t="s">
        <v>8245</v>
      </c>
      <c r="J167">
        <v>1405479600</v>
      </c>
      <c r="K167">
        <v>1401642425</v>
      </c>
      <c r="L167" t="b">
        <v>0</v>
      </c>
      <c r="M167">
        <v>827</v>
      </c>
      <c r="N167" t="b">
        <v>1</v>
      </c>
      <c r="O167" t="s">
        <v>8263</v>
      </c>
      <c r="P167">
        <f t="shared" si="8"/>
        <v>165</v>
      </c>
      <c r="Q167">
        <f t="shared" si="9"/>
        <v>59.96</v>
      </c>
      <c r="R167" s="12" t="s">
        <v>8321</v>
      </c>
      <c r="S167" t="s">
        <v>8332</v>
      </c>
      <c r="T167" s="17">
        <f t="shared" si="10"/>
        <v>41791.713252314818</v>
      </c>
      <c r="U167" s="17">
        <f t="shared" si="11"/>
        <v>42467.59480324074</v>
      </c>
    </row>
    <row r="168" spans="2:21" ht="42.75" hidden="1" x14ac:dyDescent="0.45">
      <c r="B168">
        <v>2727</v>
      </c>
      <c r="C168" s="9" t="s">
        <v>2727</v>
      </c>
      <c r="D168" s="3" t="s">
        <v>6837</v>
      </c>
      <c r="E168" s="5">
        <v>10000</v>
      </c>
      <c r="F168" s="7">
        <v>49321</v>
      </c>
      <c r="G168" t="s">
        <v>8218</v>
      </c>
      <c r="H168" t="s">
        <v>8223</v>
      </c>
      <c r="I168" t="s">
        <v>8245</v>
      </c>
      <c r="J168">
        <v>1438964063</v>
      </c>
      <c r="K168">
        <v>1436804063</v>
      </c>
      <c r="L168" t="b">
        <v>0</v>
      </c>
      <c r="M168">
        <v>707</v>
      </c>
      <c r="N168" t="b">
        <v>1</v>
      </c>
      <c r="O168" t="s">
        <v>8293</v>
      </c>
      <c r="P168">
        <f t="shared" si="8"/>
        <v>493</v>
      </c>
      <c r="Q168">
        <f t="shared" si="9"/>
        <v>69.760000000000005</v>
      </c>
      <c r="R168" s="12" t="s">
        <v>8308</v>
      </c>
      <c r="S168" t="s">
        <v>8309</v>
      </c>
      <c r="T168" s="17">
        <f t="shared" si="10"/>
        <v>42198.676655092597</v>
      </c>
      <c r="U168" s="17">
        <f t="shared" si="11"/>
        <v>42011.6956712963</v>
      </c>
    </row>
    <row r="169" spans="2:21" ht="42.75" hidden="1" x14ac:dyDescent="0.45">
      <c r="B169">
        <v>2060</v>
      </c>
      <c r="C169" s="9" t="s">
        <v>2061</v>
      </c>
      <c r="D169" s="3" t="s">
        <v>6170</v>
      </c>
      <c r="E169" s="5">
        <v>25000</v>
      </c>
      <c r="F169" s="7">
        <v>49100</v>
      </c>
      <c r="G169" t="s">
        <v>8218</v>
      </c>
      <c r="H169" t="s">
        <v>8223</v>
      </c>
      <c r="I169" t="s">
        <v>8245</v>
      </c>
      <c r="J169">
        <v>1406129150</v>
      </c>
      <c r="K169">
        <v>1400945150</v>
      </c>
      <c r="L169" t="b">
        <v>0</v>
      </c>
      <c r="M169">
        <v>1364</v>
      </c>
      <c r="N169" t="b">
        <v>1</v>
      </c>
      <c r="O169" t="s">
        <v>8293</v>
      </c>
      <c r="P169">
        <f t="shared" si="8"/>
        <v>196</v>
      </c>
      <c r="Q169">
        <f t="shared" si="9"/>
        <v>36</v>
      </c>
      <c r="R169" s="12" t="s">
        <v>8308</v>
      </c>
      <c r="S169" t="s">
        <v>8309</v>
      </c>
      <c r="T169" s="17">
        <f t="shared" si="10"/>
        <v>41783.642939814818</v>
      </c>
      <c r="U169" s="17">
        <f t="shared" si="11"/>
        <v>42182.288819444439</v>
      </c>
    </row>
    <row r="170" spans="2:21" ht="42.75" hidden="1" x14ac:dyDescent="0.45">
      <c r="B170">
        <v>2116</v>
      </c>
      <c r="C170" s="9" t="s">
        <v>2117</v>
      </c>
      <c r="D170" s="3" t="s">
        <v>6226</v>
      </c>
      <c r="E170" s="5">
        <v>48000</v>
      </c>
      <c r="F170" s="7">
        <v>48434</v>
      </c>
      <c r="G170" t="s">
        <v>8218</v>
      </c>
      <c r="H170" t="s">
        <v>8223</v>
      </c>
      <c r="I170" t="s">
        <v>8245</v>
      </c>
      <c r="J170">
        <v>1349203203</v>
      </c>
      <c r="K170">
        <v>1345056003</v>
      </c>
      <c r="L170" t="b">
        <v>0</v>
      </c>
      <c r="M170">
        <v>92</v>
      </c>
      <c r="N170" t="b">
        <v>1</v>
      </c>
      <c r="O170" t="s">
        <v>8277</v>
      </c>
      <c r="P170">
        <f t="shared" si="8"/>
        <v>101</v>
      </c>
      <c r="Q170">
        <f t="shared" si="9"/>
        <v>526.46</v>
      </c>
      <c r="R170" s="12" t="s">
        <v>8327</v>
      </c>
      <c r="S170" t="s">
        <v>8328</v>
      </c>
      <c r="T170" s="17">
        <f t="shared" si="10"/>
        <v>41136.777812500004</v>
      </c>
      <c r="U170" s="17">
        <f t="shared" si="11"/>
        <v>41836.125</v>
      </c>
    </row>
    <row r="171" spans="2:21" ht="28.5" hidden="1" x14ac:dyDescent="0.45">
      <c r="B171">
        <v>1469</v>
      </c>
      <c r="C171" s="9" t="s">
        <v>1470</v>
      </c>
      <c r="D171" s="3" t="s">
        <v>5579</v>
      </c>
      <c r="E171" s="5">
        <v>44250</v>
      </c>
      <c r="F171" s="7">
        <v>47978</v>
      </c>
      <c r="G171" t="s">
        <v>8218</v>
      </c>
      <c r="H171" t="s">
        <v>8223</v>
      </c>
      <c r="I171" t="s">
        <v>8245</v>
      </c>
      <c r="J171">
        <v>1360938109</v>
      </c>
      <c r="K171">
        <v>1358346109</v>
      </c>
      <c r="L171" t="b">
        <v>1</v>
      </c>
      <c r="M171">
        <v>321</v>
      </c>
      <c r="N171" t="b">
        <v>1</v>
      </c>
      <c r="O171" t="s">
        <v>8286</v>
      </c>
      <c r="P171">
        <f t="shared" si="8"/>
        <v>108</v>
      </c>
      <c r="Q171">
        <f t="shared" si="9"/>
        <v>149.46</v>
      </c>
      <c r="R171" s="12" t="s">
        <v>8311</v>
      </c>
      <c r="S171" t="s">
        <v>8312</v>
      </c>
      <c r="T171" s="17">
        <f t="shared" si="10"/>
        <v>41290.598483796297</v>
      </c>
      <c r="U171" s="17">
        <f t="shared" si="11"/>
        <v>42223.676655092597</v>
      </c>
    </row>
    <row r="172" spans="2:21" ht="42.75" hidden="1" x14ac:dyDescent="0.45">
      <c r="B172">
        <v>641</v>
      </c>
      <c r="C172" s="9" t="s">
        <v>642</v>
      </c>
      <c r="D172" s="3" t="s">
        <v>4751</v>
      </c>
      <c r="E172" s="5">
        <v>40000</v>
      </c>
      <c r="F172" s="7">
        <v>47665</v>
      </c>
      <c r="G172" t="s">
        <v>8218</v>
      </c>
      <c r="H172" t="s">
        <v>8223</v>
      </c>
      <c r="I172" t="s">
        <v>8245</v>
      </c>
      <c r="J172">
        <v>1439473248</v>
      </c>
      <c r="K172">
        <v>1436881248</v>
      </c>
      <c r="L172" t="b">
        <v>0</v>
      </c>
      <c r="M172">
        <v>315</v>
      </c>
      <c r="N172" t="b">
        <v>1</v>
      </c>
      <c r="O172" t="s">
        <v>8271</v>
      </c>
      <c r="P172">
        <f t="shared" si="8"/>
        <v>119</v>
      </c>
      <c r="Q172">
        <f t="shared" si="9"/>
        <v>151.32</v>
      </c>
      <c r="R172" s="12" t="s">
        <v>8308</v>
      </c>
      <c r="S172" t="s">
        <v>8310</v>
      </c>
      <c r="T172" s="17">
        <f t="shared" si="10"/>
        <v>42199.57</v>
      </c>
      <c r="U172" s="17">
        <f t="shared" si="11"/>
        <v>41843.642939814818</v>
      </c>
    </row>
    <row r="173" spans="2:21" ht="42.75" hidden="1" x14ac:dyDescent="0.45">
      <c r="B173">
        <v>2050</v>
      </c>
      <c r="C173" s="9" t="s">
        <v>2051</v>
      </c>
      <c r="D173" s="3" t="s">
        <v>6160</v>
      </c>
      <c r="E173" s="5">
        <v>10000</v>
      </c>
      <c r="F173" s="7">
        <v>47327</v>
      </c>
      <c r="G173" t="s">
        <v>8218</v>
      </c>
      <c r="H173" t="s">
        <v>8223</v>
      </c>
      <c r="I173" t="s">
        <v>8245</v>
      </c>
      <c r="J173">
        <v>1433036578</v>
      </c>
      <c r="K173">
        <v>1429580578</v>
      </c>
      <c r="L173" t="b">
        <v>0</v>
      </c>
      <c r="M173">
        <v>170</v>
      </c>
      <c r="N173" t="b">
        <v>1</v>
      </c>
      <c r="O173" t="s">
        <v>8293</v>
      </c>
      <c r="P173">
        <f t="shared" si="8"/>
        <v>473</v>
      </c>
      <c r="Q173">
        <f t="shared" si="9"/>
        <v>278.39</v>
      </c>
      <c r="R173" s="12" t="s">
        <v>8308</v>
      </c>
      <c r="S173" t="s">
        <v>8309</v>
      </c>
      <c r="T173" s="17">
        <f t="shared" si="10"/>
        <v>42115.071504629625</v>
      </c>
      <c r="U173" s="17">
        <f t="shared" si="11"/>
        <v>41184.777812500004</v>
      </c>
    </row>
    <row r="174" spans="2:21" ht="42.75" hidden="1" x14ac:dyDescent="0.45">
      <c r="B174">
        <v>1530</v>
      </c>
      <c r="C174" s="9" t="s">
        <v>1531</v>
      </c>
      <c r="D174" s="3" t="s">
        <v>5640</v>
      </c>
      <c r="E174" s="5">
        <v>35000</v>
      </c>
      <c r="F174" s="7">
        <v>47189</v>
      </c>
      <c r="G174" t="s">
        <v>8218</v>
      </c>
      <c r="H174" t="s">
        <v>8223</v>
      </c>
      <c r="I174" t="s">
        <v>8245</v>
      </c>
      <c r="J174">
        <v>1445624695</v>
      </c>
      <c r="K174">
        <v>1443464695</v>
      </c>
      <c r="L174" t="b">
        <v>1</v>
      </c>
      <c r="M174">
        <v>874</v>
      </c>
      <c r="N174" t="b">
        <v>1</v>
      </c>
      <c r="O174" t="s">
        <v>8283</v>
      </c>
      <c r="P174">
        <f t="shared" si="8"/>
        <v>135</v>
      </c>
      <c r="Q174">
        <f t="shared" si="9"/>
        <v>53.99</v>
      </c>
      <c r="R174" s="12" t="s">
        <v>8313</v>
      </c>
      <c r="S174" t="s">
        <v>8314</v>
      </c>
      <c r="T174" s="17">
        <f t="shared" si="10"/>
        <v>42275.767303240747</v>
      </c>
      <c r="U174" s="17">
        <f t="shared" si="11"/>
        <v>41320.598483796297</v>
      </c>
    </row>
    <row r="175" spans="2:21" ht="42.75" hidden="1" x14ac:dyDescent="0.45">
      <c r="B175">
        <v>1076</v>
      </c>
      <c r="C175" s="9" t="s">
        <v>1077</v>
      </c>
      <c r="D175" s="3" t="s">
        <v>5186</v>
      </c>
      <c r="E175" s="5">
        <v>75000</v>
      </c>
      <c r="F175" s="7">
        <v>47074</v>
      </c>
      <c r="G175" t="s">
        <v>8220</v>
      </c>
      <c r="H175" t="s">
        <v>8223</v>
      </c>
      <c r="I175" t="s">
        <v>8245</v>
      </c>
      <c r="J175">
        <v>1410426250</v>
      </c>
      <c r="K175">
        <v>1405674250</v>
      </c>
      <c r="L175" t="b">
        <v>0</v>
      </c>
      <c r="M175">
        <v>975</v>
      </c>
      <c r="N175" t="b">
        <v>0</v>
      </c>
      <c r="O175" t="s">
        <v>8280</v>
      </c>
      <c r="P175">
        <f t="shared" si="8"/>
        <v>63</v>
      </c>
      <c r="Q175">
        <f t="shared" si="9"/>
        <v>48.28</v>
      </c>
      <c r="R175" s="12" t="s">
        <v>8316</v>
      </c>
      <c r="S175" t="s">
        <v>8334</v>
      </c>
      <c r="T175" s="17">
        <f t="shared" si="10"/>
        <v>41838.377893518518</v>
      </c>
      <c r="U175" s="17">
        <f t="shared" si="11"/>
        <v>42229.57</v>
      </c>
    </row>
    <row r="176" spans="2:21" ht="42.75" hidden="1" x14ac:dyDescent="0.45">
      <c r="B176">
        <v>2708</v>
      </c>
      <c r="C176" s="9" t="s">
        <v>2708</v>
      </c>
      <c r="D176" s="3" t="s">
        <v>6818</v>
      </c>
      <c r="E176" s="5">
        <v>20000</v>
      </c>
      <c r="F176" s="7">
        <v>46643.07</v>
      </c>
      <c r="G176" t="s">
        <v>8218</v>
      </c>
      <c r="H176" t="s">
        <v>8224</v>
      </c>
      <c r="I176" t="s">
        <v>8246</v>
      </c>
      <c r="J176">
        <v>1469119526</v>
      </c>
      <c r="K176">
        <v>1463935526</v>
      </c>
      <c r="L176" t="b">
        <v>1</v>
      </c>
      <c r="M176">
        <v>1049</v>
      </c>
      <c r="N176" t="b">
        <v>1</v>
      </c>
      <c r="O176" t="s">
        <v>8301</v>
      </c>
      <c r="P176">
        <f t="shared" si="8"/>
        <v>233</v>
      </c>
      <c r="Q176">
        <f t="shared" si="9"/>
        <v>44.46</v>
      </c>
      <c r="R176" s="12" t="s">
        <v>8323</v>
      </c>
      <c r="S176" t="s">
        <v>8324</v>
      </c>
      <c r="T176" s="17">
        <f t="shared" si="10"/>
        <v>42512.698217592595</v>
      </c>
      <c r="U176" s="17">
        <f t="shared" si="11"/>
        <v>42155.071504629625</v>
      </c>
    </row>
    <row r="177" spans="2:21" ht="42.75" hidden="1" x14ac:dyDescent="0.45">
      <c r="B177">
        <v>2925</v>
      </c>
      <c r="C177" s="9" t="s">
        <v>2925</v>
      </c>
      <c r="D177" s="3" t="s">
        <v>7035</v>
      </c>
      <c r="E177" s="5">
        <v>45000</v>
      </c>
      <c r="F177" s="7">
        <v>46100.69</v>
      </c>
      <c r="G177" t="s">
        <v>8218</v>
      </c>
      <c r="H177" t="s">
        <v>8223</v>
      </c>
      <c r="I177" t="s">
        <v>8245</v>
      </c>
      <c r="J177">
        <v>1410444068</v>
      </c>
      <c r="K177">
        <v>1407852068</v>
      </c>
      <c r="L177" t="b">
        <v>0</v>
      </c>
      <c r="M177">
        <v>199</v>
      </c>
      <c r="N177" t="b">
        <v>1</v>
      </c>
      <c r="O177" t="s">
        <v>8303</v>
      </c>
      <c r="P177">
        <f t="shared" si="8"/>
        <v>102</v>
      </c>
      <c r="Q177">
        <f t="shared" si="9"/>
        <v>231.66</v>
      </c>
      <c r="R177" s="12" t="s">
        <v>8323</v>
      </c>
      <c r="S177" t="s">
        <v>8335</v>
      </c>
      <c r="T177" s="17">
        <f t="shared" si="10"/>
        <v>41863.584120370368</v>
      </c>
      <c r="U177" s="17">
        <f t="shared" si="11"/>
        <v>42300.767303240747</v>
      </c>
    </row>
    <row r="178" spans="2:21" ht="28.5" hidden="1" x14ac:dyDescent="0.45">
      <c r="B178">
        <v>1467</v>
      </c>
      <c r="C178" s="9" t="s">
        <v>1468</v>
      </c>
      <c r="D178" s="3" t="s">
        <v>5577</v>
      </c>
      <c r="E178" s="5">
        <v>40000</v>
      </c>
      <c r="F178" s="7">
        <v>46032</v>
      </c>
      <c r="G178" t="s">
        <v>8218</v>
      </c>
      <c r="H178" t="s">
        <v>8223</v>
      </c>
      <c r="I178" t="s">
        <v>8245</v>
      </c>
      <c r="J178">
        <v>1332699285</v>
      </c>
      <c r="K178">
        <v>1327518885</v>
      </c>
      <c r="L178" t="b">
        <v>1</v>
      </c>
      <c r="M178">
        <v>600</v>
      </c>
      <c r="N178" t="b">
        <v>1</v>
      </c>
      <c r="O178" t="s">
        <v>8286</v>
      </c>
      <c r="P178">
        <f t="shared" si="8"/>
        <v>115</v>
      </c>
      <c r="Q178">
        <f t="shared" si="9"/>
        <v>76.72</v>
      </c>
      <c r="R178" s="12" t="s">
        <v>8311</v>
      </c>
      <c r="S178" t="s">
        <v>8312</v>
      </c>
      <c r="T178" s="17">
        <f t="shared" si="10"/>
        <v>40933.80190972222</v>
      </c>
      <c r="U178" s="17">
        <f t="shared" si="11"/>
        <v>41893.377893518518</v>
      </c>
    </row>
    <row r="179" spans="2:21" ht="28.5" hidden="1" x14ac:dyDescent="0.45">
      <c r="B179">
        <v>2730</v>
      </c>
      <c r="C179" s="9" t="s">
        <v>2730</v>
      </c>
      <c r="D179" s="3" t="s">
        <v>6840</v>
      </c>
      <c r="E179" s="5">
        <v>27000</v>
      </c>
      <c r="F179" s="7">
        <v>45979.01</v>
      </c>
      <c r="G179" t="s">
        <v>8218</v>
      </c>
      <c r="H179" t="s">
        <v>8223</v>
      </c>
      <c r="I179" t="s">
        <v>8245</v>
      </c>
      <c r="J179">
        <v>1366635575</v>
      </c>
      <c r="K179">
        <v>1363611575</v>
      </c>
      <c r="L179" t="b">
        <v>0</v>
      </c>
      <c r="M179">
        <v>682</v>
      </c>
      <c r="N179" t="b">
        <v>1</v>
      </c>
      <c r="O179" t="s">
        <v>8293</v>
      </c>
      <c r="P179">
        <f t="shared" si="8"/>
        <v>170</v>
      </c>
      <c r="Q179">
        <f t="shared" si="9"/>
        <v>67.42</v>
      </c>
      <c r="R179" s="12" t="s">
        <v>8308</v>
      </c>
      <c r="S179" t="s">
        <v>8309</v>
      </c>
      <c r="T179" s="17">
        <f t="shared" si="10"/>
        <v>41351.541377314818</v>
      </c>
      <c r="U179" s="17">
        <f t="shared" si="11"/>
        <v>42572.698217592595</v>
      </c>
    </row>
    <row r="180" spans="2:21" ht="42.75" hidden="1" x14ac:dyDescent="0.45">
      <c r="B180">
        <v>282</v>
      </c>
      <c r="C180" s="9" t="s">
        <v>283</v>
      </c>
      <c r="D180" s="3" t="s">
        <v>4392</v>
      </c>
      <c r="E180" s="5">
        <v>45000</v>
      </c>
      <c r="F180" s="7">
        <v>45535</v>
      </c>
      <c r="G180" t="s">
        <v>8218</v>
      </c>
      <c r="H180" t="s">
        <v>8223</v>
      </c>
      <c r="I180" t="s">
        <v>8245</v>
      </c>
      <c r="J180">
        <v>1266876000</v>
      </c>
      <c r="K180">
        <v>1263679492</v>
      </c>
      <c r="L180" t="b">
        <v>1</v>
      </c>
      <c r="M180">
        <v>179</v>
      </c>
      <c r="N180" t="b">
        <v>1</v>
      </c>
      <c r="O180" t="s">
        <v>8267</v>
      </c>
      <c r="P180">
        <f t="shared" si="8"/>
        <v>101</v>
      </c>
      <c r="Q180">
        <f t="shared" si="9"/>
        <v>254.39</v>
      </c>
      <c r="R180" s="12" t="s">
        <v>8321</v>
      </c>
      <c r="S180" t="s">
        <v>8322</v>
      </c>
      <c r="T180" s="17">
        <f t="shared" si="10"/>
        <v>40194.920046296298</v>
      </c>
      <c r="U180" s="17">
        <f t="shared" si="11"/>
        <v>41893.584120370368</v>
      </c>
    </row>
    <row r="181" spans="2:21" ht="42.75" hidden="1" x14ac:dyDescent="0.45">
      <c r="B181">
        <v>3004</v>
      </c>
      <c r="C181" s="9" t="s">
        <v>3004</v>
      </c>
      <c r="D181" s="3" t="s">
        <v>7114</v>
      </c>
      <c r="E181" s="5">
        <v>40000</v>
      </c>
      <c r="F181" s="7">
        <v>45126</v>
      </c>
      <c r="G181" t="s">
        <v>8218</v>
      </c>
      <c r="H181" t="s">
        <v>8223</v>
      </c>
      <c r="I181" t="s">
        <v>8245</v>
      </c>
      <c r="J181">
        <v>1416089324</v>
      </c>
      <c r="K181">
        <v>1413493724</v>
      </c>
      <c r="L181" t="b">
        <v>0</v>
      </c>
      <c r="M181">
        <v>277</v>
      </c>
      <c r="N181" t="b">
        <v>1</v>
      </c>
      <c r="O181" t="s">
        <v>8301</v>
      </c>
      <c r="P181">
        <f t="shared" si="8"/>
        <v>113</v>
      </c>
      <c r="Q181">
        <f t="shared" si="9"/>
        <v>162.91</v>
      </c>
      <c r="R181" s="12" t="s">
        <v>8323</v>
      </c>
      <c r="S181" t="s">
        <v>8324</v>
      </c>
      <c r="T181" s="17">
        <f t="shared" si="10"/>
        <v>41928.881064814814</v>
      </c>
      <c r="U181" s="17">
        <f t="shared" si="11"/>
        <v>40993.760243055556</v>
      </c>
    </row>
    <row r="182" spans="2:21" ht="42.75" hidden="1" x14ac:dyDescent="0.45">
      <c r="B182">
        <v>2269</v>
      </c>
      <c r="C182" s="9" t="s">
        <v>2270</v>
      </c>
      <c r="D182" s="3" t="s">
        <v>6379</v>
      </c>
      <c r="E182" s="5">
        <v>2500</v>
      </c>
      <c r="F182" s="7">
        <v>45041</v>
      </c>
      <c r="G182" t="s">
        <v>8218</v>
      </c>
      <c r="H182" t="s">
        <v>8223</v>
      </c>
      <c r="I182" t="s">
        <v>8245</v>
      </c>
      <c r="J182">
        <v>1488862800</v>
      </c>
      <c r="K182">
        <v>1486745663</v>
      </c>
      <c r="L182" t="b">
        <v>0</v>
      </c>
      <c r="M182">
        <v>902</v>
      </c>
      <c r="N182" t="b">
        <v>1</v>
      </c>
      <c r="O182" t="s">
        <v>8295</v>
      </c>
      <c r="P182">
        <f t="shared" si="8"/>
        <v>1802</v>
      </c>
      <c r="Q182">
        <f t="shared" si="9"/>
        <v>49.93</v>
      </c>
      <c r="R182" s="12" t="s">
        <v>8316</v>
      </c>
      <c r="S182" t="s">
        <v>8317</v>
      </c>
      <c r="T182" s="17">
        <f t="shared" si="10"/>
        <v>42776.704432870371</v>
      </c>
      <c r="U182" s="17">
        <f t="shared" si="11"/>
        <v>41386.541377314818</v>
      </c>
    </row>
    <row r="183" spans="2:21" ht="42.75" hidden="1" x14ac:dyDescent="0.45">
      <c r="B183">
        <v>2033</v>
      </c>
      <c r="C183" s="9" t="s">
        <v>2034</v>
      </c>
      <c r="D183" s="3" t="s">
        <v>6143</v>
      </c>
      <c r="E183" s="5">
        <v>25000</v>
      </c>
      <c r="F183" s="7">
        <v>44669</v>
      </c>
      <c r="G183" t="s">
        <v>8218</v>
      </c>
      <c r="H183" t="s">
        <v>8223</v>
      </c>
      <c r="I183" t="s">
        <v>8245</v>
      </c>
      <c r="J183">
        <v>1398477518</v>
      </c>
      <c r="K183">
        <v>1395885518</v>
      </c>
      <c r="L183" t="b">
        <v>1</v>
      </c>
      <c r="M183">
        <v>158</v>
      </c>
      <c r="N183" t="b">
        <v>1</v>
      </c>
      <c r="O183" t="s">
        <v>8293</v>
      </c>
      <c r="P183">
        <f t="shared" si="8"/>
        <v>179</v>
      </c>
      <c r="Q183">
        <f t="shared" si="9"/>
        <v>282.72000000000003</v>
      </c>
      <c r="R183" s="12" t="s">
        <v>8308</v>
      </c>
      <c r="S183" t="s">
        <v>8309</v>
      </c>
      <c r="T183" s="17">
        <f t="shared" si="10"/>
        <v>41725.082384259258</v>
      </c>
      <c r="U183" s="17">
        <f t="shared" si="11"/>
        <v>40231.916666666664</v>
      </c>
    </row>
    <row r="184" spans="2:21" ht="42.75" hidden="1" x14ac:dyDescent="0.45">
      <c r="B184">
        <v>347</v>
      </c>
      <c r="C184" s="9" t="s">
        <v>348</v>
      </c>
      <c r="D184" s="3" t="s">
        <v>4457</v>
      </c>
      <c r="E184" s="5">
        <v>40000</v>
      </c>
      <c r="F184" s="7">
        <v>44636.2</v>
      </c>
      <c r="G184" t="s">
        <v>8218</v>
      </c>
      <c r="H184" t="s">
        <v>8223</v>
      </c>
      <c r="I184" t="s">
        <v>8245</v>
      </c>
      <c r="J184">
        <v>1447505609</v>
      </c>
      <c r="K184">
        <v>1444910009</v>
      </c>
      <c r="L184" t="b">
        <v>1</v>
      </c>
      <c r="M184">
        <v>379</v>
      </c>
      <c r="N184" t="b">
        <v>1</v>
      </c>
      <c r="O184" t="s">
        <v>8267</v>
      </c>
      <c r="P184">
        <f t="shared" si="8"/>
        <v>112</v>
      </c>
      <c r="Q184">
        <f t="shared" si="9"/>
        <v>117.77</v>
      </c>
      <c r="R184" s="12" t="s">
        <v>8321</v>
      </c>
      <c r="S184" t="s">
        <v>8322</v>
      </c>
      <c r="T184" s="17">
        <f t="shared" si="10"/>
        <v>42292.495474537034</v>
      </c>
      <c r="U184" s="17">
        <f t="shared" si="11"/>
        <v>41958.922731481478</v>
      </c>
    </row>
    <row r="185" spans="2:21" ht="28.5" hidden="1" x14ac:dyDescent="0.45">
      <c r="B185">
        <v>648</v>
      </c>
      <c r="C185" s="9" t="s">
        <v>649</v>
      </c>
      <c r="D185" s="3" t="s">
        <v>4758</v>
      </c>
      <c r="E185" s="5">
        <v>35000</v>
      </c>
      <c r="F185" s="7">
        <v>44388</v>
      </c>
      <c r="G185" t="s">
        <v>8218</v>
      </c>
      <c r="H185" t="s">
        <v>8223</v>
      </c>
      <c r="I185" t="s">
        <v>8245</v>
      </c>
      <c r="J185">
        <v>1413304708</v>
      </c>
      <c r="K185">
        <v>1410280708</v>
      </c>
      <c r="L185" t="b">
        <v>0</v>
      </c>
      <c r="M185">
        <v>27</v>
      </c>
      <c r="N185" t="b">
        <v>1</v>
      </c>
      <c r="O185" t="s">
        <v>8271</v>
      </c>
      <c r="P185">
        <f t="shared" si="8"/>
        <v>127</v>
      </c>
      <c r="Q185">
        <f t="shared" si="9"/>
        <v>1644</v>
      </c>
      <c r="R185" s="12" t="s">
        <v>8308</v>
      </c>
      <c r="S185" t="s">
        <v>8310</v>
      </c>
      <c r="T185" s="17">
        <f t="shared" si="10"/>
        <v>41891.693379629629</v>
      </c>
      <c r="U185" s="17">
        <f t="shared" si="11"/>
        <v>42801.208333333328</v>
      </c>
    </row>
    <row r="186" spans="2:21" ht="42.75" hidden="1" x14ac:dyDescent="0.45">
      <c r="B186">
        <v>340</v>
      </c>
      <c r="C186" s="9" t="s">
        <v>341</v>
      </c>
      <c r="D186" s="3" t="s">
        <v>4450</v>
      </c>
      <c r="E186" s="5">
        <v>35000</v>
      </c>
      <c r="F186" s="7">
        <v>43758</v>
      </c>
      <c r="G186" t="s">
        <v>8218</v>
      </c>
      <c r="H186" t="s">
        <v>8223</v>
      </c>
      <c r="I186" t="s">
        <v>8245</v>
      </c>
      <c r="J186">
        <v>1489006800</v>
      </c>
      <c r="K186">
        <v>1486397007</v>
      </c>
      <c r="L186" t="b">
        <v>1</v>
      </c>
      <c r="M186">
        <v>299</v>
      </c>
      <c r="N186" t="b">
        <v>1</v>
      </c>
      <c r="O186" t="s">
        <v>8267</v>
      </c>
      <c r="P186">
        <f t="shared" si="8"/>
        <v>125</v>
      </c>
      <c r="Q186">
        <f t="shared" si="9"/>
        <v>146.35</v>
      </c>
      <c r="R186" s="12" t="s">
        <v>8321</v>
      </c>
      <c r="S186" t="s">
        <v>8322</v>
      </c>
      <c r="T186" s="17">
        <f t="shared" si="10"/>
        <v>42772.669062500005</v>
      </c>
      <c r="U186" s="17">
        <f t="shared" si="11"/>
        <v>41755.082384259258</v>
      </c>
    </row>
    <row r="187" spans="2:21" ht="42.75" hidden="1" x14ac:dyDescent="0.45">
      <c r="B187">
        <v>351</v>
      </c>
      <c r="C187" s="9" t="s">
        <v>352</v>
      </c>
      <c r="D187" s="3" t="s">
        <v>4461</v>
      </c>
      <c r="E187" s="5">
        <v>34000</v>
      </c>
      <c r="F187" s="7">
        <v>43296</v>
      </c>
      <c r="G187" t="s">
        <v>8218</v>
      </c>
      <c r="H187" t="s">
        <v>8226</v>
      </c>
      <c r="I187" t="s">
        <v>8248</v>
      </c>
      <c r="J187">
        <v>1460066954</v>
      </c>
      <c r="K187">
        <v>1456614554</v>
      </c>
      <c r="L187" t="b">
        <v>1</v>
      </c>
      <c r="M187">
        <v>964</v>
      </c>
      <c r="N187" t="b">
        <v>1</v>
      </c>
      <c r="O187" t="s">
        <v>8267</v>
      </c>
      <c r="P187">
        <f t="shared" si="8"/>
        <v>127</v>
      </c>
      <c r="Q187">
        <f t="shared" si="9"/>
        <v>44.91</v>
      </c>
      <c r="R187" s="12" t="s">
        <v>8321</v>
      </c>
      <c r="S187" t="s">
        <v>8322</v>
      </c>
      <c r="T187" s="17">
        <f t="shared" si="10"/>
        <v>42427.964745370366</v>
      </c>
      <c r="U187" s="17">
        <f t="shared" si="11"/>
        <v>42322.537141203706</v>
      </c>
    </row>
    <row r="188" spans="2:21" ht="42.75" hidden="1" x14ac:dyDescent="0.45">
      <c r="B188">
        <v>2059</v>
      </c>
      <c r="C188" s="9" t="s">
        <v>2060</v>
      </c>
      <c r="D188" s="3" t="s">
        <v>6169</v>
      </c>
      <c r="E188" s="5">
        <v>30000</v>
      </c>
      <c r="F188" s="7">
        <v>43037</v>
      </c>
      <c r="G188" t="s">
        <v>8218</v>
      </c>
      <c r="H188" t="s">
        <v>8223</v>
      </c>
      <c r="I188" t="s">
        <v>8245</v>
      </c>
      <c r="J188">
        <v>1454277540</v>
      </c>
      <c r="K188">
        <v>1450880854</v>
      </c>
      <c r="L188" t="b">
        <v>0</v>
      </c>
      <c r="M188">
        <v>375</v>
      </c>
      <c r="N188" t="b">
        <v>1</v>
      </c>
      <c r="O188" t="s">
        <v>8293</v>
      </c>
      <c r="P188">
        <f t="shared" si="8"/>
        <v>143</v>
      </c>
      <c r="Q188">
        <f t="shared" si="9"/>
        <v>114.77</v>
      </c>
      <c r="R188" s="12" t="s">
        <v>8308</v>
      </c>
      <c r="S188" t="s">
        <v>8309</v>
      </c>
      <c r="T188" s="17">
        <f t="shared" si="10"/>
        <v>42361.602476851855</v>
      </c>
      <c r="U188" s="17">
        <f t="shared" si="11"/>
        <v>41926.693379629629</v>
      </c>
    </row>
    <row r="189" spans="2:21" ht="57" hidden="1" x14ac:dyDescent="0.45">
      <c r="B189">
        <v>669</v>
      </c>
      <c r="C189" s="9" t="s">
        <v>670</v>
      </c>
      <c r="D189" s="3" t="s">
        <v>4779</v>
      </c>
      <c r="E189" s="5">
        <v>200000</v>
      </c>
      <c r="F189" s="7">
        <v>43015</v>
      </c>
      <c r="G189" t="s">
        <v>8220</v>
      </c>
      <c r="H189" t="s">
        <v>8234</v>
      </c>
      <c r="I189" t="s">
        <v>8254</v>
      </c>
      <c r="J189">
        <v>1467817258</v>
      </c>
      <c r="K189">
        <v>1465225258</v>
      </c>
      <c r="L189" t="b">
        <v>0</v>
      </c>
      <c r="M189">
        <v>28</v>
      </c>
      <c r="N189" t="b">
        <v>0</v>
      </c>
      <c r="O189" t="s">
        <v>8271</v>
      </c>
      <c r="P189">
        <f t="shared" si="8"/>
        <v>22</v>
      </c>
      <c r="Q189">
        <f t="shared" si="9"/>
        <v>1536.25</v>
      </c>
      <c r="R189" s="12" t="s">
        <v>8308</v>
      </c>
      <c r="S189" t="s">
        <v>8310</v>
      </c>
      <c r="T189" s="17">
        <f t="shared" si="10"/>
        <v>42527.625671296293</v>
      </c>
      <c r="U189" s="17">
        <f t="shared" si="11"/>
        <v>42802.875</v>
      </c>
    </row>
    <row r="190" spans="2:21" ht="42.75" hidden="1" x14ac:dyDescent="0.45">
      <c r="B190">
        <v>331</v>
      </c>
      <c r="C190" s="9" t="s">
        <v>332</v>
      </c>
      <c r="D190" s="3" t="s">
        <v>4441</v>
      </c>
      <c r="E190" s="5">
        <v>40000</v>
      </c>
      <c r="F190" s="7">
        <v>42642</v>
      </c>
      <c r="G190" t="s">
        <v>8218</v>
      </c>
      <c r="H190" t="s">
        <v>8223</v>
      </c>
      <c r="I190" t="s">
        <v>8245</v>
      </c>
      <c r="J190">
        <v>1466171834</v>
      </c>
      <c r="K190">
        <v>1463493434</v>
      </c>
      <c r="L190" t="b">
        <v>1</v>
      </c>
      <c r="M190">
        <v>438</v>
      </c>
      <c r="N190" t="b">
        <v>1</v>
      </c>
      <c r="O190" t="s">
        <v>8267</v>
      </c>
      <c r="P190">
        <f t="shared" si="8"/>
        <v>107</v>
      </c>
      <c r="Q190">
        <f t="shared" si="9"/>
        <v>97.36</v>
      </c>
      <c r="R190" s="12" t="s">
        <v>8321</v>
      </c>
      <c r="S190" t="s">
        <v>8322</v>
      </c>
      <c r="T190" s="17">
        <f t="shared" si="10"/>
        <v>42507.581412037034</v>
      </c>
      <c r="U190" s="17">
        <f t="shared" si="11"/>
        <v>42467.923078703709</v>
      </c>
    </row>
    <row r="191" spans="2:21" ht="42.75" hidden="1" x14ac:dyDescent="0.45">
      <c r="B191">
        <v>2340</v>
      </c>
      <c r="C191" s="9" t="s">
        <v>2341</v>
      </c>
      <c r="D191" s="3" t="s">
        <v>6450</v>
      </c>
      <c r="E191" s="5">
        <v>40000</v>
      </c>
      <c r="F191" s="7">
        <v>42311</v>
      </c>
      <c r="G191" t="s">
        <v>8218</v>
      </c>
      <c r="H191" t="s">
        <v>8223</v>
      </c>
      <c r="I191" t="s">
        <v>8245</v>
      </c>
      <c r="J191">
        <v>1477841138</v>
      </c>
      <c r="K191">
        <v>1475249138</v>
      </c>
      <c r="L191" t="b">
        <v>1</v>
      </c>
      <c r="M191">
        <v>403</v>
      </c>
      <c r="N191" t="b">
        <v>1</v>
      </c>
      <c r="O191" t="s">
        <v>8296</v>
      </c>
      <c r="P191">
        <f t="shared" si="8"/>
        <v>106</v>
      </c>
      <c r="Q191">
        <f t="shared" si="9"/>
        <v>104.99</v>
      </c>
      <c r="R191" s="12" t="s">
        <v>8319</v>
      </c>
      <c r="S191" t="s">
        <v>8320</v>
      </c>
      <c r="T191" s="17">
        <f t="shared" si="10"/>
        <v>42643.642800925925</v>
      </c>
      <c r="U191" s="17">
        <f t="shared" si="11"/>
        <v>42400.915972222225</v>
      </c>
    </row>
    <row r="192" spans="2:21" ht="42.75" hidden="1" x14ac:dyDescent="0.45">
      <c r="B192">
        <v>2646</v>
      </c>
      <c r="C192" s="9" t="s">
        <v>2646</v>
      </c>
      <c r="D192" s="3" t="s">
        <v>6756</v>
      </c>
      <c r="E192" s="5">
        <v>500000</v>
      </c>
      <c r="F192" s="7">
        <v>42086.42</v>
      </c>
      <c r="G192" t="s">
        <v>8219</v>
      </c>
      <c r="H192" t="s">
        <v>8223</v>
      </c>
      <c r="I192" t="s">
        <v>8245</v>
      </c>
      <c r="J192">
        <v>1441783869</v>
      </c>
      <c r="K192">
        <v>1439191869</v>
      </c>
      <c r="L192" t="b">
        <v>1</v>
      </c>
      <c r="M192">
        <v>535</v>
      </c>
      <c r="N192" t="b">
        <v>0</v>
      </c>
      <c r="O192" t="s">
        <v>8299</v>
      </c>
      <c r="P192">
        <f t="shared" si="8"/>
        <v>8</v>
      </c>
      <c r="Q192">
        <f t="shared" si="9"/>
        <v>78.67</v>
      </c>
      <c r="R192" s="12" t="s">
        <v>8308</v>
      </c>
      <c r="S192" t="s">
        <v>8315</v>
      </c>
      <c r="T192" s="17">
        <f t="shared" si="10"/>
        <v>42226.313298611116</v>
      </c>
      <c r="U192" s="17">
        <f t="shared" si="11"/>
        <v>42557.625671296293</v>
      </c>
    </row>
    <row r="193" spans="2:21" ht="42.75" hidden="1" x14ac:dyDescent="0.45">
      <c r="B193">
        <v>3066</v>
      </c>
      <c r="C193" s="9" t="s">
        <v>3066</v>
      </c>
      <c r="D193" s="3" t="s">
        <v>7176</v>
      </c>
      <c r="E193" s="5">
        <v>350000</v>
      </c>
      <c r="F193" s="7">
        <v>41950</v>
      </c>
      <c r="G193" t="s">
        <v>8220</v>
      </c>
      <c r="H193" t="s">
        <v>8225</v>
      </c>
      <c r="I193" t="s">
        <v>8247</v>
      </c>
      <c r="J193">
        <v>1468128537</v>
      </c>
      <c r="K193">
        <v>1465536537</v>
      </c>
      <c r="L193" t="b">
        <v>0</v>
      </c>
      <c r="M193">
        <v>15</v>
      </c>
      <c r="N193" t="b">
        <v>0</v>
      </c>
      <c r="O193" t="s">
        <v>8301</v>
      </c>
      <c r="P193">
        <f t="shared" si="8"/>
        <v>12</v>
      </c>
      <c r="Q193">
        <f t="shared" si="9"/>
        <v>2796.67</v>
      </c>
      <c r="R193" s="12" t="s">
        <v>8323</v>
      </c>
      <c r="S193" t="s">
        <v>8324</v>
      </c>
      <c r="T193" s="17">
        <f t="shared" si="10"/>
        <v>42531.228437500002</v>
      </c>
      <c r="U193" s="17">
        <f t="shared" si="11"/>
        <v>42538.581412037034</v>
      </c>
    </row>
    <row r="194" spans="2:21" ht="42.75" hidden="1" x14ac:dyDescent="0.45">
      <c r="B194">
        <v>284</v>
      </c>
      <c r="C194" s="9" t="s">
        <v>285</v>
      </c>
      <c r="D194" s="3" t="s">
        <v>4394</v>
      </c>
      <c r="E194" s="5">
        <v>40000</v>
      </c>
      <c r="F194" s="7">
        <v>41850.46</v>
      </c>
      <c r="G194" t="s">
        <v>8218</v>
      </c>
      <c r="H194" t="s">
        <v>8223</v>
      </c>
      <c r="I194" t="s">
        <v>8245</v>
      </c>
      <c r="J194">
        <v>1327167780</v>
      </c>
      <c r="K194">
        <v>1325007780</v>
      </c>
      <c r="L194" t="b">
        <v>1</v>
      </c>
      <c r="M194">
        <v>760</v>
      </c>
      <c r="N194" t="b">
        <v>1</v>
      </c>
      <c r="O194" t="s">
        <v>8267</v>
      </c>
      <c r="P194">
        <f t="shared" si="8"/>
        <v>105</v>
      </c>
      <c r="Q194">
        <f t="shared" si="9"/>
        <v>55.07</v>
      </c>
      <c r="R194" s="12" t="s">
        <v>8321</v>
      </c>
      <c r="S194" t="s">
        <v>8322</v>
      </c>
      <c r="T194" s="17">
        <f t="shared" si="10"/>
        <v>40904.738194444442</v>
      </c>
      <c r="U194" s="17">
        <f t="shared" si="11"/>
        <v>42673.642800925925</v>
      </c>
    </row>
    <row r="195" spans="2:21" ht="28.5" hidden="1" x14ac:dyDescent="0.45">
      <c r="B195">
        <v>2703</v>
      </c>
      <c r="C195" s="9" t="s">
        <v>2703</v>
      </c>
      <c r="D195" s="3" t="s">
        <v>6813</v>
      </c>
      <c r="E195" s="5">
        <v>40000</v>
      </c>
      <c r="F195" s="7">
        <v>41500</v>
      </c>
      <c r="G195" t="s">
        <v>8221</v>
      </c>
      <c r="H195" t="s">
        <v>8237</v>
      </c>
      <c r="I195" t="s">
        <v>8255</v>
      </c>
      <c r="J195">
        <v>1490196830</v>
      </c>
      <c r="K195">
        <v>1485016430</v>
      </c>
      <c r="L195" t="b">
        <v>0</v>
      </c>
      <c r="M195">
        <v>45</v>
      </c>
      <c r="N195" t="b">
        <v>0</v>
      </c>
      <c r="O195" t="s">
        <v>8301</v>
      </c>
      <c r="P195">
        <f t="shared" ref="P195:P258" si="12">ROUND(F195/E195*100,0)</f>
        <v>104</v>
      </c>
      <c r="Q195">
        <f t="shared" ref="Q195:Q258" si="13">IFERROR(ROUND(F195/M195,2),0)</f>
        <v>922.22</v>
      </c>
      <c r="R195" s="12" t="s">
        <v>8323</v>
      </c>
      <c r="S195" t="s">
        <v>8324</v>
      </c>
      <c r="T195" s="17">
        <f t="shared" ref="T195:T258" si="14">(((K195/60)/60)/24)+DATE(1970,1,1)</f>
        <v>42756.690162037034</v>
      </c>
      <c r="U195" s="17">
        <f t="shared" si="11"/>
        <v>42256.313298611116</v>
      </c>
    </row>
    <row r="196" spans="2:21" ht="42.75" hidden="1" x14ac:dyDescent="0.45">
      <c r="B196">
        <v>241</v>
      </c>
      <c r="C196" s="9" t="s">
        <v>243</v>
      </c>
      <c r="D196" s="3" t="s">
        <v>4351</v>
      </c>
      <c r="E196" s="5">
        <v>36400</v>
      </c>
      <c r="F196" s="7">
        <v>41000</v>
      </c>
      <c r="G196" t="s">
        <v>8218</v>
      </c>
      <c r="H196" t="s">
        <v>8223</v>
      </c>
      <c r="I196" t="s">
        <v>8245</v>
      </c>
      <c r="J196">
        <v>1419180304</v>
      </c>
      <c r="K196">
        <v>1415292304</v>
      </c>
      <c r="L196" t="b">
        <v>1</v>
      </c>
      <c r="M196">
        <v>376</v>
      </c>
      <c r="N196" t="b">
        <v>1</v>
      </c>
      <c r="O196" t="s">
        <v>8267</v>
      </c>
      <c r="P196">
        <f t="shared" si="12"/>
        <v>113</v>
      </c>
      <c r="Q196">
        <f t="shared" si="13"/>
        <v>109.04</v>
      </c>
      <c r="R196" s="12" t="s">
        <v>8321</v>
      </c>
      <c r="S196" t="s">
        <v>8322</v>
      </c>
      <c r="T196" s="17">
        <f t="shared" si="14"/>
        <v>41949.697962962964</v>
      </c>
      <c r="U196" s="17">
        <f t="shared" si="11"/>
        <v>42561.228437500002</v>
      </c>
    </row>
    <row r="197" spans="2:21" ht="42.75" hidden="1" x14ac:dyDescent="0.45">
      <c r="B197">
        <v>2942</v>
      </c>
      <c r="C197" s="9" t="s">
        <v>2942</v>
      </c>
      <c r="D197" s="3" t="s">
        <v>7052</v>
      </c>
      <c r="E197" s="5">
        <v>200000</v>
      </c>
      <c r="F197" s="7">
        <v>40850</v>
      </c>
      <c r="G197" t="s">
        <v>8220</v>
      </c>
      <c r="H197" t="s">
        <v>8228</v>
      </c>
      <c r="I197" t="s">
        <v>8250</v>
      </c>
      <c r="J197">
        <v>1450297080</v>
      </c>
      <c r="K197">
        <v>1448565459</v>
      </c>
      <c r="L197" t="b">
        <v>0</v>
      </c>
      <c r="M197">
        <v>202</v>
      </c>
      <c r="N197" t="b">
        <v>0</v>
      </c>
      <c r="O197" t="s">
        <v>8301</v>
      </c>
      <c r="P197">
        <f t="shared" si="12"/>
        <v>20</v>
      </c>
      <c r="Q197">
        <f t="shared" si="13"/>
        <v>202.23</v>
      </c>
      <c r="R197" s="12" t="s">
        <v>8323</v>
      </c>
      <c r="S197" t="s">
        <v>8324</v>
      </c>
      <c r="T197" s="17">
        <f t="shared" si="14"/>
        <v>42334.803923611107</v>
      </c>
      <c r="U197" s="17">
        <f t="shared" si="11"/>
        <v>40929.738194444442</v>
      </c>
    </row>
    <row r="198" spans="2:21" ht="28.5" hidden="1" x14ac:dyDescent="0.45">
      <c r="B198">
        <v>355</v>
      </c>
      <c r="C198" s="9" t="s">
        <v>356</v>
      </c>
      <c r="D198" s="3" t="s">
        <v>4465</v>
      </c>
      <c r="E198" s="5">
        <v>35000</v>
      </c>
      <c r="F198" s="7">
        <v>40690</v>
      </c>
      <c r="G198" t="s">
        <v>8218</v>
      </c>
      <c r="H198" t="s">
        <v>8223</v>
      </c>
      <c r="I198" t="s">
        <v>8245</v>
      </c>
      <c r="J198">
        <v>1417420994</v>
      </c>
      <c r="K198">
        <v>1414738994</v>
      </c>
      <c r="L198" t="b">
        <v>1</v>
      </c>
      <c r="M198">
        <v>165</v>
      </c>
      <c r="N198" t="b">
        <v>1</v>
      </c>
      <c r="O198" t="s">
        <v>8267</v>
      </c>
      <c r="P198">
        <f t="shared" si="12"/>
        <v>116</v>
      </c>
      <c r="Q198">
        <f t="shared" si="13"/>
        <v>246.61</v>
      </c>
      <c r="R198" s="12" t="s">
        <v>8321</v>
      </c>
      <c r="S198" t="s">
        <v>8322</v>
      </c>
      <c r="T198" s="17">
        <f t="shared" si="14"/>
        <v>41943.293912037036</v>
      </c>
      <c r="U198" s="17">
        <f t="shared" ref="U198:U261" si="15">(((J195/60)/60)/24)+DATE(1970,1,1)</f>
        <v>42816.648495370369</v>
      </c>
    </row>
    <row r="199" spans="2:21" ht="28.5" hidden="1" x14ac:dyDescent="0.45">
      <c r="B199">
        <v>278</v>
      </c>
      <c r="C199" s="9" t="s">
        <v>279</v>
      </c>
      <c r="D199" s="3" t="s">
        <v>4388</v>
      </c>
      <c r="E199" s="5">
        <v>27000</v>
      </c>
      <c r="F199" s="7">
        <v>40594</v>
      </c>
      <c r="G199" t="s">
        <v>8218</v>
      </c>
      <c r="H199" t="s">
        <v>8223</v>
      </c>
      <c r="I199" t="s">
        <v>8245</v>
      </c>
      <c r="J199">
        <v>1350003539</v>
      </c>
      <c r="K199">
        <v>1347411539</v>
      </c>
      <c r="L199" t="b">
        <v>1</v>
      </c>
      <c r="M199">
        <v>415</v>
      </c>
      <c r="N199" t="b">
        <v>1</v>
      </c>
      <c r="O199" t="s">
        <v>8267</v>
      </c>
      <c r="P199">
        <f t="shared" si="12"/>
        <v>150</v>
      </c>
      <c r="Q199">
        <f t="shared" si="13"/>
        <v>97.82</v>
      </c>
      <c r="R199" s="12" t="s">
        <v>8321</v>
      </c>
      <c r="S199" t="s">
        <v>8322</v>
      </c>
      <c r="T199" s="17">
        <f t="shared" si="14"/>
        <v>41164.040960648148</v>
      </c>
      <c r="U199" s="17">
        <f t="shared" si="15"/>
        <v>41994.697962962964</v>
      </c>
    </row>
    <row r="200" spans="2:21" ht="42.75" hidden="1" x14ac:dyDescent="0.45">
      <c r="B200">
        <v>2443</v>
      </c>
      <c r="C200" s="9" t="s">
        <v>2444</v>
      </c>
      <c r="D200" s="3" t="s">
        <v>6553</v>
      </c>
      <c r="E200" s="5">
        <v>20000</v>
      </c>
      <c r="F200" s="7">
        <v>40502.99</v>
      </c>
      <c r="G200" t="s">
        <v>8218</v>
      </c>
      <c r="H200" t="s">
        <v>8223</v>
      </c>
      <c r="I200" t="s">
        <v>8245</v>
      </c>
      <c r="J200">
        <v>1408114822</v>
      </c>
      <c r="K200">
        <v>1405522822</v>
      </c>
      <c r="L200" t="b">
        <v>0</v>
      </c>
      <c r="M200">
        <v>311</v>
      </c>
      <c r="N200" t="b">
        <v>1</v>
      </c>
      <c r="O200" t="s">
        <v>8296</v>
      </c>
      <c r="P200">
        <f t="shared" si="12"/>
        <v>203</v>
      </c>
      <c r="Q200">
        <f t="shared" si="13"/>
        <v>130.22999999999999</v>
      </c>
      <c r="R200" s="12" t="s">
        <v>8319</v>
      </c>
      <c r="S200" t="s">
        <v>8320</v>
      </c>
      <c r="T200" s="17">
        <f t="shared" si="14"/>
        <v>41836.625254629631</v>
      </c>
      <c r="U200" s="17">
        <f t="shared" si="15"/>
        <v>42354.845833333333</v>
      </c>
    </row>
    <row r="201" spans="2:21" ht="28.5" hidden="1" x14ac:dyDescent="0.45">
      <c r="B201">
        <v>1315</v>
      </c>
      <c r="C201" s="9" t="s">
        <v>1316</v>
      </c>
      <c r="D201" s="3" t="s">
        <v>5425</v>
      </c>
      <c r="E201" s="5">
        <v>100000</v>
      </c>
      <c r="F201" s="7">
        <v>40404</v>
      </c>
      <c r="G201" t="s">
        <v>8219</v>
      </c>
      <c r="H201" t="s">
        <v>8223</v>
      </c>
      <c r="I201" t="s">
        <v>8245</v>
      </c>
      <c r="J201">
        <v>1446771600</v>
      </c>
      <c r="K201">
        <v>1443700648</v>
      </c>
      <c r="L201" t="b">
        <v>0</v>
      </c>
      <c r="M201">
        <v>248</v>
      </c>
      <c r="N201" t="b">
        <v>0</v>
      </c>
      <c r="O201" t="s">
        <v>8271</v>
      </c>
      <c r="P201">
        <f t="shared" si="12"/>
        <v>40</v>
      </c>
      <c r="Q201">
        <f t="shared" si="13"/>
        <v>162.91999999999999</v>
      </c>
      <c r="R201" s="12" t="s">
        <v>8308</v>
      </c>
      <c r="S201" t="s">
        <v>8310</v>
      </c>
      <c r="T201" s="17">
        <f t="shared" si="14"/>
        <v>42278.498240740737</v>
      </c>
      <c r="U201" s="17">
        <f t="shared" si="15"/>
        <v>41974.3355787037</v>
      </c>
    </row>
    <row r="202" spans="2:21" ht="42.75" hidden="1" x14ac:dyDescent="0.45">
      <c r="B202">
        <v>37</v>
      </c>
      <c r="C202" s="9" t="s">
        <v>39</v>
      </c>
      <c r="D202" s="3" t="s">
        <v>4148</v>
      </c>
      <c r="E202" s="5">
        <v>22000</v>
      </c>
      <c r="F202" s="7">
        <v>40357</v>
      </c>
      <c r="G202" t="s">
        <v>8218</v>
      </c>
      <c r="H202" t="s">
        <v>8223</v>
      </c>
      <c r="I202" t="s">
        <v>8245</v>
      </c>
      <c r="J202">
        <v>1425055079</v>
      </c>
      <c r="K202">
        <v>1422463079</v>
      </c>
      <c r="L202" t="b">
        <v>0</v>
      </c>
      <c r="M202">
        <v>253</v>
      </c>
      <c r="N202" t="b">
        <v>1</v>
      </c>
      <c r="O202" t="s">
        <v>8263</v>
      </c>
      <c r="P202">
        <f t="shared" si="12"/>
        <v>183</v>
      </c>
      <c r="Q202">
        <f t="shared" si="13"/>
        <v>159.51</v>
      </c>
      <c r="R202" s="12" t="s">
        <v>8321</v>
      </c>
      <c r="S202" t="s">
        <v>8332</v>
      </c>
      <c r="T202" s="17">
        <f t="shared" si="14"/>
        <v>42032.693043981482</v>
      </c>
      <c r="U202" s="17">
        <f t="shared" si="15"/>
        <v>41194.040960648148</v>
      </c>
    </row>
    <row r="203" spans="2:21" ht="42.75" hidden="1" x14ac:dyDescent="0.45">
      <c r="B203">
        <v>1194</v>
      </c>
      <c r="C203" s="9" t="s">
        <v>1195</v>
      </c>
      <c r="D203" s="3" t="s">
        <v>5304</v>
      </c>
      <c r="E203" s="5">
        <v>12500</v>
      </c>
      <c r="F203" s="7">
        <v>40280</v>
      </c>
      <c r="G203" t="s">
        <v>8218</v>
      </c>
      <c r="H203" t="s">
        <v>8240</v>
      </c>
      <c r="I203" t="s">
        <v>8248</v>
      </c>
      <c r="J203">
        <v>1428493379</v>
      </c>
      <c r="K203">
        <v>1425901379</v>
      </c>
      <c r="L203" t="b">
        <v>0</v>
      </c>
      <c r="M203">
        <v>714</v>
      </c>
      <c r="N203" t="b">
        <v>1</v>
      </c>
      <c r="O203" t="s">
        <v>8283</v>
      </c>
      <c r="P203">
        <f t="shared" si="12"/>
        <v>322</v>
      </c>
      <c r="Q203">
        <f t="shared" si="13"/>
        <v>56.41</v>
      </c>
      <c r="R203" s="12" t="s">
        <v>8313</v>
      </c>
      <c r="S203" t="s">
        <v>8314</v>
      </c>
      <c r="T203" s="17">
        <f t="shared" si="14"/>
        <v>42072.488182870366</v>
      </c>
      <c r="U203" s="17">
        <f t="shared" si="15"/>
        <v>41866.625254629631</v>
      </c>
    </row>
    <row r="204" spans="2:21" ht="28.5" hidden="1" x14ac:dyDescent="0.45">
      <c r="B204">
        <v>3648</v>
      </c>
      <c r="C204" s="9" t="s">
        <v>3646</v>
      </c>
      <c r="D204" s="3" t="s">
        <v>7758</v>
      </c>
      <c r="E204" s="5">
        <v>40000</v>
      </c>
      <c r="F204" s="7">
        <v>40153</v>
      </c>
      <c r="G204" t="s">
        <v>8218</v>
      </c>
      <c r="H204" t="s">
        <v>8223</v>
      </c>
      <c r="I204" t="s">
        <v>8245</v>
      </c>
      <c r="J204">
        <v>1412492445</v>
      </c>
      <c r="K204">
        <v>1409900445</v>
      </c>
      <c r="L204" t="b">
        <v>0</v>
      </c>
      <c r="M204">
        <v>73</v>
      </c>
      <c r="N204" t="b">
        <v>1</v>
      </c>
      <c r="O204" t="s">
        <v>8269</v>
      </c>
      <c r="P204">
        <f t="shared" si="12"/>
        <v>100</v>
      </c>
      <c r="Q204">
        <f t="shared" si="13"/>
        <v>550.04</v>
      </c>
      <c r="R204" s="12" t="s">
        <v>8323</v>
      </c>
      <c r="S204" t="s">
        <v>8326</v>
      </c>
      <c r="T204" s="17">
        <f t="shared" si="14"/>
        <v>41887.292187500003</v>
      </c>
      <c r="U204" s="17">
        <f t="shared" si="15"/>
        <v>42314.041666666672</v>
      </c>
    </row>
    <row r="205" spans="2:21" ht="42.75" hidden="1" x14ac:dyDescent="0.45">
      <c r="B205">
        <v>2045</v>
      </c>
      <c r="C205" s="9" t="s">
        <v>2046</v>
      </c>
      <c r="D205" s="3" t="s">
        <v>6155</v>
      </c>
      <c r="E205" s="5">
        <v>4900</v>
      </c>
      <c r="F205" s="7">
        <v>40140.01</v>
      </c>
      <c r="G205" t="s">
        <v>8218</v>
      </c>
      <c r="H205" t="s">
        <v>8223</v>
      </c>
      <c r="I205" t="s">
        <v>8245</v>
      </c>
      <c r="J205">
        <v>1341799647</v>
      </c>
      <c r="K205">
        <v>1339207647</v>
      </c>
      <c r="L205" t="b">
        <v>0</v>
      </c>
      <c r="M205">
        <v>263</v>
      </c>
      <c r="N205" t="b">
        <v>1</v>
      </c>
      <c r="O205" t="s">
        <v>8293</v>
      </c>
      <c r="P205">
        <f t="shared" si="12"/>
        <v>819</v>
      </c>
      <c r="Q205">
        <f t="shared" si="13"/>
        <v>152.62</v>
      </c>
      <c r="R205" s="12" t="s">
        <v>8308</v>
      </c>
      <c r="S205" t="s">
        <v>8309</v>
      </c>
      <c r="T205" s="17">
        <f t="shared" si="14"/>
        <v>41069.088506944441</v>
      </c>
      <c r="U205" s="17">
        <f t="shared" si="15"/>
        <v>42062.693043981482</v>
      </c>
    </row>
    <row r="206" spans="2:21" ht="42.75" hidden="1" x14ac:dyDescent="0.45">
      <c r="B206">
        <v>961</v>
      </c>
      <c r="C206" s="9" t="s">
        <v>962</v>
      </c>
      <c r="D206" s="3" t="s">
        <v>5071</v>
      </c>
      <c r="E206" s="5">
        <v>95000</v>
      </c>
      <c r="F206" s="7">
        <v>40079</v>
      </c>
      <c r="G206" t="s">
        <v>8220</v>
      </c>
      <c r="H206" t="s">
        <v>8223</v>
      </c>
      <c r="I206" t="s">
        <v>8245</v>
      </c>
      <c r="J206">
        <v>1487617200</v>
      </c>
      <c r="K206">
        <v>1483634335</v>
      </c>
      <c r="L206" t="b">
        <v>0</v>
      </c>
      <c r="M206">
        <v>110</v>
      </c>
      <c r="N206" t="b">
        <v>0</v>
      </c>
      <c r="O206" t="s">
        <v>8271</v>
      </c>
      <c r="P206">
        <f t="shared" si="12"/>
        <v>42</v>
      </c>
      <c r="Q206">
        <f t="shared" si="13"/>
        <v>364.35</v>
      </c>
      <c r="R206" s="12" t="s">
        <v>8308</v>
      </c>
      <c r="S206" t="s">
        <v>8310</v>
      </c>
      <c r="T206" s="17">
        <f t="shared" si="14"/>
        <v>42740.693692129629</v>
      </c>
      <c r="U206" s="17">
        <f t="shared" si="15"/>
        <v>42102.488182870366</v>
      </c>
    </row>
    <row r="207" spans="2:21" ht="42.75" hidden="1" x14ac:dyDescent="0.45">
      <c r="B207">
        <v>1521</v>
      </c>
      <c r="C207" s="9" t="s">
        <v>1522</v>
      </c>
      <c r="D207" s="3" t="s">
        <v>5631</v>
      </c>
      <c r="E207" s="5">
        <v>37500</v>
      </c>
      <c r="F207" s="7">
        <v>40055</v>
      </c>
      <c r="G207" t="s">
        <v>8218</v>
      </c>
      <c r="H207" t="s">
        <v>8223</v>
      </c>
      <c r="I207" t="s">
        <v>8245</v>
      </c>
      <c r="J207">
        <v>1465272091</v>
      </c>
      <c r="K207">
        <v>1462248091</v>
      </c>
      <c r="L207" t="b">
        <v>1</v>
      </c>
      <c r="M207">
        <v>235</v>
      </c>
      <c r="N207" t="b">
        <v>1</v>
      </c>
      <c r="O207" t="s">
        <v>8283</v>
      </c>
      <c r="P207">
        <f t="shared" si="12"/>
        <v>107</v>
      </c>
      <c r="Q207">
        <f t="shared" si="13"/>
        <v>170.45</v>
      </c>
      <c r="R207" s="12" t="s">
        <v>8313</v>
      </c>
      <c r="S207" t="s">
        <v>8314</v>
      </c>
      <c r="T207" s="17">
        <f t="shared" si="14"/>
        <v>42493.167719907404</v>
      </c>
      <c r="U207" s="17">
        <f t="shared" si="15"/>
        <v>41917.292187500003</v>
      </c>
    </row>
    <row r="208" spans="2:21" ht="42.75" hidden="1" x14ac:dyDescent="0.45">
      <c r="B208">
        <v>3547</v>
      </c>
      <c r="C208" s="9" t="s">
        <v>3546</v>
      </c>
      <c r="D208" s="3" t="s">
        <v>7657</v>
      </c>
      <c r="E208" s="5">
        <v>35000</v>
      </c>
      <c r="F208" s="7">
        <v>40043.25</v>
      </c>
      <c r="G208" t="s">
        <v>8218</v>
      </c>
      <c r="H208" t="s">
        <v>8223</v>
      </c>
      <c r="I208" t="s">
        <v>8245</v>
      </c>
      <c r="J208">
        <v>1463198340</v>
      </c>
      <c r="K208">
        <v>1461117201</v>
      </c>
      <c r="L208" t="b">
        <v>0</v>
      </c>
      <c r="M208">
        <v>336</v>
      </c>
      <c r="N208" t="b">
        <v>1</v>
      </c>
      <c r="O208" t="s">
        <v>8269</v>
      </c>
      <c r="P208">
        <f t="shared" si="12"/>
        <v>114</v>
      </c>
      <c r="Q208">
        <f t="shared" si="13"/>
        <v>119.18</v>
      </c>
      <c r="R208" s="12" t="s">
        <v>8323</v>
      </c>
      <c r="S208" t="s">
        <v>8326</v>
      </c>
      <c r="T208" s="17">
        <f t="shared" si="14"/>
        <v>42480.078715277778</v>
      </c>
      <c r="U208" s="17">
        <f t="shared" si="15"/>
        <v>41099.088506944441</v>
      </c>
    </row>
    <row r="209" spans="2:21" ht="42.75" hidden="1" x14ac:dyDescent="0.45">
      <c r="B209">
        <v>2054</v>
      </c>
      <c r="C209" s="9" t="s">
        <v>2055</v>
      </c>
      <c r="D209" s="3" t="s">
        <v>6164</v>
      </c>
      <c r="E209" s="5">
        <v>35000</v>
      </c>
      <c r="F209" s="7">
        <v>39757</v>
      </c>
      <c r="G209" t="s">
        <v>8218</v>
      </c>
      <c r="H209" t="s">
        <v>8224</v>
      </c>
      <c r="I209" t="s">
        <v>8246</v>
      </c>
      <c r="J209">
        <v>1399033810</v>
      </c>
      <c r="K209">
        <v>1396441810</v>
      </c>
      <c r="L209" t="b">
        <v>0</v>
      </c>
      <c r="M209">
        <v>621</v>
      </c>
      <c r="N209" t="b">
        <v>1</v>
      </c>
      <c r="O209" t="s">
        <v>8293</v>
      </c>
      <c r="P209">
        <f t="shared" si="12"/>
        <v>114</v>
      </c>
      <c r="Q209">
        <f t="shared" si="13"/>
        <v>64.02</v>
      </c>
      <c r="R209" s="12" t="s">
        <v>8308</v>
      </c>
      <c r="S209" t="s">
        <v>8309</v>
      </c>
      <c r="T209" s="17">
        <f t="shared" si="14"/>
        <v>41731.520949074074</v>
      </c>
      <c r="U209" s="17">
        <f t="shared" si="15"/>
        <v>42786.791666666672</v>
      </c>
    </row>
    <row r="210" spans="2:21" ht="28.5" hidden="1" x14ac:dyDescent="0.45">
      <c r="B210">
        <v>1476</v>
      </c>
      <c r="C210" s="9" t="s">
        <v>1477</v>
      </c>
      <c r="D210" s="3" t="s">
        <v>5586</v>
      </c>
      <c r="E210" s="5">
        <v>6000</v>
      </c>
      <c r="F210" s="7">
        <v>39693.279999999999</v>
      </c>
      <c r="G210" t="s">
        <v>8218</v>
      </c>
      <c r="H210" t="s">
        <v>8223</v>
      </c>
      <c r="I210" t="s">
        <v>8245</v>
      </c>
      <c r="J210">
        <v>1315616422</v>
      </c>
      <c r="K210">
        <v>1313024422</v>
      </c>
      <c r="L210" t="b">
        <v>1</v>
      </c>
      <c r="M210">
        <v>916</v>
      </c>
      <c r="N210" t="b">
        <v>1</v>
      </c>
      <c r="O210" t="s">
        <v>8286</v>
      </c>
      <c r="P210">
        <f t="shared" si="12"/>
        <v>662</v>
      </c>
      <c r="Q210">
        <f t="shared" si="13"/>
        <v>43.33</v>
      </c>
      <c r="R210" s="12" t="s">
        <v>8311</v>
      </c>
      <c r="S210" t="s">
        <v>8312</v>
      </c>
      <c r="T210" s="17">
        <f t="shared" si="14"/>
        <v>40766.041921296295</v>
      </c>
      <c r="U210" s="17">
        <f t="shared" si="15"/>
        <v>42528.167719907404</v>
      </c>
    </row>
    <row r="211" spans="2:21" ht="57" hidden="1" x14ac:dyDescent="0.45">
      <c r="B211">
        <v>2280</v>
      </c>
      <c r="C211" s="9" t="s">
        <v>2281</v>
      </c>
      <c r="D211" s="3" t="s">
        <v>6390</v>
      </c>
      <c r="E211" s="5">
        <v>9800</v>
      </c>
      <c r="F211" s="7">
        <v>39550.5</v>
      </c>
      <c r="G211" t="s">
        <v>8218</v>
      </c>
      <c r="H211" t="s">
        <v>8223</v>
      </c>
      <c r="I211" t="s">
        <v>8245</v>
      </c>
      <c r="J211">
        <v>1442501991</v>
      </c>
      <c r="K211">
        <v>1439909991</v>
      </c>
      <c r="L211" t="b">
        <v>0</v>
      </c>
      <c r="M211">
        <v>480</v>
      </c>
      <c r="N211" t="b">
        <v>1</v>
      </c>
      <c r="O211" t="s">
        <v>8295</v>
      </c>
      <c r="P211">
        <f t="shared" si="12"/>
        <v>404</v>
      </c>
      <c r="Q211">
        <f t="shared" si="13"/>
        <v>82.4</v>
      </c>
      <c r="R211" s="12" t="s">
        <v>8316</v>
      </c>
      <c r="S211" t="s">
        <v>8317</v>
      </c>
      <c r="T211" s="17">
        <f t="shared" si="14"/>
        <v>42234.624895833331</v>
      </c>
      <c r="U211" s="17">
        <f t="shared" si="15"/>
        <v>42504.165972222225</v>
      </c>
    </row>
    <row r="212" spans="2:21" ht="42.75" hidden="1" x14ac:dyDescent="0.45">
      <c r="B212">
        <v>2036</v>
      </c>
      <c r="C212" s="9" t="s">
        <v>2037</v>
      </c>
      <c r="D212" s="3" t="s">
        <v>6146</v>
      </c>
      <c r="E212" s="5">
        <v>30000</v>
      </c>
      <c r="F212" s="7">
        <v>39500.5</v>
      </c>
      <c r="G212" t="s">
        <v>8218</v>
      </c>
      <c r="H212" t="s">
        <v>8223</v>
      </c>
      <c r="I212" t="s">
        <v>8245</v>
      </c>
      <c r="J212">
        <v>1399668319</v>
      </c>
      <c r="K212">
        <v>1397076319</v>
      </c>
      <c r="L212" t="b">
        <v>1</v>
      </c>
      <c r="M212">
        <v>848</v>
      </c>
      <c r="N212" t="b">
        <v>1</v>
      </c>
      <c r="O212" t="s">
        <v>8293</v>
      </c>
      <c r="P212">
        <f t="shared" si="12"/>
        <v>132</v>
      </c>
      <c r="Q212">
        <f t="shared" si="13"/>
        <v>46.58</v>
      </c>
      <c r="R212" s="12" t="s">
        <v>8308</v>
      </c>
      <c r="S212" t="s">
        <v>8309</v>
      </c>
      <c r="T212" s="17">
        <f t="shared" si="14"/>
        <v>41738.864803240744</v>
      </c>
      <c r="U212" s="17">
        <f t="shared" si="15"/>
        <v>41761.520949074074</v>
      </c>
    </row>
    <row r="213" spans="2:21" ht="42.75" hidden="1" x14ac:dyDescent="0.45">
      <c r="B213">
        <v>1215</v>
      </c>
      <c r="C213" s="9" t="s">
        <v>1216</v>
      </c>
      <c r="D213" s="3" t="s">
        <v>5325</v>
      </c>
      <c r="E213" s="5">
        <v>5000</v>
      </c>
      <c r="F213" s="7">
        <v>39304.01</v>
      </c>
      <c r="G213" t="s">
        <v>8218</v>
      </c>
      <c r="H213" t="s">
        <v>8223</v>
      </c>
      <c r="I213" t="s">
        <v>8245</v>
      </c>
      <c r="J213">
        <v>1401487756</v>
      </c>
      <c r="K213">
        <v>1398895756</v>
      </c>
      <c r="L213" t="b">
        <v>0</v>
      </c>
      <c r="M213">
        <v>549</v>
      </c>
      <c r="N213" t="b">
        <v>1</v>
      </c>
      <c r="O213" t="s">
        <v>8283</v>
      </c>
      <c r="P213">
        <f t="shared" si="12"/>
        <v>786</v>
      </c>
      <c r="Q213">
        <f t="shared" si="13"/>
        <v>71.59</v>
      </c>
      <c r="R213" s="12" t="s">
        <v>8313</v>
      </c>
      <c r="S213" t="s">
        <v>8314</v>
      </c>
      <c r="T213" s="17">
        <f t="shared" si="14"/>
        <v>41759.923101851848</v>
      </c>
      <c r="U213" s="17">
        <f t="shared" si="15"/>
        <v>40796.041921296295</v>
      </c>
    </row>
    <row r="214" spans="2:21" ht="42.75" hidden="1" x14ac:dyDescent="0.45">
      <c r="B214">
        <v>2706</v>
      </c>
      <c r="C214" s="9" t="s">
        <v>2706</v>
      </c>
      <c r="D214" s="3" t="s">
        <v>6816</v>
      </c>
      <c r="E214" s="5">
        <v>35000</v>
      </c>
      <c r="F214" s="7">
        <v>39304</v>
      </c>
      <c r="G214" t="s">
        <v>8218</v>
      </c>
      <c r="H214" t="s">
        <v>8223</v>
      </c>
      <c r="I214" t="s">
        <v>8245</v>
      </c>
      <c r="J214">
        <v>1413442740</v>
      </c>
      <c r="K214">
        <v>1410937483</v>
      </c>
      <c r="L214" t="b">
        <v>1</v>
      </c>
      <c r="M214">
        <v>263</v>
      </c>
      <c r="N214" t="b">
        <v>1</v>
      </c>
      <c r="O214" t="s">
        <v>8301</v>
      </c>
      <c r="P214">
        <f t="shared" si="12"/>
        <v>112</v>
      </c>
      <c r="Q214">
        <f t="shared" si="13"/>
        <v>149.44</v>
      </c>
      <c r="R214" s="12" t="s">
        <v>8323</v>
      </c>
      <c r="S214" t="s">
        <v>8324</v>
      </c>
      <c r="T214" s="17">
        <f t="shared" si="14"/>
        <v>41899.294942129629</v>
      </c>
      <c r="U214" s="17">
        <f t="shared" si="15"/>
        <v>42264.624895833331</v>
      </c>
    </row>
    <row r="215" spans="2:21" ht="28.5" hidden="1" x14ac:dyDescent="0.45">
      <c r="B215">
        <v>1196</v>
      </c>
      <c r="C215" s="9" t="s">
        <v>1197</v>
      </c>
      <c r="D215" s="3" t="s">
        <v>5306</v>
      </c>
      <c r="E215" s="5">
        <v>14500</v>
      </c>
      <c r="F215" s="7">
        <v>39137</v>
      </c>
      <c r="G215" t="s">
        <v>8218</v>
      </c>
      <c r="H215" t="s">
        <v>8224</v>
      </c>
      <c r="I215" t="s">
        <v>8246</v>
      </c>
      <c r="J215">
        <v>1450467539</v>
      </c>
      <c r="K215">
        <v>1447875539</v>
      </c>
      <c r="L215" t="b">
        <v>0</v>
      </c>
      <c r="M215">
        <v>512</v>
      </c>
      <c r="N215" t="b">
        <v>1</v>
      </c>
      <c r="O215" t="s">
        <v>8283</v>
      </c>
      <c r="P215">
        <f t="shared" si="12"/>
        <v>270</v>
      </c>
      <c r="Q215">
        <f t="shared" si="13"/>
        <v>76.44</v>
      </c>
      <c r="R215" s="12" t="s">
        <v>8313</v>
      </c>
      <c r="S215" t="s">
        <v>8314</v>
      </c>
      <c r="T215" s="17">
        <f t="shared" si="14"/>
        <v>42326.818738425922</v>
      </c>
      <c r="U215" s="17">
        <f t="shared" si="15"/>
        <v>41768.864803240744</v>
      </c>
    </row>
    <row r="216" spans="2:21" ht="42.75" hidden="1" x14ac:dyDescent="0.45">
      <c r="B216">
        <v>2602</v>
      </c>
      <c r="C216" s="9" t="s">
        <v>2602</v>
      </c>
      <c r="D216" s="3" t="s">
        <v>6712</v>
      </c>
      <c r="E216" s="5">
        <v>12000</v>
      </c>
      <c r="F216" s="7">
        <v>39131</v>
      </c>
      <c r="G216" t="s">
        <v>8218</v>
      </c>
      <c r="H216" t="s">
        <v>8223</v>
      </c>
      <c r="I216" t="s">
        <v>8245</v>
      </c>
      <c r="J216">
        <v>1415827200</v>
      </c>
      <c r="K216">
        <v>1412358968</v>
      </c>
      <c r="L216" t="b">
        <v>1</v>
      </c>
      <c r="M216">
        <v>489</v>
      </c>
      <c r="N216" t="b">
        <v>1</v>
      </c>
      <c r="O216" t="s">
        <v>8299</v>
      </c>
      <c r="P216">
        <f t="shared" si="12"/>
        <v>326</v>
      </c>
      <c r="Q216">
        <f t="shared" si="13"/>
        <v>80.02</v>
      </c>
      <c r="R216" s="12" t="s">
        <v>8308</v>
      </c>
      <c r="S216" t="s">
        <v>8315</v>
      </c>
      <c r="T216" s="17">
        <f t="shared" si="14"/>
        <v>41915.747314814813</v>
      </c>
      <c r="U216" s="17">
        <f t="shared" si="15"/>
        <v>41789.923101851848</v>
      </c>
    </row>
    <row r="217" spans="2:21" ht="42.75" hidden="1" x14ac:dyDescent="0.45">
      <c r="B217">
        <v>361</v>
      </c>
      <c r="C217" s="9" t="s">
        <v>362</v>
      </c>
      <c r="D217" s="3" t="s">
        <v>4471</v>
      </c>
      <c r="E217" s="5">
        <v>35000</v>
      </c>
      <c r="F217" s="7">
        <v>38876.949999999997</v>
      </c>
      <c r="G217" t="s">
        <v>8218</v>
      </c>
      <c r="H217" t="s">
        <v>8223</v>
      </c>
      <c r="I217" t="s">
        <v>8245</v>
      </c>
      <c r="J217">
        <v>1416704506</v>
      </c>
      <c r="K217">
        <v>1414108906</v>
      </c>
      <c r="L217" t="b">
        <v>0</v>
      </c>
      <c r="M217">
        <v>354</v>
      </c>
      <c r="N217" t="b">
        <v>1</v>
      </c>
      <c r="O217" t="s">
        <v>8267</v>
      </c>
      <c r="P217">
        <f t="shared" si="12"/>
        <v>111</v>
      </c>
      <c r="Q217">
        <f t="shared" si="13"/>
        <v>109.82</v>
      </c>
      <c r="R217" s="12" t="s">
        <v>8321</v>
      </c>
      <c r="S217" t="s">
        <v>8322</v>
      </c>
      <c r="T217" s="17">
        <f t="shared" si="14"/>
        <v>41936.001226851848</v>
      </c>
      <c r="U217" s="17">
        <f t="shared" si="15"/>
        <v>41928.290972222225</v>
      </c>
    </row>
    <row r="218" spans="2:21" ht="42.75" hidden="1" x14ac:dyDescent="0.45">
      <c r="B218">
        <v>1274</v>
      </c>
      <c r="C218" s="9" t="s">
        <v>1275</v>
      </c>
      <c r="D218" s="3" t="s">
        <v>5384</v>
      </c>
      <c r="E218" s="5">
        <v>25000</v>
      </c>
      <c r="F218" s="7">
        <v>38743.839999999997</v>
      </c>
      <c r="G218" t="s">
        <v>8218</v>
      </c>
      <c r="H218" t="s">
        <v>8223</v>
      </c>
      <c r="I218" t="s">
        <v>8245</v>
      </c>
      <c r="J218">
        <v>1346344425</v>
      </c>
      <c r="K218">
        <v>1343320425</v>
      </c>
      <c r="L218" t="b">
        <v>1</v>
      </c>
      <c r="M218">
        <v>467</v>
      </c>
      <c r="N218" t="b">
        <v>1</v>
      </c>
      <c r="O218" t="s">
        <v>8274</v>
      </c>
      <c r="P218">
        <f t="shared" si="12"/>
        <v>155</v>
      </c>
      <c r="Q218">
        <f t="shared" si="13"/>
        <v>82.96</v>
      </c>
      <c r="R218" s="12" t="s">
        <v>8327</v>
      </c>
      <c r="S218" t="s">
        <v>8331</v>
      </c>
      <c r="T218" s="17">
        <f t="shared" si="14"/>
        <v>41116.690104166664</v>
      </c>
      <c r="U218" s="17">
        <f t="shared" si="15"/>
        <v>42356.818738425922</v>
      </c>
    </row>
    <row r="219" spans="2:21" ht="42.75" hidden="1" x14ac:dyDescent="0.45">
      <c r="B219">
        <v>366</v>
      </c>
      <c r="C219" s="9" t="s">
        <v>367</v>
      </c>
      <c r="D219" s="3" t="s">
        <v>4476</v>
      </c>
      <c r="E219" s="5">
        <v>38000</v>
      </c>
      <c r="F219" s="7">
        <v>38500</v>
      </c>
      <c r="G219" t="s">
        <v>8218</v>
      </c>
      <c r="H219" t="s">
        <v>8223</v>
      </c>
      <c r="I219" t="s">
        <v>8245</v>
      </c>
      <c r="J219">
        <v>1337540518</v>
      </c>
      <c r="K219">
        <v>1334948518</v>
      </c>
      <c r="L219" t="b">
        <v>0</v>
      </c>
      <c r="M219">
        <v>134</v>
      </c>
      <c r="N219" t="b">
        <v>1</v>
      </c>
      <c r="O219" t="s">
        <v>8267</v>
      </c>
      <c r="P219">
        <f t="shared" si="12"/>
        <v>101</v>
      </c>
      <c r="Q219">
        <f t="shared" si="13"/>
        <v>287.31</v>
      </c>
      <c r="R219" s="12" t="s">
        <v>8321</v>
      </c>
      <c r="S219" t="s">
        <v>8322</v>
      </c>
      <c r="T219" s="17">
        <f t="shared" si="14"/>
        <v>41019.793032407404</v>
      </c>
      <c r="U219" s="17">
        <f t="shared" si="15"/>
        <v>41955.888888888891</v>
      </c>
    </row>
    <row r="220" spans="2:21" ht="28.5" hidden="1" x14ac:dyDescent="0.45">
      <c r="B220">
        <v>24</v>
      </c>
      <c r="C220" s="9" t="s">
        <v>26</v>
      </c>
      <c r="D220" s="3" t="s">
        <v>4135</v>
      </c>
      <c r="E220" s="5">
        <v>35000</v>
      </c>
      <c r="F220" s="7">
        <v>38082.69</v>
      </c>
      <c r="G220" t="s">
        <v>8218</v>
      </c>
      <c r="H220" t="s">
        <v>8223</v>
      </c>
      <c r="I220" t="s">
        <v>8245</v>
      </c>
      <c r="J220">
        <v>1442345940</v>
      </c>
      <c r="K220">
        <v>1439494863</v>
      </c>
      <c r="L220" t="b">
        <v>0</v>
      </c>
      <c r="M220">
        <v>574</v>
      </c>
      <c r="N220" t="b">
        <v>1</v>
      </c>
      <c r="O220" t="s">
        <v>8263</v>
      </c>
      <c r="P220">
        <f t="shared" si="12"/>
        <v>109</v>
      </c>
      <c r="Q220">
        <f t="shared" si="13"/>
        <v>66.349999999999994</v>
      </c>
      <c r="R220" s="12" t="s">
        <v>8321</v>
      </c>
      <c r="S220" t="s">
        <v>8332</v>
      </c>
      <c r="T220" s="17">
        <f t="shared" si="14"/>
        <v>42229.820173611108</v>
      </c>
      <c r="U220" s="17">
        <f t="shared" si="15"/>
        <v>41966.042893518519</v>
      </c>
    </row>
    <row r="221" spans="2:21" ht="42.75" hidden="1" x14ac:dyDescent="0.45">
      <c r="B221">
        <v>1197</v>
      </c>
      <c r="C221" s="9" t="s">
        <v>1198</v>
      </c>
      <c r="D221" s="3" t="s">
        <v>5307</v>
      </c>
      <c r="E221" s="5">
        <v>15000</v>
      </c>
      <c r="F221" s="7">
        <v>37994</v>
      </c>
      <c r="G221" t="s">
        <v>8218</v>
      </c>
      <c r="H221" t="s">
        <v>8223</v>
      </c>
      <c r="I221" t="s">
        <v>8245</v>
      </c>
      <c r="J221">
        <v>1465797540</v>
      </c>
      <c r="K221">
        <v>1463155034</v>
      </c>
      <c r="L221" t="b">
        <v>0</v>
      </c>
      <c r="M221">
        <v>314</v>
      </c>
      <c r="N221" t="b">
        <v>1</v>
      </c>
      <c r="O221" t="s">
        <v>8283</v>
      </c>
      <c r="P221">
        <f t="shared" si="12"/>
        <v>253</v>
      </c>
      <c r="Q221">
        <f t="shared" si="13"/>
        <v>121</v>
      </c>
      <c r="R221" s="12" t="s">
        <v>8313</v>
      </c>
      <c r="S221" t="s">
        <v>8314</v>
      </c>
      <c r="T221" s="17">
        <f t="shared" si="14"/>
        <v>42503.66474537037</v>
      </c>
      <c r="U221" s="17">
        <f t="shared" si="15"/>
        <v>41151.690104166664</v>
      </c>
    </row>
    <row r="222" spans="2:21" ht="42.75" hidden="1" x14ac:dyDescent="0.45">
      <c r="B222">
        <v>257</v>
      </c>
      <c r="C222" s="9" t="s">
        <v>258</v>
      </c>
      <c r="D222" s="3" t="s">
        <v>4367</v>
      </c>
      <c r="E222" s="5">
        <v>35000</v>
      </c>
      <c r="F222" s="7">
        <v>37354.269999999997</v>
      </c>
      <c r="G222" t="s">
        <v>8218</v>
      </c>
      <c r="H222" t="s">
        <v>8223</v>
      </c>
      <c r="I222" t="s">
        <v>8245</v>
      </c>
      <c r="J222">
        <v>1463670162</v>
      </c>
      <c r="K222">
        <v>1461078162</v>
      </c>
      <c r="L222" t="b">
        <v>1</v>
      </c>
      <c r="M222">
        <v>560</v>
      </c>
      <c r="N222" t="b">
        <v>1</v>
      </c>
      <c r="O222" t="s">
        <v>8267</v>
      </c>
      <c r="P222">
        <f t="shared" si="12"/>
        <v>107</v>
      </c>
      <c r="Q222">
        <f t="shared" si="13"/>
        <v>66.7</v>
      </c>
      <c r="R222" s="12" t="s">
        <v>8321</v>
      </c>
      <c r="S222" t="s">
        <v>8322</v>
      </c>
      <c r="T222" s="17">
        <f t="shared" si="14"/>
        <v>42479.626875000002</v>
      </c>
      <c r="U222" s="17">
        <f t="shared" si="15"/>
        <v>41049.793032407404</v>
      </c>
    </row>
    <row r="223" spans="2:21" ht="42.75" hidden="1" x14ac:dyDescent="0.45">
      <c r="B223">
        <v>2005</v>
      </c>
      <c r="C223" s="9" t="s">
        <v>2006</v>
      </c>
      <c r="D223" s="3" t="s">
        <v>6115</v>
      </c>
      <c r="E223" s="5">
        <v>30000</v>
      </c>
      <c r="F223" s="7">
        <v>37104.03</v>
      </c>
      <c r="G223" t="s">
        <v>8218</v>
      </c>
      <c r="H223" t="s">
        <v>8223</v>
      </c>
      <c r="I223" t="s">
        <v>8245</v>
      </c>
      <c r="J223">
        <v>1381895940</v>
      </c>
      <c r="K223">
        <v>1379532618</v>
      </c>
      <c r="L223" t="b">
        <v>1</v>
      </c>
      <c r="M223">
        <v>191</v>
      </c>
      <c r="N223" t="b">
        <v>1</v>
      </c>
      <c r="O223" t="s">
        <v>8293</v>
      </c>
      <c r="P223">
        <f t="shared" si="12"/>
        <v>124</v>
      </c>
      <c r="Q223">
        <f t="shared" si="13"/>
        <v>194.26</v>
      </c>
      <c r="R223" s="12" t="s">
        <v>8308</v>
      </c>
      <c r="S223" t="s">
        <v>8309</v>
      </c>
      <c r="T223" s="17">
        <f t="shared" si="14"/>
        <v>41535.812708333331</v>
      </c>
      <c r="U223" s="17">
        <f t="shared" si="15"/>
        <v>42262.818750000006</v>
      </c>
    </row>
    <row r="224" spans="2:21" ht="42.75" hidden="1" x14ac:dyDescent="0.45">
      <c r="B224">
        <v>404</v>
      </c>
      <c r="C224" s="9" t="s">
        <v>405</v>
      </c>
      <c r="D224" s="3" t="s">
        <v>4514</v>
      </c>
      <c r="E224" s="5">
        <v>35000</v>
      </c>
      <c r="F224" s="7">
        <v>36082</v>
      </c>
      <c r="G224" t="s">
        <v>8218</v>
      </c>
      <c r="H224" t="s">
        <v>8223</v>
      </c>
      <c r="I224" t="s">
        <v>8245</v>
      </c>
      <c r="J224">
        <v>1391641440</v>
      </c>
      <c r="K224">
        <v>1389107062</v>
      </c>
      <c r="L224" t="b">
        <v>0</v>
      </c>
      <c r="M224">
        <v>271</v>
      </c>
      <c r="N224" t="b">
        <v>1</v>
      </c>
      <c r="O224" t="s">
        <v>8267</v>
      </c>
      <c r="P224">
        <f t="shared" si="12"/>
        <v>103</v>
      </c>
      <c r="Q224">
        <f t="shared" si="13"/>
        <v>133.13999999999999</v>
      </c>
      <c r="R224" s="12" t="s">
        <v>8321</v>
      </c>
      <c r="S224" t="s">
        <v>8322</v>
      </c>
      <c r="T224" s="17">
        <f t="shared" si="14"/>
        <v>41646.628032407411</v>
      </c>
      <c r="U224" s="17">
        <f t="shared" si="15"/>
        <v>42534.249305555553</v>
      </c>
    </row>
    <row r="225" spans="2:21" ht="42.75" hidden="1" x14ac:dyDescent="0.45">
      <c r="B225">
        <v>321</v>
      </c>
      <c r="C225" s="9" t="s">
        <v>322</v>
      </c>
      <c r="D225" s="3" t="s">
        <v>4431</v>
      </c>
      <c r="E225" s="5">
        <v>35000</v>
      </c>
      <c r="F225" s="7">
        <v>35932</v>
      </c>
      <c r="G225" t="s">
        <v>8218</v>
      </c>
      <c r="H225" t="s">
        <v>8235</v>
      </c>
      <c r="I225" t="s">
        <v>8248</v>
      </c>
      <c r="J225">
        <v>1478605386</v>
      </c>
      <c r="K225">
        <v>1475577786</v>
      </c>
      <c r="L225" t="b">
        <v>1</v>
      </c>
      <c r="M225">
        <v>337</v>
      </c>
      <c r="N225" t="b">
        <v>1</v>
      </c>
      <c r="O225" t="s">
        <v>8267</v>
      </c>
      <c r="P225">
        <f t="shared" si="12"/>
        <v>103</v>
      </c>
      <c r="Q225">
        <f t="shared" si="13"/>
        <v>106.62</v>
      </c>
      <c r="R225" s="12" t="s">
        <v>8321</v>
      </c>
      <c r="S225" t="s">
        <v>8322</v>
      </c>
      <c r="T225" s="17">
        <f t="shared" si="14"/>
        <v>42647.446597222224</v>
      </c>
      <c r="U225" s="17">
        <f t="shared" si="15"/>
        <v>42509.626875000002</v>
      </c>
    </row>
    <row r="226" spans="2:21" ht="42.75" hidden="1" x14ac:dyDescent="0.45">
      <c r="B226">
        <v>2330</v>
      </c>
      <c r="C226" s="9" t="s">
        <v>2331</v>
      </c>
      <c r="D226" s="3" t="s">
        <v>6440</v>
      </c>
      <c r="E226" s="5">
        <v>35000</v>
      </c>
      <c r="F226" s="7">
        <v>35848</v>
      </c>
      <c r="G226" t="s">
        <v>8218</v>
      </c>
      <c r="H226" t="s">
        <v>8223</v>
      </c>
      <c r="I226" t="s">
        <v>8245</v>
      </c>
      <c r="J226">
        <v>1451001600</v>
      </c>
      <c r="K226">
        <v>1448400943</v>
      </c>
      <c r="L226" t="b">
        <v>1</v>
      </c>
      <c r="M226">
        <v>163</v>
      </c>
      <c r="N226" t="b">
        <v>1</v>
      </c>
      <c r="O226" t="s">
        <v>8296</v>
      </c>
      <c r="P226">
        <f t="shared" si="12"/>
        <v>102</v>
      </c>
      <c r="Q226">
        <f t="shared" si="13"/>
        <v>219.93</v>
      </c>
      <c r="R226" s="12" t="s">
        <v>8319</v>
      </c>
      <c r="S226" t="s">
        <v>8320</v>
      </c>
      <c r="T226" s="17">
        <f t="shared" si="14"/>
        <v>42332.89980324074</v>
      </c>
      <c r="U226" s="17">
        <f t="shared" si="15"/>
        <v>41563.165972222225</v>
      </c>
    </row>
    <row r="227" spans="2:21" ht="42.75" hidden="1" x14ac:dyDescent="0.45">
      <c r="B227">
        <v>330</v>
      </c>
      <c r="C227" s="9" t="s">
        <v>331</v>
      </c>
      <c r="D227" s="3" t="s">
        <v>4440</v>
      </c>
      <c r="E227" s="5">
        <v>35000</v>
      </c>
      <c r="F227" s="7">
        <v>35640</v>
      </c>
      <c r="G227" t="s">
        <v>8218</v>
      </c>
      <c r="H227" t="s">
        <v>8223</v>
      </c>
      <c r="I227" t="s">
        <v>8245</v>
      </c>
      <c r="J227">
        <v>1368763140</v>
      </c>
      <c r="K227">
        <v>1366028563</v>
      </c>
      <c r="L227" t="b">
        <v>1</v>
      </c>
      <c r="M227">
        <v>340</v>
      </c>
      <c r="N227" t="b">
        <v>1</v>
      </c>
      <c r="O227" t="s">
        <v>8267</v>
      </c>
      <c r="P227">
        <f t="shared" si="12"/>
        <v>102</v>
      </c>
      <c r="Q227">
        <f t="shared" si="13"/>
        <v>104.82</v>
      </c>
      <c r="R227" s="12" t="s">
        <v>8321</v>
      </c>
      <c r="S227" t="s">
        <v>8322</v>
      </c>
      <c r="T227" s="17">
        <f t="shared" si="14"/>
        <v>41379.515775462962</v>
      </c>
      <c r="U227" s="17">
        <f t="shared" si="15"/>
        <v>41675.961111111108</v>
      </c>
    </row>
    <row r="228" spans="2:21" ht="42.75" hidden="1" x14ac:dyDescent="0.45">
      <c r="B228">
        <v>1256</v>
      </c>
      <c r="C228" s="9" t="s">
        <v>1257</v>
      </c>
      <c r="D228" s="3" t="s">
        <v>5366</v>
      </c>
      <c r="E228" s="5">
        <v>30000</v>
      </c>
      <c r="F228" s="7">
        <v>35389.129999999997</v>
      </c>
      <c r="G228" t="s">
        <v>8218</v>
      </c>
      <c r="H228" t="s">
        <v>8223</v>
      </c>
      <c r="I228" t="s">
        <v>8245</v>
      </c>
      <c r="J228">
        <v>1329084231</v>
      </c>
      <c r="K228">
        <v>1326492231</v>
      </c>
      <c r="L228" t="b">
        <v>1</v>
      </c>
      <c r="M228">
        <v>361</v>
      </c>
      <c r="N228" t="b">
        <v>1</v>
      </c>
      <c r="O228" t="s">
        <v>8274</v>
      </c>
      <c r="P228">
        <f t="shared" si="12"/>
        <v>118</v>
      </c>
      <c r="Q228">
        <f t="shared" si="13"/>
        <v>98.03</v>
      </c>
      <c r="R228" s="12" t="s">
        <v>8327</v>
      </c>
      <c r="S228" t="s">
        <v>8331</v>
      </c>
      <c r="T228" s="17">
        <f t="shared" si="14"/>
        <v>40921.919340277782</v>
      </c>
      <c r="U228" s="17">
        <f t="shared" si="15"/>
        <v>42682.488263888896</v>
      </c>
    </row>
    <row r="229" spans="2:21" ht="28.5" hidden="1" x14ac:dyDescent="0.45">
      <c r="B229">
        <v>693</v>
      </c>
      <c r="C229" s="9" t="s">
        <v>694</v>
      </c>
      <c r="D229" s="3" t="s">
        <v>4803</v>
      </c>
      <c r="E229" s="5">
        <v>100000</v>
      </c>
      <c r="F229" s="7">
        <v>35338</v>
      </c>
      <c r="G229" t="s">
        <v>8220</v>
      </c>
      <c r="H229" t="s">
        <v>8223</v>
      </c>
      <c r="I229" t="s">
        <v>8245</v>
      </c>
      <c r="J229">
        <v>1430421827</v>
      </c>
      <c r="K229">
        <v>1427829827</v>
      </c>
      <c r="L229" t="b">
        <v>0</v>
      </c>
      <c r="M229">
        <v>296</v>
      </c>
      <c r="N229" t="b">
        <v>0</v>
      </c>
      <c r="O229" t="s">
        <v>8271</v>
      </c>
      <c r="P229">
        <f t="shared" si="12"/>
        <v>35</v>
      </c>
      <c r="Q229">
        <f t="shared" si="13"/>
        <v>119.39</v>
      </c>
      <c r="R229" s="12" t="s">
        <v>8308</v>
      </c>
      <c r="S229" t="s">
        <v>8310</v>
      </c>
      <c r="T229" s="17">
        <f t="shared" si="14"/>
        <v>42094.808182870373</v>
      </c>
      <c r="U229" s="17">
        <f t="shared" si="15"/>
        <v>42363</v>
      </c>
    </row>
    <row r="230" spans="2:21" hidden="1" x14ac:dyDescent="0.45">
      <c r="B230">
        <v>2989</v>
      </c>
      <c r="C230" s="9" t="s">
        <v>2989</v>
      </c>
      <c r="D230" s="3" t="s">
        <v>7099</v>
      </c>
      <c r="E230" s="5">
        <v>20000</v>
      </c>
      <c r="F230" s="7">
        <v>35307</v>
      </c>
      <c r="G230" t="s">
        <v>8218</v>
      </c>
      <c r="H230" t="s">
        <v>8223</v>
      </c>
      <c r="I230" t="s">
        <v>8245</v>
      </c>
      <c r="J230">
        <v>1450673940</v>
      </c>
      <c r="K230">
        <v>1448756962</v>
      </c>
      <c r="L230" t="b">
        <v>0</v>
      </c>
      <c r="M230">
        <v>364</v>
      </c>
      <c r="N230" t="b">
        <v>1</v>
      </c>
      <c r="O230" t="s">
        <v>8301</v>
      </c>
      <c r="P230">
        <f t="shared" si="12"/>
        <v>177</v>
      </c>
      <c r="Q230">
        <f t="shared" si="13"/>
        <v>97</v>
      </c>
      <c r="R230" s="12" t="s">
        <v>8323</v>
      </c>
      <c r="S230" t="s">
        <v>8324</v>
      </c>
      <c r="T230" s="17">
        <f t="shared" si="14"/>
        <v>42337.02039351852</v>
      </c>
      <c r="U230" s="17">
        <f t="shared" si="15"/>
        <v>41411.165972222225</v>
      </c>
    </row>
    <row r="231" spans="2:21" ht="42.75" hidden="1" x14ac:dyDescent="0.45">
      <c r="B231">
        <v>2454</v>
      </c>
      <c r="C231" s="9" t="s">
        <v>2455</v>
      </c>
      <c r="D231" s="3" t="s">
        <v>6564</v>
      </c>
      <c r="E231" s="5">
        <v>35000</v>
      </c>
      <c r="F231" s="7">
        <v>35296</v>
      </c>
      <c r="G231" t="s">
        <v>8218</v>
      </c>
      <c r="H231" t="s">
        <v>8223</v>
      </c>
      <c r="I231" t="s">
        <v>8245</v>
      </c>
      <c r="J231">
        <v>1489207808</v>
      </c>
      <c r="K231">
        <v>1486183808</v>
      </c>
      <c r="L231" t="b">
        <v>0</v>
      </c>
      <c r="M231">
        <v>130</v>
      </c>
      <c r="N231" t="b">
        <v>1</v>
      </c>
      <c r="O231" t="s">
        <v>8296</v>
      </c>
      <c r="P231">
        <f t="shared" si="12"/>
        <v>101</v>
      </c>
      <c r="Q231">
        <f t="shared" si="13"/>
        <v>271.51</v>
      </c>
      <c r="R231" s="12" t="s">
        <v>8319</v>
      </c>
      <c r="S231" t="s">
        <v>8320</v>
      </c>
      <c r="T231" s="17">
        <f t="shared" si="14"/>
        <v>42770.201481481476</v>
      </c>
      <c r="U231" s="17">
        <f t="shared" si="15"/>
        <v>40951.919340277782</v>
      </c>
    </row>
    <row r="232" spans="2:21" ht="28.5" hidden="1" x14ac:dyDescent="0.45">
      <c r="B232">
        <v>3237</v>
      </c>
      <c r="C232" s="9" t="s">
        <v>3237</v>
      </c>
      <c r="D232" s="3" t="s">
        <v>7347</v>
      </c>
      <c r="E232" s="5">
        <v>35000</v>
      </c>
      <c r="F232" s="7">
        <v>35275.64</v>
      </c>
      <c r="G232" t="s">
        <v>8218</v>
      </c>
      <c r="H232" t="s">
        <v>8223</v>
      </c>
      <c r="I232" t="s">
        <v>8245</v>
      </c>
      <c r="J232">
        <v>1443499140</v>
      </c>
      <c r="K232">
        <v>1441452184</v>
      </c>
      <c r="L232" t="b">
        <v>1</v>
      </c>
      <c r="M232">
        <v>269</v>
      </c>
      <c r="N232" t="b">
        <v>1</v>
      </c>
      <c r="O232" t="s">
        <v>8269</v>
      </c>
      <c r="P232">
        <f t="shared" si="12"/>
        <v>101</v>
      </c>
      <c r="Q232">
        <f t="shared" si="13"/>
        <v>131.13999999999999</v>
      </c>
      <c r="R232" s="12" t="s">
        <v>8323</v>
      </c>
      <c r="S232" t="s">
        <v>8326</v>
      </c>
      <c r="T232" s="17">
        <f t="shared" si="14"/>
        <v>42252.474351851852</v>
      </c>
      <c r="U232" s="17">
        <f t="shared" si="15"/>
        <v>42124.808182870373</v>
      </c>
    </row>
    <row r="233" spans="2:21" ht="42.75" hidden="1" x14ac:dyDescent="0.45">
      <c r="B233">
        <v>998</v>
      </c>
      <c r="C233" s="9" t="s">
        <v>999</v>
      </c>
      <c r="D233" s="3" t="s">
        <v>5108</v>
      </c>
      <c r="E233" s="5">
        <v>60000</v>
      </c>
      <c r="F233" s="7">
        <v>35135</v>
      </c>
      <c r="G233" t="s">
        <v>8220</v>
      </c>
      <c r="H233" t="s">
        <v>8228</v>
      </c>
      <c r="I233" t="s">
        <v>8250</v>
      </c>
      <c r="J233">
        <v>1447909401</v>
      </c>
      <c r="K233">
        <v>1444017801</v>
      </c>
      <c r="L233" t="b">
        <v>0</v>
      </c>
      <c r="M233">
        <v>229</v>
      </c>
      <c r="N233" t="b">
        <v>0</v>
      </c>
      <c r="O233" t="s">
        <v>8271</v>
      </c>
      <c r="P233">
        <f t="shared" si="12"/>
        <v>59</v>
      </c>
      <c r="Q233">
        <f t="shared" si="13"/>
        <v>153.43</v>
      </c>
      <c r="R233" s="12" t="s">
        <v>8308</v>
      </c>
      <c r="S233" t="s">
        <v>8310</v>
      </c>
      <c r="T233" s="17">
        <f t="shared" si="14"/>
        <v>42282.168993055559</v>
      </c>
      <c r="U233" s="17">
        <f t="shared" si="15"/>
        <v>42359.207638888889</v>
      </c>
    </row>
    <row r="234" spans="2:21" ht="57" hidden="1" x14ac:dyDescent="0.45">
      <c r="B234">
        <v>3215</v>
      </c>
      <c r="C234" s="9" t="s">
        <v>3215</v>
      </c>
      <c r="D234" s="3" t="s">
        <v>7325</v>
      </c>
      <c r="E234" s="5">
        <v>35000</v>
      </c>
      <c r="F234" s="7">
        <v>35123</v>
      </c>
      <c r="G234" t="s">
        <v>8218</v>
      </c>
      <c r="H234" t="s">
        <v>8223</v>
      </c>
      <c r="I234" t="s">
        <v>8245</v>
      </c>
      <c r="J234">
        <v>1441857540</v>
      </c>
      <c r="K234">
        <v>1438617471</v>
      </c>
      <c r="L234" t="b">
        <v>1</v>
      </c>
      <c r="M234">
        <v>134</v>
      </c>
      <c r="N234" t="b">
        <v>1</v>
      </c>
      <c r="O234" t="s">
        <v>8269</v>
      </c>
      <c r="P234">
        <f t="shared" si="12"/>
        <v>100</v>
      </c>
      <c r="Q234">
        <f t="shared" si="13"/>
        <v>262.11</v>
      </c>
      <c r="R234" s="12" t="s">
        <v>8323</v>
      </c>
      <c r="S234" t="s">
        <v>8326</v>
      </c>
      <c r="T234" s="17">
        <f t="shared" si="14"/>
        <v>42219.665173611109</v>
      </c>
      <c r="U234" s="17">
        <f t="shared" si="15"/>
        <v>42805.201481481476</v>
      </c>
    </row>
    <row r="235" spans="2:21" ht="42.75" hidden="1" x14ac:dyDescent="0.45">
      <c r="B235">
        <v>2190</v>
      </c>
      <c r="C235" s="9" t="s">
        <v>2191</v>
      </c>
      <c r="D235" s="3" t="s">
        <v>6300</v>
      </c>
      <c r="E235" s="5">
        <v>19000</v>
      </c>
      <c r="F235" s="7">
        <v>35076</v>
      </c>
      <c r="G235" t="s">
        <v>8218</v>
      </c>
      <c r="H235" t="s">
        <v>8223</v>
      </c>
      <c r="I235" t="s">
        <v>8245</v>
      </c>
      <c r="J235">
        <v>1458716340</v>
      </c>
      <c r="K235">
        <v>1455721204</v>
      </c>
      <c r="L235" t="b">
        <v>0</v>
      </c>
      <c r="M235">
        <v>537</v>
      </c>
      <c r="N235" t="b">
        <v>1</v>
      </c>
      <c r="O235" t="s">
        <v>8295</v>
      </c>
      <c r="P235">
        <f t="shared" si="12"/>
        <v>185</v>
      </c>
      <c r="Q235">
        <f t="shared" si="13"/>
        <v>65.319999999999993</v>
      </c>
      <c r="R235" s="12" t="s">
        <v>8316</v>
      </c>
      <c r="S235" t="s">
        <v>8317</v>
      </c>
      <c r="T235" s="17">
        <f t="shared" si="14"/>
        <v>42417.625046296293</v>
      </c>
      <c r="U235" s="17">
        <f t="shared" si="15"/>
        <v>42276.165972222225</v>
      </c>
    </row>
    <row r="236" spans="2:21" ht="42.75" hidden="1" x14ac:dyDescent="0.45">
      <c r="B236">
        <v>1472</v>
      </c>
      <c r="C236" s="9" t="s">
        <v>1473</v>
      </c>
      <c r="D236" s="3" t="s">
        <v>5582</v>
      </c>
      <c r="E236" s="5">
        <v>25000</v>
      </c>
      <c r="F236" s="7">
        <v>34676</v>
      </c>
      <c r="G236" t="s">
        <v>8218</v>
      </c>
      <c r="H236" t="s">
        <v>8223</v>
      </c>
      <c r="I236" t="s">
        <v>8245</v>
      </c>
      <c r="J236">
        <v>1381928503</v>
      </c>
      <c r="K236">
        <v>1379336503</v>
      </c>
      <c r="L236" t="b">
        <v>1</v>
      </c>
      <c r="M236">
        <v>336</v>
      </c>
      <c r="N236" t="b">
        <v>1</v>
      </c>
      <c r="O236" t="s">
        <v>8286</v>
      </c>
      <c r="P236">
        <f t="shared" si="12"/>
        <v>139</v>
      </c>
      <c r="Q236">
        <f t="shared" si="13"/>
        <v>103.2</v>
      </c>
      <c r="R236" s="12" t="s">
        <v>8311</v>
      </c>
      <c r="S236" t="s">
        <v>8312</v>
      </c>
      <c r="T236" s="17">
        <f t="shared" si="14"/>
        <v>41533.542858796296</v>
      </c>
      <c r="U236" s="17">
        <f t="shared" si="15"/>
        <v>42327.210659722223</v>
      </c>
    </row>
    <row r="237" spans="2:21" ht="42.75" hidden="1" x14ac:dyDescent="0.45">
      <c r="B237">
        <v>2178</v>
      </c>
      <c r="C237" s="9" t="s">
        <v>2179</v>
      </c>
      <c r="D237" s="3" t="s">
        <v>6288</v>
      </c>
      <c r="E237" s="5">
        <v>25000</v>
      </c>
      <c r="F237" s="7">
        <v>34660</v>
      </c>
      <c r="G237" t="s">
        <v>8218</v>
      </c>
      <c r="H237" t="s">
        <v>8223</v>
      </c>
      <c r="I237" t="s">
        <v>8245</v>
      </c>
      <c r="J237">
        <v>1484752597</v>
      </c>
      <c r="K237">
        <v>1482160597</v>
      </c>
      <c r="L237" t="b">
        <v>0</v>
      </c>
      <c r="M237">
        <v>859</v>
      </c>
      <c r="N237" t="b">
        <v>1</v>
      </c>
      <c r="O237" t="s">
        <v>8274</v>
      </c>
      <c r="P237">
        <f t="shared" si="12"/>
        <v>139</v>
      </c>
      <c r="Q237">
        <f t="shared" si="13"/>
        <v>40.35</v>
      </c>
      <c r="R237" s="12" t="s">
        <v>8327</v>
      </c>
      <c r="S237" t="s">
        <v>8331</v>
      </c>
      <c r="T237" s="17">
        <f t="shared" si="14"/>
        <v>42723.63653935185</v>
      </c>
      <c r="U237" s="17">
        <f t="shared" si="15"/>
        <v>42257.165972222225</v>
      </c>
    </row>
    <row r="238" spans="2:21" ht="42.75" hidden="1" x14ac:dyDescent="0.45">
      <c r="B238">
        <v>344</v>
      </c>
      <c r="C238" s="9" t="s">
        <v>345</v>
      </c>
      <c r="D238" s="3" t="s">
        <v>4454</v>
      </c>
      <c r="E238" s="5">
        <v>33500</v>
      </c>
      <c r="F238" s="7">
        <v>34198</v>
      </c>
      <c r="G238" t="s">
        <v>8218</v>
      </c>
      <c r="H238" t="s">
        <v>8223</v>
      </c>
      <c r="I238" t="s">
        <v>8245</v>
      </c>
      <c r="J238">
        <v>1433125200</v>
      </c>
      <c r="K238">
        <v>1429312694</v>
      </c>
      <c r="L238" t="b">
        <v>1</v>
      </c>
      <c r="M238">
        <v>285</v>
      </c>
      <c r="N238" t="b">
        <v>1</v>
      </c>
      <c r="O238" t="s">
        <v>8267</v>
      </c>
      <c r="P238">
        <f t="shared" si="12"/>
        <v>102</v>
      </c>
      <c r="Q238">
        <f t="shared" si="13"/>
        <v>119.99</v>
      </c>
      <c r="R238" s="12" t="s">
        <v>8321</v>
      </c>
      <c r="S238" t="s">
        <v>8322</v>
      </c>
      <c r="T238" s="17">
        <f t="shared" si="14"/>
        <v>42111.970995370371</v>
      </c>
      <c r="U238" s="17">
        <f t="shared" si="15"/>
        <v>42452.290972222225</v>
      </c>
    </row>
    <row r="239" spans="2:21" ht="42.75" hidden="1" x14ac:dyDescent="0.45">
      <c r="B239">
        <v>1369</v>
      </c>
      <c r="C239" s="9" t="s">
        <v>1370</v>
      </c>
      <c r="D239" s="3" t="s">
        <v>5479</v>
      </c>
      <c r="E239" s="5">
        <v>32360</v>
      </c>
      <c r="F239" s="7">
        <v>34090.629999999997</v>
      </c>
      <c r="G239" t="s">
        <v>8218</v>
      </c>
      <c r="H239" t="s">
        <v>8223</v>
      </c>
      <c r="I239" t="s">
        <v>8245</v>
      </c>
      <c r="J239">
        <v>1397225746</v>
      </c>
      <c r="K239">
        <v>1394633746</v>
      </c>
      <c r="L239" t="b">
        <v>0</v>
      </c>
      <c r="M239">
        <v>406</v>
      </c>
      <c r="N239" t="b">
        <v>1</v>
      </c>
      <c r="O239" t="s">
        <v>8274</v>
      </c>
      <c r="P239">
        <f t="shared" si="12"/>
        <v>105</v>
      </c>
      <c r="Q239">
        <f t="shared" si="13"/>
        <v>83.97</v>
      </c>
      <c r="R239" s="12" t="s">
        <v>8327</v>
      </c>
      <c r="S239" t="s">
        <v>8331</v>
      </c>
      <c r="T239" s="17">
        <f t="shared" si="14"/>
        <v>41710.594282407408</v>
      </c>
      <c r="U239" s="17">
        <f t="shared" si="15"/>
        <v>41563.542858796296</v>
      </c>
    </row>
    <row r="240" spans="2:21" ht="42.75" hidden="1" x14ac:dyDescent="0.45">
      <c r="B240">
        <v>1953</v>
      </c>
      <c r="C240" s="9" t="s">
        <v>1954</v>
      </c>
      <c r="D240" s="3" t="s">
        <v>6063</v>
      </c>
      <c r="E240" s="5">
        <v>15000</v>
      </c>
      <c r="F240" s="7">
        <v>33892</v>
      </c>
      <c r="G240" t="s">
        <v>8218</v>
      </c>
      <c r="H240" t="s">
        <v>8223</v>
      </c>
      <c r="I240" t="s">
        <v>8245</v>
      </c>
      <c r="J240">
        <v>1330657200</v>
      </c>
      <c r="K240">
        <v>1328158065</v>
      </c>
      <c r="L240" t="b">
        <v>1</v>
      </c>
      <c r="M240">
        <v>147</v>
      </c>
      <c r="N240" t="b">
        <v>1</v>
      </c>
      <c r="O240" t="s">
        <v>8293</v>
      </c>
      <c r="P240">
        <f t="shared" si="12"/>
        <v>226</v>
      </c>
      <c r="Q240">
        <f t="shared" si="13"/>
        <v>230.56</v>
      </c>
      <c r="R240" s="12" t="s">
        <v>8308</v>
      </c>
      <c r="S240" t="s">
        <v>8309</v>
      </c>
      <c r="T240" s="17">
        <f t="shared" si="14"/>
        <v>40941.199826388889</v>
      </c>
      <c r="U240" s="17">
        <f t="shared" si="15"/>
        <v>42753.63653935185</v>
      </c>
    </row>
    <row r="241" spans="2:21" ht="42.75" hidden="1" x14ac:dyDescent="0.45">
      <c r="B241">
        <v>711</v>
      </c>
      <c r="C241" s="9" t="s">
        <v>712</v>
      </c>
      <c r="D241" s="3" t="s">
        <v>4821</v>
      </c>
      <c r="E241" s="5">
        <v>100000</v>
      </c>
      <c r="F241" s="7">
        <v>33791</v>
      </c>
      <c r="G241" t="s">
        <v>8220</v>
      </c>
      <c r="H241" t="s">
        <v>8232</v>
      </c>
      <c r="I241" t="s">
        <v>8248</v>
      </c>
      <c r="J241">
        <v>1481716868</v>
      </c>
      <c r="K241">
        <v>1478257268</v>
      </c>
      <c r="L241" t="b">
        <v>0</v>
      </c>
      <c r="M241">
        <v>338</v>
      </c>
      <c r="N241" t="b">
        <v>0</v>
      </c>
      <c r="O241" t="s">
        <v>8271</v>
      </c>
      <c r="P241">
        <f t="shared" si="12"/>
        <v>34</v>
      </c>
      <c r="Q241">
        <f t="shared" si="13"/>
        <v>99.97</v>
      </c>
      <c r="R241" s="12" t="s">
        <v>8308</v>
      </c>
      <c r="S241" t="s">
        <v>8310</v>
      </c>
      <c r="T241" s="17">
        <f t="shared" si="14"/>
        <v>42678.459120370375</v>
      </c>
      <c r="U241" s="17">
        <f t="shared" si="15"/>
        <v>42156.097222222219</v>
      </c>
    </row>
    <row r="242" spans="2:21" ht="42.75" hidden="1" x14ac:dyDescent="0.45">
      <c r="B242">
        <v>2038</v>
      </c>
      <c r="C242" s="9" t="s">
        <v>2039</v>
      </c>
      <c r="D242" s="3" t="s">
        <v>6148</v>
      </c>
      <c r="E242" s="5">
        <v>8000</v>
      </c>
      <c r="F242" s="7">
        <v>33641</v>
      </c>
      <c r="G242" t="s">
        <v>8218</v>
      </c>
      <c r="H242" t="s">
        <v>8224</v>
      </c>
      <c r="I242" t="s">
        <v>8246</v>
      </c>
      <c r="J242">
        <v>1372701600</v>
      </c>
      <c r="K242">
        <v>1369895421</v>
      </c>
      <c r="L242" t="b">
        <v>1</v>
      </c>
      <c r="M242">
        <v>204</v>
      </c>
      <c r="N242" t="b">
        <v>1</v>
      </c>
      <c r="O242" t="s">
        <v>8293</v>
      </c>
      <c r="P242">
        <f t="shared" si="12"/>
        <v>421</v>
      </c>
      <c r="Q242">
        <f t="shared" si="13"/>
        <v>164.91</v>
      </c>
      <c r="R242" s="12" t="s">
        <v>8308</v>
      </c>
      <c r="S242" t="s">
        <v>8309</v>
      </c>
      <c r="T242" s="17">
        <f t="shared" si="14"/>
        <v>41424.27107638889</v>
      </c>
      <c r="U242" s="17">
        <f t="shared" si="15"/>
        <v>41740.594282407408</v>
      </c>
    </row>
    <row r="243" spans="2:21" ht="42.75" hidden="1" x14ac:dyDescent="0.45">
      <c r="B243">
        <v>1910</v>
      </c>
      <c r="C243" s="9" t="s">
        <v>1911</v>
      </c>
      <c r="D243" s="3" t="s">
        <v>6020</v>
      </c>
      <c r="E243" s="5">
        <v>85000</v>
      </c>
      <c r="F243" s="7">
        <v>33486</v>
      </c>
      <c r="G243" t="s">
        <v>8220</v>
      </c>
      <c r="H243" t="s">
        <v>8232</v>
      </c>
      <c r="I243" t="s">
        <v>8248</v>
      </c>
      <c r="J243">
        <v>1446331500</v>
      </c>
      <c r="K243">
        <v>1442531217</v>
      </c>
      <c r="L243" t="b">
        <v>0</v>
      </c>
      <c r="M243">
        <v>285</v>
      </c>
      <c r="N243" t="b">
        <v>0</v>
      </c>
      <c r="O243" t="s">
        <v>8292</v>
      </c>
      <c r="P243">
        <f t="shared" si="12"/>
        <v>39</v>
      </c>
      <c r="Q243">
        <f t="shared" si="13"/>
        <v>117.49</v>
      </c>
      <c r="R243" s="12" t="s">
        <v>8308</v>
      </c>
      <c r="S243" t="s">
        <v>8318</v>
      </c>
      <c r="T243" s="17">
        <f t="shared" si="14"/>
        <v>42264.963159722218</v>
      </c>
      <c r="U243" s="17">
        <f t="shared" si="15"/>
        <v>40970.125</v>
      </c>
    </row>
    <row r="244" spans="2:21" ht="28.5" hidden="1" x14ac:dyDescent="0.45">
      <c r="B244">
        <v>1975</v>
      </c>
      <c r="C244" s="9" t="s">
        <v>1976</v>
      </c>
      <c r="D244" s="3" t="s">
        <v>6085</v>
      </c>
      <c r="E244" s="5">
        <v>16000</v>
      </c>
      <c r="F244" s="7">
        <v>33393.339999999997</v>
      </c>
      <c r="G244" t="s">
        <v>8218</v>
      </c>
      <c r="H244" t="s">
        <v>8223</v>
      </c>
      <c r="I244" t="s">
        <v>8245</v>
      </c>
      <c r="J244">
        <v>1362938851</v>
      </c>
      <c r="K244">
        <v>1360346851</v>
      </c>
      <c r="L244" t="b">
        <v>1</v>
      </c>
      <c r="M244">
        <v>253</v>
      </c>
      <c r="N244" t="b">
        <v>1</v>
      </c>
      <c r="O244" t="s">
        <v>8293</v>
      </c>
      <c r="P244">
        <f t="shared" si="12"/>
        <v>209</v>
      </c>
      <c r="Q244">
        <f t="shared" si="13"/>
        <v>131.99</v>
      </c>
      <c r="R244" s="12" t="s">
        <v>8308</v>
      </c>
      <c r="S244" t="s">
        <v>8309</v>
      </c>
      <c r="T244" s="17">
        <f t="shared" si="14"/>
        <v>41313.755219907405</v>
      </c>
      <c r="U244" s="17">
        <f t="shared" si="15"/>
        <v>42718.500787037032</v>
      </c>
    </row>
    <row r="245" spans="2:21" ht="42.75" hidden="1" x14ac:dyDescent="0.45">
      <c r="B245">
        <v>1477</v>
      </c>
      <c r="C245" s="9" t="s">
        <v>1478</v>
      </c>
      <c r="D245" s="3" t="s">
        <v>5587</v>
      </c>
      <c r="E245" s="5">
        <v>30000</v>
      </c>
      <c r="F245" s="7">
        <v>33393</v>
      </c>
      <c r="G245" t="s">
        <v>8218</v>
      </c>
      <c r="H245" t="s">
        <v>8223</v>
      </c>
      <c r="I245" t="s">
        <v>8245</v>
      </c>
      <c r="J245">
        <v>1324609200</v>
      </c>
      <c r="K245">
        <v>1319467604</v>
      </c>
      <c r="L245" t="b">
        <v>1</v>
      </c>
      <c r="M245">
        <v>369</v>
      </c>
      <c r="N245" t="b">
        <v>1</v>
      </c>
      <c r="O245" t="s">
        <v>8286</v>
      </c>
      <c r="P245">
        <f t="shared" si="12"/>
        <v>111</v>
      </c>
      <c r="Q245">
        <f t="shared" si="13"/>
        <v>90.5</v>
      </c>
      <c r="R245" s="12" t="s">
        <v>8311</v>
      </c>
      <c r="S245" t="s">
        <v>8312</v>
      </c>
      <c r="T245" s="17">
        <f t="shared" si="14"/>
        <v>40840.615787037037</v>
      </c>
      <c r="U245" s="17">
        <f t="shared" si="15"/>
        <v>41456.75</v>
      </c>
    </row>
    <row r="246" spans="2:21" ht="28.5" hidden="1" x14ac:dyDescent="0.45">
      <c r="B246">
        <v>2026</v>
      </c>
      <c r="C246" s="9" t="s">
        <v>2027</v>
      </c>
      <c r="D246" s="3" t="s">
        <v>6136</v>
      </c>
      <c r="E246" s="5">
        <v>25000</v>
      </c>
      <c r="F246" s="7">
        <v>33370.769999999997</v>
      </c>
      <c r="G246" t="s">
        <v>8218</v>
      </c>
      <c r="H246" t="s">
        <v>8223</v>
      </c>
      <c r="I246" t="s">
        <v>8245</v>
      </c>
      <c r="J246">
        <v>1398052740</v>
      </c>
      <c r="K246">
        <v>1394127585</v>
      </c>
      <c r="L246" t="b">
        <v>1</v>
      </c>
      <c r="M246">
        <v>454</v>
      </c>
      <c r="N246" t="b">
        <v>1</v>
      </c>
      <c r="O246" t="s">
        <v>8293</v>
      </c>
      <c r="P246">
        <f t="shared" si="12"/>
        <v>133</v>
      </c>
      <c r="Q246">
        <f t="shared" si="13"/>
        <v>73.5</v>
      </c>
      <c r="R246" s="12" t="s">
        <v>8308</v>
      </c>
      <c r="S246" t="s">
        <v>8309</v>
      </c>
      <c r="T246" s="17">
        <f t="shared" si="14"/>
        <v>41704.735937500001</v>
      </c>
      <c r="U246" s="17">
        <f t="shared" si="15"/>
        <v>42308.947916666672</v>
      </c>
    </row>
    <row r="247" spans="2:21" ht="42.75" hidden="1" x14ac:dyDescent="0.45">
      <c r="B247">
        <v>1471</v>
      </c>
      <c r="C247" s="9" t="s">
        <v>1472</v>
      </c>
      <c r="D247" s="3" t="s">
        <v>5581</v>
      </c>
      <c r="E247" s="5">
        <v>32000</v>
      </c>
      <c r="F247" s="7">
        <v>33229</v>
      </c>
      <c r="G247" t="s">
        <v>8218</v>
      </c>
      <c r="H247" t="s">
        <v>8223</v>
      </c>
      <c r="I247" t="s">
        <v>8245</v>
      </c>
      <c r="J247">
        <v>1428620334</v>
      </c>
      <c r="K247">
        <v>1426028334</v>
      </c>
      <c r="L247" t="b">
        <v>1</v>
      </c>
      <c r="M247">
        <v>343</v>
      </c>
      <c r="N247" t="b">
        <v>1</v>
      </c>
      <c r="O247" t="s">
        <v>8286</v>
      </c>
      <c r="P247">
        <f t="shared" si="12"/>
        <v>104</v>
      </c>
      <c r="Q247">
        <f t="shared" si="13"/>
        <v>96.88</v>
      </c>
      <c r="R247" s="12" t="s">
        <v>8311</v>
      </c>
      <c r="S247" t="s">
        <v>8312</v>
      </c>
      <c r="T247" s="17">
        <f t="shared" si="14"/>
        <v>42073.957569444443</v>
      </c>
      <c r="U247" s="17">
        <f t="shared" si="15"/>
        <v>41343.755219907405</v>
      </c>
    </row>
    <row r="248" spans="2:21" ht="42.75" hidden="1" x14ac:dyDescent="0.45">
      <c r="B248">
        <v>722</v>
      </c>
      <c r="C248" s="9" t="s">
        <v>723</v>
      </c>
      <c r="D248" s="3" t="s">
        <v>4832</v>
      </c>
      <c r="E248" s="5">
        <v>25000</v>
      </c>
      <c r="F248" s="7">
        <v>33006</v>
      </c>
      <c r="G248" t="s">
        <v>8218</v>
      </c>
      <c r="H248" t="s">
        <v>8223</v>
      </c>
      <c r="I248" t="s">
        <v>8245</v>
      </c>
      <c r="J248">
        <v>1333909178</v>
      </c>
      <c r="K248">
        <v>1331320778</v>
      </c>
      <c r="L248" t="b">
        <v>0</v>
      </c>
      <c r="M248">
        <v>153</v>
      </c>
      <c r="N248" t="b">
        <v>1</v>
      </c>
      <c r="O248" t="s">
        <v>8272</v>
      </c>
      <c r="P248">
        <f t="shared" si="12"/>
        <v>132</v>
      </c>
      <c r="Q248">
        <f t="shared" si="13"/>
        <v>215.73</v>
      </c>
      <c r="R248" s="12" t="s">
        <v>8311</v>
      </c>
      <c r="S248" t="s">
        <v>8333</v>
      </c>
      <c r="T248" s="17">
        <f t="shared" si="14"/>
        <v>40977.805300925924</v>
      </c>
      <c r="U248" s="17">
        <f t="shared" si="15"/>
        <v>40900.125</v>
      </c>
    </row>
    <row r="249" spans="2:21" ht="42.75" hidden="1" x14ac:dyDescent="0.45">
      <c r="B249">
        <v>3029</v>
      </c>
      <c r="C249" s="9" t="s">
        <v>3029</v>
      </c>
      <c r="D249" s="3" t="s">
        <v>7139</v>
      </c>
      <c r="E249" s="5">
        <v>30000</v>
      </c>
      <c r="F249" s="7">
        <v>32903</v>
      </c>
      <c r="G249" t="s">
        <v>8218</v>
      </c>
      <c r="H249" t="s">
        <v>8223</v>
      </c>
      <c r="I249" t="s">
        <v>8245</v>
      </c>
      <c r="J249">
        <v>1416285300</v>
      </c>
      <c r="K249">
        <v>1413824447</v>
      </c>
      <c r="L249" t="b">
        <v>0</v>
      </c>
      <c r="M249">
        <v>348</v>
      </c>
      <c r="N249" t="b">
        <v>1</v>
      </c>
      <c r="O249" t="s">
        <v>8301</v>
      </c>
      <c r="P249">
        <f t="shared" si="12"/>
        <v>110</v>
      </c>
      <c r="Q249">
        <f t="shared" si="13"/>
        <v>94.55</v>
      </c>
      <c r="R249" s="12" t="s">
        <v>8323</v>
      </c>
      <c r="S249" t="s">
        <v>8324</v>
      </c>
      <c r="T249" s="17">
        <f t="shared" si="14"/>
        <v>41932.708877314813</v>
      </c>
      <c r="U249" s="17">
        <f t="shared" si="15"/>
        <v>41750.165972222225</v>
      </c>
    </row>
    <row r="250" spans="2:21" ht="42.75" hidden="1" x14ac:dyDescent="0.45">
      <c r="B250">
        <v>854</v>
      </c>
      <c r="C250" s="9" t="s">
        <v>855</v>
      </c>
      <c r="D250" s="3" t="s">
        <v>4964</v>
      </c>
      <c r="E250" s="5">
        <v>27800</v>
      </c>
      <c r="F250" s="7">
        <v>32865.300000000003</v>
      </c>
      <c r="G250" t="s">
        <v>8218</v>
      </c>
      <c r="H250" t="s">
        <v>8223</v>
      </c>
      <c r="I250" t="s">
        <v>8245</v>
      </c>
      <c r="J250">
        <v>1482901546</v>
      </c>
      <c r="K250">
        <v>1480309546</v>
      </c>
      <c r="L250" t="b">
        <v>0</v>
      </c>
      <c r="M250">
        <v>499</v>
      </c>
      <c r="N250" t="b">
        <v>1</v>
      </c>
      <c r="O250" t="s">
        <v>8275</v>
      </c>
      <c r="P250">
        <f t="shared" si="12"/>
        <v>118</v>
      </c>
      <c r="Q250">
        <f t="shared" si="13"/>
        <v>65.86</v>
      </c>
      <c r="R250" s="12" t="s">
        <v>8327</v>
      </c>
      <c r="S250" t="s">
        <v>8336</v>
      </c>
      <c r="T250" s="17">
        <f t="shared" si="14"/>
        <v>42702.212337962963</v>
      </c>
      <c r="U250" s="17">
        <f t="shared" si="15"/>
        <v>42103.957569444443</v>
      </c>
    </row>
    <row r="251" spans="2:21" ht="42.75" hidden="1" x14ac:dyDescent="0.45">
      <c r="B251">
        <v>39</v>
      </c>
      <c r="C251" s="9" t="s">
        <v>41</v>
      </c>
      <c r="D251" s="3" t="s">
        <v>4150</v>
      </c>
      <c r="E251" s="5">
        <v>25000</v>
      </c>
      <c r="F251" s="7">
        <v>32745</v>
      </c>
      <c r="G251" t="s">
        <v>8218</v>
      </c>
      <c r="H251" t="s">
        <v>8224</v>
      </c>
      <c r="I251" t="s">
        <v>8246</v>
      </c>
      <c r="J251">
        <v>1401058740</v>
      </c>
      <c r="K251">
        <v>1398388068</v>
      </c>
      <c r="L251" t="b">
        <v>0</v>
      </c>
      <c r="M251">
        <v>217</v>
      </c>
      <c r="N251" t="b">
        <v>1</v>
      </c>
      <c r="O251" t="s">
        <v>8263</v>
      </c>
      <c r="P251">
        <f t="shared" si="12"/>
        <v>131</v>
      </c>
      <c r="Q251">
        <f t="shared" si="13"/>
        <v>150.9</v>
      </c>
      <c r="R251" s="12" t="s">
        <v>8321</v>
      </c>
      <c r="S251" t="s">
        <v>8332</v>
      </c>
      <c r="T251" s="17">
        <f t="shared" si="14"/>
        <v>41754.047083333331</v>
      </c>
      <c r="U251" s="17">
        <f t="shared" si="15"/>
        <v>41007.76363425926</v>
      </c>
    </row>
    <row r="252" spans="2:21" ht="42.75" hidden="1" x14ac:dyDescent="0.45">
      <c r="B252">
        <v>2607</v>
      </c>
      <c r="C252" s="9" t="s">
        <v>2607</v>
      </c>
      <c r="D252" s="3" t="s">
        <v>6717</v>
      </c>
      <c r="E252" s="5">
        <v>8000</v>
      </c>
      <c r="F252" s="7">
        <v>32616</v>
      </c>
      <c r="G252" t="s">
        <v>8218</v>
      </c>
      <c r="H252" t="s">
        <v>8223</v>
      </c>
      <c r="I252" t="s">
        <v>8245</v>
      </c>
      <c r="J252">
        <v>1439344800</v>
      </c>
      <c r="K252">
        <v>1435611572</v>
      </c>
      <c r="L252" t="b">
        <v>1</v>
      </c>
      <c r="M252">
        <v>398</v>
      </c>
      <c r="N252" t="b">
        <v>1</v>
      </c>
      <c r="O252" t="s">
        <v>8299</v>
      </c>
      <c r="P252">
        <f t="shared" si="12"/>
        <v>408</v>
      </c>
      <c r="Q252">
        <f t="shared" si="13"/>
        <v>81.95</v>
      </c>
      <c r="R252" s="12" t="s">
        <v>8308</v>
      </c>
      <c r="S252" t="s">
        <v>8315</v>
      </c>
      <c r="T252" s="17">
        <f t="shared" si="14"/>
        <v>42184.874675925923</v>
      </c>
      <c r="U252" s="17">
        <f t="shared" si="15"/>
        <v>41961.190972222219</v>
      </c>
    </row>
    <row r="253" spans="2:21" ht="28.5" hidden="1" x14ac:dyDescent="0.45">
      <c r="B253">
        <v>2610</v>
      </c>
      <c r="C253" s="9" t="s">
        <v>2610</v>
      </c>
      <c r="D253" s="3" t="s">
        <v>6720</v>
      </c>
      <c r="E253" s="5">
        <v>22765</v>
      </c>
      <c r="F253" s="7">
        <v>32172.66</v>
      </c>
      <c r="G253" t="s">
        <v>8218</v>
      </c>
      <c r="H253" t="s">
        <v>8223</v>
      </c>
      <c r="I253" t="s">
        <v>8245</v>
      </c>
      <c r="J253">
        <v>1471849140</v>
      </c>
      <c r="K253">
        <v>1468444125</v>
      </c>
      <c r="L253" t="b">
        <v>1</v>
      </c>
      <c r="M253">
        <v>577</v>
      </c>
      <c r="N253" t="b">
        <v>1</v>
      </c>
      <c r="O253" t="s">
        <v>8299</v>
      </c>
      <c r="P253">
        <f t="shared" si="12"/>
        <v>141</v>
      </c>
      <c r="Q253">
        <f t="shared" si="13"/>
        <v>55.76</v>
      </c>
      <c r="R253" s="12" t="s">
        <v>8308</v>
      </c>
      <c r="S253" t="s">
        <v>8315</v>
      </c>
      <c r="T253" s="17">
        <f t="shared" si="14"/>
        <v>42564.881076388891</v>
      </c>
      <c r="U253" s="17">
        <f t="shared" si="15"/>
        <v>42732.212337962963</v>
      </c>
    </row>
    <row r="254" spans="2:21" ht="42.75" hidden="1" x14ac:dyDescent="0.45">
      <c r="B254">
        <v>654</v>
      </c>
      <c r="C254" s="9" t="s">
        <v>655</v>
      </c>
      <c r="D254" s="3" t="s">
        <v>4764</v>
      </c>
      <c r="E254" s="5">
        <v>12000</v>
      </c>
      <c r="F254" s="7">
        <v>32075</v>
      </c>
      <c r="G254" t="s">
        <v>8218</v>
      </c>
      <c r="H254" t="s">
        <v>8223</v>
      </c>
      <c r="I254" t="s">
        <v>8245</v>
      </c>
      <c r="J254">
        <v>1436396313</v>
      </c>
      <c r="K254">
        <v>1433804313</v>
      </c>
      <c r="L254" t="b">
        <v>0</v>
      </c>
      <c r="M254">
        <v>1013</v>
      </c>
      <c r="N254" t="b">
        <v>1</v>
      </c>
      <c r="O254" t="s">
        <v>8271</v>
      </c>
      <c r="P254">
        <f t="shared" si="12"/>
        <v>267</v>
      </c>
      <c r="Q254">
        <f t="shared" si="13"/>
        <v>31.66</v>
      </c>
      <c r="R254" s="12" t="s">
        <v>8308</v>
      </c>
      <c r="S254" t="s">
        <v>8310</v>
      </c>
      <c r="T254" s="17">
        <f t="shared" si="14"/>
        <v>42163.957326388889</v>
      </c>
      <c r="U254" s="17">
        <f t="shared" si="15"/>
        <v>41784.957638888889</v>
      </c>
    </row>
    <row r="255" spans="2:21" ht="42.75" hidden="1" x14ac:dyDescent="0.45">
      <c r="B255">
        <v>285</v>
      </c>
      <c r="C255" s="9" t="s">
        <v>286</v>
      </c>
      <c r="D255" s="3" t="s">
        <v>4395</v>
      </c>
      <c r="E255" s="5">
        <v>14000</v>
      </c>
      <c r="F255" s="7">
        <v>32035.51</v>
      </c>
      <c r="G255" t="s">
        <v>8218</v>
      </c>
      <c r="H255" t="s">
        <v>8223</v>
      </c>
      <c r="I255" t="s">
        <v>8245</v>
      </c>
      <c r="J255">
        <v>1379614128</v>
      </c>
      <c r="K255">
        <v>1377022128</v>
      </c>
      <c r="L255" t="b">
        <v>1</v>
      </c>
      <c r="M255">
        <v>563</v>
      </c>
      <c r="N255" t="b">
        <v>1</v>
      </c>
      <c r="O255" t="s">
        <v>8267</v>
      </c>
      <c r="P255">
        <f t="shared" si="12"/>
        <v>229</v>
      </c>
      <c r="Q255">
        <f t="shared" si="13"/>
        <v>56.9</v>
      </c>
      <c r="R255" s="12" t="s">
        <v>8321</v>
      </c>
      <c r="S255" t="s">
        <v>8322</v>
      </c>
      <c r="T255" s="17">
        <f t="shared" si="14"/>
        <v>41506.756111111114</v>
      </c>
      <c r="U255" s="17">
        <f t="shared" si="15"/>
        <v>42228.083333333328</v>
      </c>
    </row>
    <row r="256" spans="2:21" ht="28.5" hidden="1" x14ac:dyDescent="0.45">
      <c r="B256">
        <v>2239</v>
      </c>
      <c r="C256" s="9" t="s">
        <v>2240</v>
      </c>
      <c r="D256" s="3" t="s">
        <v>6349</v>
      </c>
      <c r="E256" s="5">
        <v>25000</v>
      </c>
      <c r="F256" s="7">
        <v>32006.67</v>
      </c>
      <c r="G256" t="s">
        <v>8218</v>
      </c>
      <c r="H256" t="s">
        <v>8223</v>
      </c>
      <c r="I256" t="s">
        <v>8245</v>
      </c>
      <c r="J256">
        <v>1385870520</v>
      </c>
      <c r="K256">
        <v>1382742014</v>
      </c>
      <c r="L256" t="b">
        <v>0</v>
      </c>
      <c r="M256">
        <v>426</v>
      </c>
      <c r="N256" t="b">
        <v>1</v>
      </c>
      <c r="O256" t="s">
        <v>8295</v>
      </c>
      <c r="P256">
        <f t="shared" si="12"/>
        <v>128</v>
      </c>
      <c r="Q256">
        <f t="shared" si="13"/>
        <v>75.13</v>
      </c>
      <c r="R256" s="12" t="s">
        <v>8316</v>
      </c>
      <c r="S256" t="s">
        <v>8317</v>
      </c>
      <c r="T256" s="17">
        <f t="shared" si="14"/>
        <v>41572.958495370374</v>
      </c>
      <c r="U256" s="17">
        <f t="shared" si="15"/>
        <v>42604.290972222225</v>
      </c>
    </row>
    <row r="257" spans="2:21" ht="42.75" hidden="1" x14ac:dyDescent="0.45">
      <c r="B257">
        <v>18</v>
      </c>
      <c r="C257" s="9" t="s">
        <v>20</v>
      </c>
      <c r="D257" s="3" t="s">
        <v>4129</v>
      </c>
      <c r="E257" s="5">
        <v>30000</v>
      </c>
      <c r="F257" s="7">
        <v>31896.33</v>
      </c>
      <c r="G257" t="s">
        <v>8218</v>
      </c>
      <c r="H257" t="s">
        <v>8223</v>
      </c>
      <c r="I257" t="s">
        <v>8245</v>
      </c>
      <c r="J257">
        <v>1410958856</v>
      </c>
      <c r="K257">
        <v>1408366856</v>
      </c>
      <c r="L257" t="b">
        <v>0</v>
      </c>
      <c r="M257">
        <v>342</v>
      </c>
      <c r="N257" t="b">
        <v>1</v>
      </c>
      <c r="O257" t="s">
        <v>8263</v>
      </c>
      <c r="P257">
        <f t="shared" si="12"/>
        <v>106</v>
      </c>
      <c r="Q257">
        <f t="shared" si="13"/>
        <v>93.26</v>
      </c>
      <c r="R257" s="12" t="s">
        <v>8321</v>
      </c>
      <c r="S257" t="s">
        <v>8332</v>
      </c>
      <c r="T257" s="17">
        <f t="shared" si="14"/>
        <v>41869.542314814818</v>
      </c>
      <c r="U257" s="17">
        <f t="shared" si="15"/>
        <v>42193.957326388889</v>
      </c>
    </row>
    <row r="258" spans="2:21" ht="42.75" hidden="1" x14ac:dyDescent="0.45">
      <c r="B258">
        <v>3282</v>
      </c>
      <c r="C258" s="9" t="s">
        <v>3282</v>
      </c>
      <c r="D258" s="3" t="s">
        <v>7392</v>
      </c>
      <c r="E258" s="5">
        <v>31000</v>
      </c>
      <c r="F258" s="7">
        <v>31820.5</v>
      </c>
      <c r="G258" t="s">
        <v>8218</v>
      </c>
      <c r="H258" t="s">
        <v>8223</v>
      </c>
      <c r="I258" t="s">
        <v>8245</v>
      </c>
      <c r="J258">
        <v>1461904788</v>
      </c>
      <c r="K258">
        <v>1458103188</v>
      </c>
      <c r="L258" t="b">
        <v>0</v>
      </c>
      <c r="M258">
        <v>237</v>
      </c>
      <c r="N258" t="b">
        <v>1</v>
      </c>
      <c r="O258" t="s">
        <v>8269</v>
      </c>
      <c r="P258">
        <f t="shared" si="12"/>
        <v>103</v>
      </c>
      <c r="Q258">
        <f t="shared" si="13"/>
        <v>134.26</v>
      </c>
      <c r="R258" s="12" t="s">
        <v>8323</v>
      </c>
      <c r="S258" t="s">
        <v>8326</v>
      </c>
      <c r="T258" s="17">
        <f t="shared" si="14"/>
        <v>42445.19430555556</v>
      </c>
      <c r="U258" s="17">
        <f t="shared" si="15"/>
        <v>41536.756111111114</v>
      </c>
    </row>
    <row r="259" spans="2:21" ht="42.75" hidden="1" x14ac:dyDescent="0.45">
      <c r="B259">
        <v>2715</v>
      </c>
      <c r="C259" s="9" t="s">
        <v>2715</v>
      </c>
      <c r="D259" s="3" t="s">
        <v>6825</v>
      </c>
      <c r="E259" s="5">
        <v>12000</v>
      </c>
      <c r="F259" s="7">
        <v>31754.69</v>
      </c>
      <c r="G259" t="s">
        <v>8218</v>
      </c>
      <c r="H259" t="s">
        <v>8223</v>
      </c>
      <c r="I259" t="s">
        <v>8245</v>
      </c>
      <c r="J259">
        <v>1456047228</v>
      </c>
      <c r="K259">
        <v>1453109628</v>
      </c>
      <c r="L259" t="b">
        <v>1</v>
      </c>
      <c r="M259">
        <v>551</v>
      </c>
      <c r="N259" t="b">
        <v>1</v>
      </c>
      <c r="O259" t="s">
        <v>8301</v>
      </c>
      <c r="P259">
        <f t="shared" ref="P259:P322" si="16">ROUND(F259/E259*100,0)</f>
        <v>265</v>
      </c>
      <c r="Q259">
        <f t="shared" ref="Q259:Q322" si="17">IFERROR(ROUND(F259/M259,2),0)</f>
        <v>57.63</v>
      </c>
      <c r="R259" s="12" t="s">
        <v>8323</v>
      </c>
      <c r="S259" t="s">
        <v>8324</v>
      </c>
      <c r="T259" s="17">
        <f t="shared" ref="T259:T322" si="18">(((K259/60)/60)/24)+DATE(1970,1,1)</f>
        <v>42387.398472222223</v>
      </c>
      <c r="U259" s="17">
        <f t="shared" si="15"/>
        <v>41609.168055555558</v>
      </c>
    </row>
    <row r="260" spans="2:21" ht="42.75" hidden="1" x14ac:dyDescent="0.45">
      <c r="B260">
        <v>3036</v>
      </c>
      <c r="C260" s="9" t="s">
        <v>3036</v>
      </c>
      <c r="D260" s="3" t="s">
        <v>7146</v>
      </c>
      <c r="E260" s="5">
        <v>25000</v>
      </c>
      <c r="F260" s="7">
        <v>31683</v>
      </c>
      <c r="G260" t="s">
        <v>8218</v>
      </c>
      <c r="H260" t="s">
        <v>8223</v>
      </c>
      <c r="I260" t="s">
        <v>8245</v>
      </c>
      <c r="J260">
        <v>1376654340</v>
      </c>
      <c r="K260">
        <v>1373568644</v>
      </c>
      <c r="L260" t="b">
        <v>0</v>
      </c>
      <c r="M260">
        <v>329</v>
      </c>
      <c r="N260" t="b">
        <v>1</v>
      </c>
      <c r="O260" t="s">
        <v>8301</v>
      </c>
      <c r="P260">
        <f t="shared" si="16"/>
        <v>127</v>
      </c>
      <c r="Q260">
        <f t="shared" si="17"/>
        <v>96.3</v>
      </c>
      <c r="R260" s="12" t="s">
        <v>8323</v>
      </c>
      <c r="S260" t="s">
        <v>8324</v>
      </c>
      <c r="T260" s="17">
        <f t="shared" si="18"/>
        <v>41466.785231481481</v>
      </c>
      <c r="U260" s="17">
        <f t="shared" si="15"/>
        <v>41899.542314814818</v>
      </c>
    </row>
    <row r="261" spans="2:21" ht="42.75" hidden="1" x14ac:dyDescent="0.45">
      <c r="B261">
        <v>250</v>
      </c>
      <c r="C261" s="9" t="s">
        <v>251</v>
      </c>
      <c r="D261" s="3" t="s">
        <v>4360</v>
      </c>
      <c r="E261" s="5">
        <v>30000</v>
      </c>
      <c r="F261" s="7">
        <v>31675</v>
      </c>
      <c r="G261" t="s">
        <v>8218</v>
      </c>
      <c r="H261" t="s">
        <v>8223</v>
      </c>
      <c r="I261" t="s">
        <v>8245</v>
      </c>
      <c r="J261">
        <v>1370525691</v>
      </c>
      <c r="K261">
        <v>1367933691</v>
      </c>
      <c r="L261" t="b">
        <v>1</v>
      </c>
      <c r="M261">
        <v>437</v>
      </c>
      <c r="N261" t="b">
        <v>1</v>
      </c>
      <c r="O261" t="s">
        <v>8267</v>
      </c>
      <c r="P261">
        <f t="shared" si="16"/>
        <v>106</v>
      </c>
      <c r="Q261">
        <f t="shared" si="17"/>
        <v>72.48</v>
      </c>
      <c r="R261" s="12" t="s">
        <v>8321</v>
      </c>
      <c r="S261" t="s">
        <v>8322</v>
      </c>
      <c r="T261" s="17">
        <f t="shared" si="18"/>
        <v>41401.565868055557</v>
      </c>
      <c r="U261" s="17">
        <f t="shared" si="15"/>
        <v>42489.19430555556</v>
      </c>
    </row>
    <row r="262" spans="2:21" ht="42.75" hidden="1" x14ac:dyDescent="0.45">
      <c r="B262">
        <v>2298</v>
      </c>
      <c r="C262" s="9" t="s">
        <v>2299</v>
      </c>
      <c r="D262" s="3" t="s">
        <v>6408</v>
      </c>
      <c r="E262" s="5">
        <v>30000</v>
      </c>
      <c r="F262" s="7">
        <v>31522</v>
      </c>
      <c r="G262" t="s">
        <v>8218</v>
      </c>
      <c r="H262" t="s">
        <v>8223</v>
      </c>
      <c r="I262" t="s">
        <v>8245</v>
      </c>
      <c r="J262">
        <v>1395861033</v>
      </c>
      <c r="K262">
        <v>1393272633</v>
      </c>
      <c r="L262" t="b">
        <v>0</v>
      </c>
      <c r="M262">
        <v>288</v>
      </c>
      <c r="N262" t="b">
        <v>1</v>
      </c>
      <c r="O262" t="s">
        <v>8274</v>
      </c>
      <c r="P262">
        <f t="shared" si="16"/>
        <v>105</v>
      </c>
      <c r="Q262">
        <f t="shared" si="17"/>
        <v>109.45</v>
      </c>
      <c r="R262" s="12" t="s">
        <v>8327</v>
      </c>
      <c r="S262" t="s">
        <v>8331</v>
      </c>
      <c r="T262" s="17">
        <f t="shared" si="18"/>
        <v>41694.84065972222</v>
      </c>
      <c r="U262" s="17">
        <f t="shared" ref="U262:U325" si="19">(((J259/60)/60)/24)+DATE(1970,1,1)</f>
        <v>42421.398472222223</v>
      </c>
    </row>
    <row r="263" spans="2:21" ht="42.75" hidden="1" x14ac:dyDescent="0.45">
      <c r="B263">
        <v>271</v>
      </c>
      <c r="C263" s="9" t="s">
        <v>272</v>
      </c>
      <c r="D263" s="3" t="s">
        <v>4381</v>
      </c>
      <c r="E263" s="5">
        <v>30000</v>
      </c>
      <c r="F263" s="7">
        <v>31404</v>
      </c>
      <c r="G263" t="s">
        <v>8218</v>
      </c>
      <c r="H263" t="s">
        <v>8223</v>
      </c>
      <c r="I263" t="s">
        <v>8245</v>
      </c>
      <c r="J263">
        <v>1388649600</v>
      </c>
      <c r="K263">
        <v>1386123861</v>
      </c>
      <c r="L263" t="b">
        <v>1</v>
      </c>
      <c r="M263">
        <v>287</v>
      </c>
      <c r="N263" t="b">
        <v>1</v>
      </c>
      <c r="O263" t="s">
        <v>8267</v>
      </c>
      <c r="P263">
        <f t="shared" si="16"/>
        <v>105</v>
      </c>
      <c r="Q263">
        <f t="shared" si="17"/>
        <v>109.42</v>
      </c>
      <c r="R263" s="12" t="s">
        <v>8321</v>
      </c>
      <c r="S263" t="s">
        <v>8322</v>
      </c>
      <c r="T263" s="17">
        <f t="shared" si="18"/>
        <v>41612.10024305556</v>
      </c>
      <c r="U263" s="17">
        <f t="shared" si="19"/>
        <v>41502.499305555553</v>
      </c>
    </row>
    <row r="264" spans="2:21" ht="42.75" hidden="1" x14ac:dyDescent="0.45">
      <c r="B264">
        <v>1534</v>
      </c>
      <c r="C264" s="9" t="s">
        <v>1535</v>
      </c>
      <c r="D264" s="3" t="s">
        <v>5644</v>
      </c>
      <c r="E264" s="5">
        <v>7500</v>
      </c>
      <c r="F264" s="7">
        <v>31330</v>
      </c>
      <c r="G264" t="s">
        <v>8218</v>
      </c>
      <c r="H264" t="s">
        <v>8223</v>
      </c>
      <c r="I264" t="s">
        <v>8245</v>
      </c>
      <c r="J264">
        <v>1441383062</v>
      </c>
      <c r="K264">
        <v>1438791062</v>
      </c>
      <c r="L264" t="b">
        <v>1</v>
      </c>
      <c r="M264">
        <v>369</v>
      </c>
      <c r="N264" t="b">
        <v>1</v>
      </c>
      <c r="O264" t="s">
        <v>8283</v>
      </c>
      <c r="P264">
        <f t="shared" si="16"/>
        <v>418</v>
      </c>
      <c r="Q264">
        <f t="shared" si="17"/>
        <v>84.91</v>
      </c>
      <c r="R264" s="12" t="s">
        <v>8313</v>
      </c>
      <c r="S264" t="s">
        <v>8314</v>
      </c>
      <c r="T264" s="17">
        <f t="shared" si="18"/>
        <v>42221.67432870371</v>
      </c>
      <c r="U264" s="17">
        <f t="shared" si="19"/>
        <v>41431.565868055557</v>
      </c>
    </row>
    <row r="265" spans="2:21" ht="42.75" hidden="1" x14ac:dyDescent="0.45">
      <c r="B265">
        <v>2731</v>
      </c>
      <c r="C265" s="9" t="s">
        <v>2731</v>
      </c>
      <c r="D265" s="3" t="s">
        <v>6841</v>
      </c>
      <c r="E265" s="5">
        <v>30000</v>
      </c>
      <c r="F265" s="7">
        <v>31291</v>
      </c>
      <c r="G265" t="s">
        <v>8218</v>
      </c>
      <c r="H265" t="s">
        <v>8223</v>
      </c>
      <c r="I265" t="s">
        <v>8245</v>
      </c>
      <c r="J265">
        <v>1413604800</v>
      </c>
      <c r="K265">
        <v>1408624622</v>
      </c>
      <c r="L265" t="b">
        <v>0</v>
      </c>
      <c r="M265">
        <v>37</v>
      </c>
      <c r="N265" t="b">
        <v>1</v>
      </c>
      <c r="O265" t="s">
        <v>8293</v>
      </c>
      <c r="P265">
        <f t="shared" si="16"/>
        <v>104</v>
      </c>
      <c r="Q265">
        <f t="shared" si="17"/>
        <v>845.7</v>
      </c>
      <c r="R265" s="12" t="s">
        <v>8308</v>
      </c>
      <c r="S265" t="s">
        <v>8309</v>
      </c>
      <c r="T265" s="17">
        <f t="shared" si="18"/>
        <v>41872.525717592594</v>
      </c>
      <c r="U265" s="17">
        <f t="shared" si="19"/>
        <v>41724.798993055556</v>
      </c>
    </row>
    <row r="266" spans="2:21" ht="42.75" hidden="1" x14ac:dyDescent="0.45">
      <c r="B266">
        <v>2017</v>
      </c>
      <c r="C266" s="9" t="s">
        <v>2018</v>
      </c>
      <c r="D266" s="3" t="s">
        <v>6127</v>
      </c>
      <c r="E266" s="5">
        <v>25000</v>
      </c>
      <c r="F266" s="7">
        <v>31275.599999999999</v>
      </c>
      <c r="G266" t="s">
        <v>8218</v>
      </c>
      <c r="H266" t="s">
        <v>8223</v>
      </c>
      <c r="I266" t="s">
        <v>8245</v>
      </c>
      <c r="J266">
        <v>1332561600</v>
      </c>
      <c r="K266">
        <v>1329873755</v>
      </c>
      <c r="L266" t="b">
        <v>1</v>
      </c>
      <c r="M266">
        <v>426</v>
      </c>
      <c r="N266" t="b">
        <v>1</v>
      </c>
      <c r="O266" t="s">
        <v>8293</v>
      </c>
      <c r="P266">
        <f t="shared" si="16"/>
        <v>125</v>
      </c>
      <c r="Q266">
        <f t="shared" si="17"/>
        <v>73.42</v>
      </c>
      <c r="R266" s="12" t="s">
        <v>8308</v>
      </c>
      <c r="S266" t="s">
        <v>8309</v>
      </c>
      <c r="T266" s="17">
        <f t="shared" si="18"/>
        <v>40961.057349537034</v>
      </c>
      <c r="U266" s="17">
        <f t="shared" si="19"/>
        <v>41641.333333333336</v>
      </c>
    </row>
    <row r="267" spans="2:21" ht="42.75" hidden="1" x14ac:dyDescent="0.45">
      <c r="B267">
        <v>1112</v>
      </c>
      <c r="C267" s="9" t="s">
        <v>1113</v>
      </c>
      <c r="D267" s="3" t="s">
        <v>5222</v>
      </c>
      <c r="E267" s="5">
        <v>88000</v>
      </c>
      <c r="F267" s="7">
        <v>31272.92</v>
      </c>
      <c r="G267" t="s">
        <v>8220</v>
      </c>
      <c r="H267" t="s">
        <v>8223</v>
      </c>
      <c r="I267" t="s">
        <v>8245</v>
      </c>
      <c r="J267">
        <v>1421656200</v>
      </c>
      <c r="K267">
        <v>1416507211</v>
      </c>
      <c r="L267" t="b">
        <v>0</v>
      </c>
      <c r="M267">
        <v>312</v>
      </c>
      <c r="N267" t="b">
        <v>0</v>
      </c>
      <c r="O267" t="s">
        <v>8280</v>
      </c>
      <c r="P267">
        <f t="shared" si="16"/>
        <v>36</v>
      </c>
      <c r="Q267">
        <f t="shared" si="17"/>
        <v>100.23</v>
      </c>
      <c r="R267" s="12" t="s">
        <v>8316</v>
      </c>
      <c r="S267" t="s">
        <v>8334</v>
      </c>
      <c r="T267" s="17">
        <f t="shared" si="18"/>
        <v>41963.759386574078</v>
      </c>
      <c r="U267" s="17">
        <f t="shared" si="19"/>
        <v>42251.67432870371</v>
      </c>
    </row>
    <row r="268" spans="2:21" ht="42.75" hidden="1" x14ac:dyDescent="0.45">
      <c r="B268">
        <v>3425</v>
      </c>
      <c r="C268" s="9" t="s">
        <v>3424</v>
      </c>
      <c r="D268" s="3" t="s">
        <v>7535</v>
      </c>
      <c r="E268" s="5">
        <v>30000</v>
      </c>
      <c r="F268" s="7">
        <v>30891.1</v>
      </c>
      <c r="G268" t="s">
        <v>8218</v>
      </c>
      <c r="H268" t="s">
        <v>8223</v>
      </c>
      <c r="I268" t="s">
        <v>8245</v>
      </c>
      <c r="J268">
        <v>1412434136</v>
      </c>
      <c r="K268">
        <v>1409669336</v>
      </c>
      <c r="L268" t="b">
        <v>0</v>
      </c>
      <c r="M268">
        <v>104</v>
      </c>
      <c r="N268" t="b">
        <v>1</v>
      </c>
      <c r="O268" t="s">
        <v>8269</v>
      </c>
      <c r="P268">
        <f t="shared" si="16"/>
        <v>103</v>
      </c>
      <c r="Q268">
        <f t="shared" si="17"/>
        <v>297.02999999999997</v>
      </c>
      <c r="R268" s="12" t="s">
        <v>8323</v>
      </c>
      <c r="S268" t="s">
        <v>8326</v>
      </c>
      <c r="T268" s="17">
        <f t="shared" si="18"/>
        <v>41884.617314814815</v>
      </c>
      <c r="U268" s="17">
        <f t="shared" si="19"/>
        <v>41930.166666666664</v>
      </c>
    </row>
    <row r="269" spans="2:21" ht="42.75" hidden="1" x14ac:dyDescent="0.45">
      <c r="B269">
        <v>43</v>
      </c>
      <c r="C269" s="9" t="s">
        <v>45</v>
      </c>
      <c r="D269" s="3" t="s">
        <v>4154</v>
      </c>
      <c r="E269" s="5">
        <v>10000</v>
      </c>
      <c r="F269" s="7">
        <v>30866</v>
      </c>
      <c r="G269" t="s">
        <v>8218</v>
      </c>
      <c r="H269" t="s">
        <v>8223</v>
      </c>
      <c r="I269" t="s">
        <v>8245</v>
      </c>
      <c r="J269">
        <v>1405209600</v>
      </c>
      <c r="K269">
        <v>1402599486</v>
      </c>
      <c r="L269" t="b">
        <v>0</v>
      </c>
      <c r="M269">
        <v>263</v>
      </c>
      <c r="N269" t="b">
        <v>1</v>
      </c>
      <c r="O269" t="s">
        <v>8263</v>
      </c>
      <c r="P269">
        <f t="shared" si="16"/>
        <v>309</v>
      </c>
      <c r="Q269">
        <f t="shared" si="17"/>
        <v>117.36</v>
      </c>
      <c r="R269" s="12" t="s">
        <v>8321</v>
      </c>
      <c r="S269" t="s">
        <v>8332</v>
      </c>
      <c r="T269" s="17">
        <f t="shared" si="18"/>
        <v>41802.790347222224</v>
      </c>
      <c r="U269" s="17">
        <f t="shared" si="19"/>
        <v>40992.166666666664</v>
      </c>
    </row>
    <row r="270" spans="2:21" ht="28.5" hidden="1" x14ac:dyDescent="0.45">
      <c r="B270">
        <v>1518</v>
      </c>
      <c r="C270" s="9" t="s">
        <v>1519</v>
      </c>
      <c r="D270" s="3" t="s">
        <v>5628</v>
      </c>
      <c r="E270" s="5">
        <v>15000</v>
      </c>
      <c r="F270" s="7">
        <v>30805</v>
      </c>
      <c r="G270" t="s">
        <v>8218</v>
      </c>
      <c r="H270" t="s">
        <v>8223</v>
      </c>
      <c r="I270" t="s">
        <v>8245</v>
      </c>
      <c r="J270">
        <v>1401565252</v>
      </c>
      <c r="K270">
        <v>1398973252</v>
      </c>
      <c r="L270" t="b">
        <v>1</v>
      </c>
      <c r="M270">
        <v>236</v>
      </c>
      <c r="N270" t="b">
        <v>1</v>
      </c>
      <c r="O270" t="s">
        <v>8283</v>
      </c>
      <c r="P270">
        <f t="shared" si="16"/>
        <v>205</v>
      </c>
      <c r="Q270">
        <f t="shared" si="17"/>
        <v>130.53</v>
      </c>
      <c r="R270" s="12" t="s">
        <v>8313</v>
      </c>
      <c r="S270" t="s">
        <v>8314</v>
      </c>
      <c r="T270" s="17">
        <f t="shared" si="18"/>
        <v>41760.8200462963</v>
      </c>
      <c r="U270" s="17">
        <f t="shared" si="19"/>
        <v>42023.354166666672</v>
      </c>
    </row>
    <row r="271" spans="2:21" ht="57" hidden="1" x14ac:dyDescent="0.45">
      <c r="B271">
        <v>983</v>
      </c>
      <c r="C271" s="9" t="s">
        <v>984</v>
      </c>
      <c r="D271" s="3" t="s">
        <v>5093</v>
      </c>
      <c r="E271" s="5">
        <v>104219</v>
      </c>
      <c r="F271" s="7">
        <v>30751</v>
      </c>
      <c r="G271" t="s">
        <v>8220</v>
      </c>
      <c r="H271" t="s">
        <v>8226</v>
      </c>
      <c r="I271" t="s">
        <v>8248</v>
      </c>
      <c r="J271">
        <v>1471985640</v>
      </c>
      <c r="K271">
        <v>1469289685</v>
      </c>
      <c r="L271" t="b">
        <v>0</v>
      </c>
      <c r="M271">
        <v>179</v>
      </c>
      <c r="N271" t="b">
        <v>0</v>
      </c>
      <c r="O271" t="s">
        <v>8271</v>
      </c>
      <c r="P271">
        <f t="shared" si="16"/>
        <v>30</v>
      </c>
      <c r="Q271">
        <f t="shared" si="17"/>
        <v>171.79</v>
      </c>
      <c r="R271" s="12" t="s">
        <v>8308</v>
      </c>
      <c r="S271" t="s">
        <v>8310</v>
      </c>
      <c r="T271" s="17">
        <f t="shared" si="18"/>
        <v>42574.667650462965</v>
      </c>
      <c r="U271" s="17">
        <f t="shared" si="19"/>
        <v>41916.617314814815</v>
      </c>
    </row>
    <row r="272" spans="2:21" ht="42.75" hidden="1" x14ac:dyDescent="0.45">
      <c r="B272">
        <v>2459</v>
      </c>
      <c r="C272" s="9" t="s">
        <v>2460</v>
      </c>
      <c r="D272" s="3" t="s">
        <v>6569</v>
      </c>
      <c r="E272" s="5">
        <v>30000</v>
      </c>
      <c r="F272" s="7">
        <v>30675</v>
      </c>
      <c r="G272" t="s">
        <v>8218</v>
      </c>
      <c r="H272" t="s">
        <v>8223</v>
      </c>
      <c r="I272" t="s">
        <v>8245</v>
      </c>
      <c r="J272">
        <v>1458742685</v>
      </c>
      <c r="K272">
        <v>1454858285</v>
      </c>
      <c r="L272" t="b">
        <v>0</v>
      </c>
      <c r="M272">
        <v>282</v>
      </c>
      <c r="N272" t="b">
        <v>1</v>
      </c>
      <c r="O272" t="s">
        <v>8296</v>
      </c>
      <c r="P272">
        <f t="shared" si="16"/>
        <v>102</v>
      </c>
      <c r="Q272">
        <f t="shared" si="17"/>
        <v>108.78</v>
      </c>
      <c r="R272" s="12" t="s">
        <v>8319</v>
      </c>
      <c r="S272" t="s">
        <v>8320</v>
      </c>
      <c r="T272" s="17">
        <f t="shared" si="18"/>
        <v>42407.637557870374</v>
      </c>
      <c r="U272" s="17">
        <f t="shared" si="19"/>
        <v>41833</v>
      </c>
    </row>
    <row r="273" spans="2:21" ht="42.75" hidden="1" x14ac:dyDescent="0.45">
      <c r="B273">
        <v>3224</v>
      </c>
      <c r="C273" s="9" t="s">
        <v>3224</v>
      </c>
      <c r="D273" s="3" t="s">
        <v>7334</v>
      </c>
      <c r="E273" s="5">
        <v>30000</v>
      </c>
      <c r="F273" s="7">
        <v>30610</v>
      </c>
      <c r="G273" t="s">
        <v>8218</v>
      </c>
      <c r="H273" t="s">
        <v>8223</v>
      </c>
      <c r="I273" t="s">
        <v>8245</v>
      </c>
      <c r="J273">
        <v>1484024400</v>
      </c>
      <c r="K273">
        <v>1479932713</v>
      </c>
      <c r="L273" t="b">
        <v>1</v>
      </c>
      <c r="M273">
        <v>216</v>
      </c>
      <c r="N273" t="b">
        <v>1</v>
      </c>
      <c r="O273" t="s">
        <v>8269</v>
      </c>
      <c r="P273">
        <f t="shared" si="16"/>
        <v>102</v>
      </c>
      <c r="Q273">
        <f t="shared" si="17"/>
        <v>141.71</v>
      </c>
      <c r="R273" s="12" t="s">
        <v>8323</v>
      </c>
      <c r="S273" t="s">
        <v>8326</v>
      </c>
      <c r="T273" s="17">
        <f t="shared" si="18"/>
        <v>42697.850844907407</v>
      </c>
      <c r="U273" s="17">
        <f t="shared" si="19"/>
        <v>41790.8200462963</v>
      </c>
    </row>
    <row r="274" spans="2:21" ht="42.75" hidden="1" x14ac:dyDescent="0.45">
      <c r="B274">
        <v>343</v>
      </c>
      <c r="C274" s="9" t="s">
        <v>344</v>
      </c>
      <c r="D274" s="3" t="s">
        <v>4453</v>
      </c>
      <c r="E274" s="5">
        <v>30000</v>
      </c>
      <c r="F274" s="7">
        <v>30608.59</v>
      </c>
      <c r="G274" t="s">
        <v>8218</v>
      </c>
      <c r="H274" t="s">
        <v>8223</v>
      </c>
      <c r="I274" t="s">
        <v>8245</v>
      </c>
      <c r="J274">
        <v>1415934000</v>
      </c>
      <c r="K274">
        <v>1413308545</v>
      </c>
      <c r="L274" t="b">
        <v>1</v>
      </c>
      <c r="M274">
        <v>524</v>
      </c>
      <c r="N274" t="b">
        <v>1</v>
      </c>
      <c r="O274" t="s">
        <v>8267</v>
      </c>
      <c r="P274">
        <f t="shared" si="16"/>
        <v>102</v>
      </c>
      <c r="Q274">
        <f t="shared" si="17"/>
        <v>58.41</v>
      </c>
      <c r="R274" s="12" t="s">
        <v>8321</v>
      </c>
      <c r="S274" t="s">
        <v>8322</v>
      </c>
      <c r="T274" s="17">
        <f t="shared" si="18"/>
        <v>41926.73778935185</v>
      </c>
      <c r="U274" s="17">
        <f t="shared" si="19"/>
        <v>42605.870833333334</v>
      </c>
    </row>
    <row r="275" spans="2:21" ht="42.75" hidden="1" x14ac:dyDescent="0.45">
      <c r="B275">
        <v>370</v>
      </c>
      <c r="C275" s="9" t="s">
        <v>371</v>
      </c>
      <c r="D275" s="3" t="s">
        <v>4480</v>
      </c>
      <c r="E275" s="5">
        <v>25000</v>
      </c>
      <c r="F275" s="7">
        <v>30505</v>
      </c>
      <c r="G275" t="s">
        <v>8218</v>
      </c>
      <c r="H275" t="s">
        <v>8223</v>
      </c>
      <c r="I275" t="s">
        <v>8245</v>
      </c>
      <c r="J275">
        <v>1483729500</v>
      </c>
      <c r="K275">
        <v>1481137500</v>
      </c>
      <c r="L275" t="b">
        <v>0</v>
      </c>
      <c r="M275">
        <v>43</v>
      </c>
      <c r="N275" t="b">
        <v>1</v>
      </c>
      <c r="O275" t="s">
        <v>8267</v>
      </c>
      <c r="P275">
        <f t="shared" si="16"/>
        <v>122</v>
      </c>
      <c r="Q275">
        <f t="shared" si="17"/>
        <v>709.42</v>
      </c>
      <c r="R275" s="12" t="s">
        <v>8321</v>
      </c>
      <c r="S275" t="s">
        <v>8322</v>
      </c>
      <c r="T275" s="17">
        <f t="shared" si="18"/>
        <v>42711.795138888891</v>
      </c>
      <c r="U275" s="17">
        <f t="shared" si="19"/>
        <v>42452.595891203702</v>
      </c>
    </row>
    <row r="276" spans="2:21" ht="42.75" hidden="1" x14ac:dyDescent="0.45">
      <c r="B276">
        <v>1253</v>
      </c>
      <c r="C276" s="9" t="s">
        <v>1254</v>
      </c>
      <c r="D276" s="3" t="s">
        <v>5363</v>
      </c>
      <c r="E276" s="5">
        <v>10</v>
      </c>
      <c r="F276" s="7">
        <v>30383.32</v>
      </c>
      <c r="G276" t="s">
        <v>8218</v>
      </c>
      <c r="H276" t="s">
        <v>8223</v>
      </c>
      <c r="I276" t="s">
        <v>8245</v>
      </c>
      <c r="J276">
        <v>1409770107</v>
      </c>
      <c r="K276">
        <v>1407178107</v>
      </c>
      <c r="L276" t="b">
        <v>1</v>
      </c>
      <c r="M276">
        <v>711</v>
      </c>
      <c r="N276" t="b">
        <v>1</v>
      </c>
      <c r="O276" t="s">
        <v>8274</v>
      </c>
      <c r="P276">
        <f t="shared" si="16"/>
        <v>303833</v>
      </c>
      <c r="Q276">
        <f t="shared" si="17"/>
        <v>42.73</v>
      </c>
      <c r="R276" s="12" t="s">
        <v>8327</v>
      </c>
      <c r="S276" t="s">
        <v>8331</v>
      </c>
      <c r="T276" s="17">
        <f t="shared" si="18"/>
        <v>41855.783645833333</v>
      </c>
      <c r="U276" s="17">
        <f t="shared" si="19"/>
        <v>42745.208333333328</v>
      </c>
    </row>
    <row r="277" spans="2:21" ht="42.75" hidden="1" x14ac:dyDescent="0.45">
      <c r="B277">
        <v>2057</v>
      </c>
      <c r="C277" s="9" t="s">
        <v>2058</v>
      </c>
      <c r="D277" s="3" t="s">
        <v>6167</v>
      </c>
      <c r="E277" s="5">
        <v>15000</v>
      </c>
      <c r="F277" s="7">
        <v>30334.83</v>
      </c>
      <c r="G277" t="s">
        <v>8218</v>
      </c>
      <c r="H277" t="s">
        <v>8224</v>
      </c>
      <c r="I277" t="s">
        <v>8246</v>
      </c>
      <c r="J277">
        <v>1456487532</v>
      </c>
      <c r="K277">
        <v>1453895532</v>
      </c>
      <c r="L277" t="b">
        <v>0</v>
      </c>
      <c r="M277">
        <v>666</v>
      </c>
      <c r="N277" t="b">
        <v>1</v>
      </c>
      <c r="O277" t="s">
        <v>8293</v>
      </c>
      <c r="P277">
        <f t="shared" si="16"/>
        <v>202</v>
      </c>
      <c r="Q277">
        <f t="shared" si="17"/>
        <v>45.55</v>
      </c>
      <c r="R277" s="12" t="s">
        <v>8308</v>
      </c>
      <c r="S277" t="s">
        <v>8309</v>
      </c>
      <c r="T277" s="17">
        <f t="shared" si="18"/>
        <v>42396.494583333333</v>
      </c>
      <c r="U277" s="17">
        <f t="shared" si="19"/>
        <v>41957.125</v>
      </c>
    </row>
    <row r="278" spans="2:21" ht="42.75" hidden="1" x14ac:dyDescent="0.45">
      <c r="B278">
        <v>411</v>
      </c>
      <c r="C278" s="9" t="s">
        <v>412</v>
      </c>
      <c r="D278" s="3" t="s">
        <v>4521</v>
      </c>
      <c r="E278" s="5">
        <v>30000</v>
      </c>
      <c r="F278" s="7">
        <v>30315</v>
      </c>
      <c r="G278" t="s">
        <v>8218</v>
      </c>
      <c r="H278" t="s">
        <v>8223</v>
      </c>
      <c r="I278" t="s">
        <v>8245</v>
      </c>
      <c r="J278">
        <v>1387688400</v>
      </c>
      <c r="K278">
        <v>1384920804</v>
      </c>
      <c r="L278" t="b">
        <v>0</v>
      </c>
      <c r="M278">
        <v>241</v>
      </c>
      <c r="N278" t="b">
        <v>1</v>
      </c>
      <c r="O278" t="s">
        <v>8267</v>
      </c>
      <c r="P278">
        <f t="shared" si="16"/>
        <v>101</v>
      </c>
      <c r="Q278">
        <f t="shared" si="17"/>
        <v>125.79</v>
      </c>
      <c r="R278" s="12" t="s">
        <v>8321</v>
      </c>
      <c r="S278" t="s">
        <v>8322</v>
      </c>
      <c r="T278" s="17">
        <f t="shared" si="18"/>
        <v>41598.17597222222</v>
      </c>
      <c r="U278" s="17">
        <f t="shared" si="19"/>
        <v>42741.795138888891</v>
      </c>
    </row>
    <row r="279" spans="2:21" ht="42.75" hidden="1" x14ac:dyDescent="0.45">
      <c r="B279">
        <v>2231</v>
      </c>
      <c r="C279" s="9" t="s">
        <v>2232</v>
      </c>
      <c r="D279" s="3" t="s">
        <v>6341</v>
      </c>
      <c r="E279" s="5">
        <v>2500</v>
      </c>
      <c r="F279" s="7">
        <v>30303.24</v>
      </c>
      <c r="G279" t="s">
        <v>8218</v>
      </c>
      <c r="H279" t="s">
        <v>8223</v>
      </c>
      <c r="I279" t="s">
        <v>8245</v>
      </c>
      <c r="J279">
        <v>1372136400</v>
      </c>
      <c r="K279">
        <v>1369864301</v>
      </c>
      <c r="L279" t="b">
        <v>0</v>
      </c>
      <c r="M279">
        <v>1113</v>
      </c>
      <c r="N279" t="b">
        <v>1</v>
      </c>
      <c r="O279" t="s">
        <v>8295</v>
      </c>
      <c r="P279">
        <f t="shared" si="16"/>
        <v>1212</v>
      </c>
      <c r="Q279">
        <f t="shared" si="17"/>
        <v>27.23</v>
      </c>
      <c r="R279" s="12" t="s">
        <v>8316</v>
      </c>
      <c r="S279" t="s">
        <v>8317</v>
      </c>
      <c r="T279" s="17">
        <f t="shared" si="18"/>
        <v>41423.910891203705</v>
      </c>
      <c r="U279" s="17">
        <f t="shared" si="19"/>
        <v>41885.783645833333</v>
      </c>
    </row>
    <row r="280" spans="2:21" ht="28.5" hidden="1" x14ac:dyDescent="0.45">
      <c r="B280">
        <v>2728</v>
      </c>
      <c r="C280" s="9" t="s">
        <v>2728</v>
      </c>
      <c r="D280" s="3" t="s">
        <v>6838</v>
      </c>
      <c r="E280" s="5">
        <v>15000</v>
      </c>
      <c r="F280" s="7">
        <v>30274</v>
      </c>
      <c r="G280" t="s">
        <v>8218</v>
      </c>
      <c r="H280" t="s">
        <v>8223</v>
      </c>
      <c r="I280" t="s">
        <v>8245</v>
      </c>
      <c r="J280">
        <v>1451485434</v>
      </c>
      <c r="K280">
        <v>1448461434</v>
      </c>
      <c r="L280" t="b">
        <v>0</v>
      </c>
      <c r="M280">
        <v>392</v>
      </c>
      <c r="N280" t="b">
        <v>1</v>
      </c>
      <c r="O280" t="s">
        <v>8293</v>
      </c>
      <c r="P280">
        <f t="shared" si="16"/>
        <v>202</v>
      </c>
      <c r="Q280">
        <f t="shared" si="17"/>
        <v>77.23</v>
      </c>
      <c r="R280" s="12" t="s">
        <v>8308</v>
      </c>
      <c r="S280" t="s">
        <v>8309</v>
      </c>
      <c r="T280" s="17">
        <f t="shared" si="18"/>
        <v>42333.59993055556</v>
      </c>
      <c r="U280" s="17">
        <f t="shared" si="19"/>
        <v>42426.494583333333</v>
      </c>
    </row>
    <row r="281" spans="2:21" ht="42.75" hidden="1" x14ac:dyDescent="0.45">
      <c r="B281">
        <v>317</v>
      </c>
      <c r="C281" s="9" t="s">
        <v>318</v>
      </c>
      <c r="D281" s="3" t="s">
        <v>4427</v>
      </c>
      <c r="E281" s="5">
        <v>30000</v>
      </c>
      <c r="F281" s="7">
        <v>30241</v>
      </c>
      <c r="G281" t="s">
        <v>8218</v>
      </c>
      <c r="H281" t="s">
        <v>8223</v>
      </c>
      <c r="I281" t="s">
        <v>8245</v>
      </c>
      <c r="J281">
        <v>1386778483</v>
      </c>
      <c r="K281">
        <v>1384186483</v>
      </c>
      <c r="L281" t="b">
        <v>1</v>
      </c>
      <c r="M281">
        <v>316</v>
      </c>
      <c r="N281" t="b">
        <v>1</v>
      </c>
      <c r="O281" t="s">
        <v>8267</v>
      </c>
      <c r="P281">
        <f t="shared" si="16"/>
        <v>101</v>
      </c>
      <c r="Q281">
        <f t="shared" si="17"/>
        <v>95.7</v>
      </c>
      <c r="R281" s="12" t="s">
        <v>8321</v>
      </c>
      <c r="S281" t="s">
        <v>8322</v>
      </c>
      <c r="T281" s="17">
        <f t="shared" si="18"/>
        <v>41589.676886574074</v>
      </c>
      <c r="U281" s="17">
        <f t="shared" si="19"/>
        <v>41630.208333333336</v>
      </c>
    </row>
    <row r="282" spans="2:21" ht="28.5" hidden="1" x14ac:dyDescent="0.45">
      <c r="B282">
        <v>2442</v>
      </c>
      <c r="C282" s="9" t="s">
        <v>2443</v>
      </c>
      <c r="D282" s="3" t="s">
        <v>6552</v>
      </c>
      <c r="E282" s="5">
        <v>24000</v>
      </c>
      <c r="F282" s="7">
        <v>30226</v>
      </c>
      <c r="G282" t="s">
        <v>8218</v>
      </c>
      <c r="H282" t="s">
        <v>8223</v>
      </c>
      <c r="I282" t="s">
        <v>8245</v>
      </c>
      <c r="J282">
        <v>1426777228</v>
      </c>
      <c r="K282">
        <v>1424188828</v>
      </c>
      <c r="L282" t="b">
        <v>0</v>
      </c>
      <c r="M282">
        <v>372</v>
      </c>
      <c r="N282" t="b">
        <v>1</v>
      </c>
      <c r="O282" t="s">
        <v>8296</v>
      </c>
      <c r="P282">
        <f t="shared" si="16"/>
        <v>126</v>
      </c>
      <c r="Q282">
        <f t="shared" si="17"/>
        <v>81.25</v>
      </c>
      <c r="R282" s="12" t="s">
        <v>8319</v>
      </c>
      <c r="S282" t="s">
        <v>8320</v>
      </c>
      <c r="T282" s="17">
        <f t="shared" si="18"/>
        <v>42052.666990740734</v>
      </c>
      <c r="U282" s="17">
        <f t="shared" si="19"/>
        <v>41450.208333333336</v>
      </c>
    </row>
    <row r="283" spans="2:21" ht="42.75" hidden="1" x14ac:dyDescent="0.45">
      <c r="B283">
        <v>658</v>
      </c>
      <c r="C283" s="9" t="s">
        <v>659</v>
      </c>
      <c r="D283" s="3" t="s">
        <v>4768</v>
      </c>
      <c r="E283" s="5">
        <v>28888</v>
      </c>
      <c r="F283" s="7">
        <v>30177</v>
      </c>
      <c r="G283" t="s">
        <v>8218</v>
      </c>
      <c r="H283" t="s">
        <v>8223</v>
      </c>
      <c r="I283" t="s">
        <v>8245</v>
      </c>
      <c r="J283">
        <v>1437933600</v>
      </c>
      <c r="K283">
        <v>1435117889</v>
      </c>
      <c r="L283" t="b">
        <v>0</v>
      </c>
      <c r="M283">
        <v>276</v>
      </c>
      <c r="N283" t="b">
        <v>1</v>
      </c>
      <c r="O283" t="s">
        <v>8271</v>
      </c>
      <c r="P283">
        <f t="shared" si="16"/>
        <v>104</v>
      </c>
      <c r="Q283">
        <f t="shared" si="17"/>
        <v>109.34</v>
      </c>
      <c r="R283" s="12" t="s">
        <v>8308</v>
      </c>
      <c r="S283" t="s">
        <v>8310</v>
      </c>
      <c r="T283" s="17">
        <f t="shared" si="18"/>
        <v>42179.160752314812</v>
      </c>
      <c r="U283" s="17">
        <f t="shared" si="19"/>
        <v>42368.59993055556</v>
      </c>
    </row>
    <row r="284" spans="2:21" ht="42.75" hidden="1" x14ac:dyDescent="0.45">
      <c r="B284">
        <v>150</v>
      </c>
      <c r="C284" s="9" t="s">
        <v>152</v>
      </c>
      <c r="D284" s="3" t="s">
        <v>4260</v>
      </c>
      <c r="E284" s="5">
        <v>130000</v>
      </c>
      <c r="F284" s="7">
        <v>30112</v>
      </c>
      <c r="G284" t="s">
        <v>8219</v>
      </c>
      <c r="H284" t="s">
        <v>8223</v>
      </c>
      <c r="I284" t="s">
        <v>8245</v>
      </c>
      <c r="J284">
        <v>1432612382</v>
      </c>
      <c r="K284">
        <v>1427428382</v>
      </c>
      <c r="L284" t="b">
        <v>0</v>
      </c>
      <c r="M284">
        <v>67</v>
      </c>
      <c r="N284" t="b">
        <v>0</v>
      </c>
      <c r="O284" t="s">
        <v>8265</v>
      </c>
      <c r="P284">
        <f t="shared" si="16"/>
        <v>23</v>
      </c>
      <c r="Q284">
        <f t="shared" si="17"/>
        <v>449.43</v>
      </c>
      <c r="R284" s="12" t="s">
        <v>8321</v>
      </c>
      <c r="S284" t="s">
        <v>8337</v>
      </c>
      <c r="T284" s="17">
        <f t="shared" si="18"/>
        <v>42090.161828703705</v>
      </c>
      <c r="U284" s="17">
        <f t="shared" si="19"/>
        <v>41619.676886574074</v>
      </c>
    </row>
    <row r="285" spans="2:21" ht="42.75" hidden="1" x14ac:dyDescent="0.45">
      <c r="B285">
        <v>2037</v>
      </c>
      <c r="C285" s="9" t="s">
        <v>2038</v>
      </c>
      <c r="D285" s="3" t="s">
        <v>6147</v>
      </c>
      <c r="E285" s="5">
        <v>10000</v>
      </c>
      <c r="F285" s="7">
        <v>30047.64</v>
      </c>
      <c r="G285" t="s">
        <v>8218</v>
      </c>
      <c r="H285" t="s">
        <v>8223</v>
      </c>
      <c r="I285" t="s">
        <v>8245</v>
      </c>
      <c r="J285">
        <v>1388383353</v>
      </c>
      <c r="K285">
        <v>1383195753</v>
      </c>
      <c r="L285" t="b">
        <v>1</v>
      </c>
      <c r="M285">
        <v>429</v>
      </c>
      <c r="N285" t="b">
        <v>1</v>
      </c>
      <c r="O285" t="s">
        <v>8293</v>
      </c>
      <c r="P285">
        <f t="shared" si="16"/>
        <v>300</v>
      </c>
      <c r="Q285">
        <f t="shared" si="17"/>
        <v>70.040000000000006</v>
      </c>
      <c r="R285" s="12" t="s">
        <v>8308</v>
      </c>
      <c r="S285" t="s">
        <v>8309</v>
      </c>
      <c r="T285" s="17">
        <f t="shared" si="18"/>
        <v>41578.210104166668</v>
      </c>
      <c r="U285" s="17">
        <f t="shared" si="19"/>
        <v>42082.625324074077</v>
      </c>
    </row>
    <row r="286" spans="2:21" ht="42.75" hidden="1" x14ac:dyDescent="0.45">
      <c r="B286">
        <v>1536</v>
      </c>
      <c r="C286" s="9" t="s">
        <v>1537</v>
      </c>
      <c r="D286" s="3" t="s">
        <v>5646</v>
      </c>
      <c r="E286" s="5">
        <v>12000</v>
      </c>
      <c r="F286" s="7">
        <v>30037.01</v>
      </c>
      <c r="G286" t="s">
        <v>8218</v>
      </c>
      <c r="H286" t="s">
        <v>8223</v>
      </c>
      <c r="I286" t="s">
        <v>8245</v>
      </c>
      <c r="J286">
        <v>1440702910</v>
      </c>
      <c r="K286">
        <v>1438110910</v>
      </c>
      <c r="L286" t="b">
        <v>1</v>
      </c>
      <c r="M286">
        <v>455</v>
      </c>
      <c r="N286" t="b">
        <v>1</v>
      </c>
      <c r="O286" t="s">
        <v>8283</v>
      </c>
      <c r="P286">
        <f t="shared" si="16"/>
        <v>250</v>
      </c>
      <c r="Q286">
        <f t="shared" si="17"/>
        <v>66.02</v>
      </c>
      <c r="R286" s="12" t="s">
        <v>8313</v>
      </c>
      <c r="S286" t="s">
        <v>8314</v>
      </c>
      <c r="T286" s="17">
        <f t="shared" si="18"/>
        <v>42213.802199074074</v>
      </c>
      <c r="U286" s="17">
        <f t="shared" si="19"/>
        <v>42211.75</v>
      </c>
    </row>
    <row r="287" spans="2:21" ht="42.75" hidden="1" x14ac:dyDescent="0.45">
      <c r="B287">
        <v>2717</v>
      </c>
      <c r="C287" s="9" t="s">
        <v>2717</v>
      </c>
      <c r="D287" s="3" t="s">
        <v>6827</v>
      </c>
      <c r="E287" s="5">
        <v>25000</v>
      </c>
      <c r="F287" s="7">
        <v>30026</v>
      </c>
      <c r="G287" t="s">
        <v>8218</v>
      </c>
      <c r="H287" t="s">
        <v>8223</v>
      </c>
      <c r="I287" t="s">
        <v>8245</v>
      </c>
      <c r="J287">
        <v>1417906649</v>
      </c>
      <c r="K287">
        <v>1414015049</v>
      </c>
      <c r="L287" t="b">
        <v>1</v>
      </c>
      <c r="M287">
        <v>325</v>
      </c>
      <c r="N287" t="b">
        <v>1</v>
      </c>
      <c r="O287" t="s">
        <v>8301</v>
      </c>
      <c r="P287">
        <f t="shared" si="16"/>
        <v>120</v>
      </c>
      <c r="Q287">
        <f t="shared" si="17"/>
        <v>92.39</v>
      </c>
      <c r="R287" s="12" t="s">
        <v>8323</v>
      </c>
      <c r="S287" t="s">
        <v>8324</v>
      </c>
      <c r="T287" s="17">
        <f t="shared" si="18"/>
        <v>41934.914918981485</v>
      </c>
      <c r="U287" s="17">
        <f t="shared" si="19"/>
        <v>42150.161828703705</v>
      </c>
    </row>
    <row r="288" spans="2:21" ht="42.75" hidden="1" x14ac:dyDescent="0.45">
      <c r="B288">
        <v>3009</v>
      </c>
      <c r="C288" s="9" t="s">
        <v>3009</v>
      </c>
      <c r="D288" s="3" t="s">
        <v>7119</v>
      </c>
      <c r="E288" s="5">
        <v>25000</v>
      </c>
      <c r="F288" s="7">
        <v>29939</v>
      </c>
      <c r="G288" t="s">
        <v>8218</v>
      </c>
      <c r="H288" t="s">
        <v>8223</v>
      </c>
      <c r="I288" t="s">
        <v>8245</v>
      </c>
      <c r="J288">
        <v>1417012840</v>
      </c>
      <c r="K288">
        <v>1414417240</v>
      </c>
      <c r="L288" t="b">
        <v>0</v>
      </c>
      <c r="M288">
        <v>128</v>
      </c>
      <c r="N288" t="b">
        <v>1</v>
      </c>
      <c r="O288" t="s">
        <v>8301</v>
      </c>
      <c r="P288">
        <f t="shared" si="16"/>
        <v>120</v>
      </c>
      <c r="Q288">
        <f t="shared" si="17"/>
        <v>233.9</v>
      </c>
      <c r="R288" s="12" t="s">
        <v>8323</v>
      </c>
      <c r="S288" t="s">
        <v>8324</v>
      </c>
      <c r="T288" s="17">
        <f t="shared" si="18"/>
        <v>41939.569907407407</v>
      </c>
      <c r="U288" s="17">
        <f t="shared" si="19"/>
        <v>41638.251770833333</v>
      </c>
    </row>
    <row r="289" spans="2:21" ht="42.75" hidden="1" x14ac:dyDescent="0.45">
      <c r="B289">
        <v>296</v>
      </c>
      <c r="C289" s="9" t="s">
        <v>297</v>
      </c>
      <c r="D289" s="3" t="s">
        <v>4406</v>
      </c>
      <c r="E289" s="5">
        <v>25000</v>
      </c>
      <c r="F289" s="7">
        <v>29681.55</v>
      </c>
      <c r="G289" t="s">
        <v>8218</v>
      </c>
      <c r="H289" t="s">
        <v>8223</v>
      </c>
      <c r="I289" t="s">
        <v>8245</v>
      </c>
      <c r="J289">
        <v>1347017083</v>
      </c>
      <c r="K289">
        <v>1344857083</v>
      </c>
      <c r="L289" t="b">
        <v>1</v>
      </c>
      <c r="M289">
        <v>129</v>
      </c>
      <c r="N289" t="b">
        <v>1</v>
      </c>
      <c r="O289" t="s">
        <v>8267</v>
      </c>
      <c r="P289">
        <f t="shared" si="16"/>
        <v>119</v>
      </c>
      <c r="Q289">
        <f t="shared" si="17"/>
        <v>230.09</v>
      </c>
      <c r="R289" s="12" t="s">
        <v>8321</v>
      </c>
      <c r="S289" t="s">
        <v>8322</v>
      </c>
      <c r="T289" s="17">
        <f t="shared" si="18"/>
        <v>41134.475497685184</v>
      </c>
      <c r="U289" s="17">
        <f t="shared" si="19"/>
        <v>42243.802199074074</v>
      </c>
    </row>
    <row r="290" spans="2:21" ht="42.75" hidden="1" x14ac:dyDescent="0.45">
      <c r="B290">
        <v>2720</v>
      </c>
      <c r="C290" s="9" t="s">
        <v>2720</v>
      </c>
      <c r="D290" s="3" t="s">
        <v>6830</v>
      </c>
      <c r="E290" s="5">
        <v>25000</v>
      </c>
      <c r="F290" s="7">
        <v>29531</v>
      </c>
      <c r="G290" t="s">
        <v>8218</v>
      </c>
      <c r="H290" t="s">
        <v>8223</v>
      </c>
      <c r="I290" t="s">
        <v>8245</v>
      </c>
      <c r="J290">
        <v>1478866253</v>
      </c>
      <c r="K290">
        <v>1476270653</v>
      </c>
      <c r="L290" t="b">
        <v>0</v>
      </c>
      <c r="M290">
        <v>173</v>
      </c>
      <c r="N290" t="b">
        <v>1</v>
      </c>
      <c r="O290" t="s">
        <v>8301</v>
      </c>
      <c r="P290">
        <f t="shared" si="16"/>
        <v>118</v>
      </c>
      <c r="Q290">
        <f t="shared" si="17"/>
        <v>170.7</v>
      </c>
      <c r="R290" s="12" t="s">
        <v>8323</v>
      </c>
      <c r="S290" t="s">
        <v>8324</v>
      </c>
      <c r="T290" s="17">
        <f t="shared" si="18"/>
        <v>42655.465891203698</v>
      </c>
      <c r="U290" s="17">
        <f t="shared" si="19"/>
        <v>41979.956585648149</v>
      </c>
    </row>
    <row r="291" spans="2:21" ht="57" hidden="1" x14ac:dyDescent="0.45">
      <c r="B291">
        <v>263</v>
      </c>
      <c r="C291" s="9" t="s">
        <v>264</v>
      </c>
      <c r="D291" s="3" t="s">
        <v>4373</v>
      </c>
      <c r="E291" s="5">
        <v>25000</v>
      </c>
      <c r="F291" s="7">
        <v>29520.27</v>
      </c>
      <c r="G291" t="s">
        <v>8218</v>
      </c>
      <c r="H291" t="s">
        <v>8223</v>
      </c>
      <c r="I291" t="s">
        <v>8245</v>
      </c>
      <c r="J291">
        <v>1348786494</v>
      </c>
      <c r="K291">
        <v>1346194494</v>
      </c>
      <c r="L291" t="b">
        <v>1</v>
      </c>
      <c r="M291">
        <v>963</v>
      </c>
      <c r="N291" t="b">
        <v>1</v>
      </c>
      <c r="O291" t="s">
        <v>8267</v>
      </c>
      <c r="P291">
        <f t="shared" si="16"/>
        <v>118</v>
      </c>
      <c r="Q291">
        <f t="shared" si="17"/>
        <v>30.65</v>
      </c>
      <c r="R291" s="12" t="s">
        <v>8321</v>
      </c>
      <c r="S291" t="s">
        <v>8322</v>
      </c>
      <c r="T291" s="17">
        <f t="shared" si="18"/>
        <v>41149.954791666663</v>
      </c>
      <c r="U291" s="17">
        <f t="shared" si="19"/>
        <v>41969.611574074079</v>
      </c>
    </row>
    <row r="292" spans="2:21" ht="42.75" hidden="1" x14ac:dyDescent="0.45">
      <c r="B292">
        <v>336</v>
      </c>
      <c r="C292" s="9" t="s">
        <v>337</v>
      </c>
      <c r="D292" s="3" t="s">
        <v>4446</v>
      </c>
      <c r="E292" s="5">
        <v>25000</v>
      </c>
      <c r="F292" s="7">
        <v>29209.78</v>
      </c>
      <c r="G292" t="s">
        <v>8218</v>
      </c>
      <c r="H292" t="s">
        <v>8223</v>
      </c>
      <c r="I292" t="s">
        <v>8245</v>
      </c>
      <c r="J292">
        <v>1447427918</v>
      </c>
      <c r="K292">
        <v>1444832318</v>
      </c>
      <c r="L292" t="b">
        <v>1</v>
      </c>
      <c r="M292">
        <v>493</v>
      </c>
      <c r="N292" t="b">
        <v>1</v>
      </c>
      <c r="O292" t="s">
        <v>8267</v>
      </c>
      <c r="P292">
        <f t="shared" si="16"/>
        <v>117</v>
      </c>
      <c r="Q292">
        <f t="shared" si="17"/>
        <v>59.25</v>
      </c>
      <c r="R292" s="12" t="s">
        <v>8321</v>
      </c>
      <c r="S292" t="s">
        <v>8322</v>
      </c>
      <c r="T292" s="17">
        <f t="shared" si="18"/>
        <v>42291.596273148149</v>
      </c>
      <c r="U292" s="17">
        <f t="shared" si="19"/>
        <v>41159.475497685184</v>
      </c>
    </row>
    <row r="293" spans="2:21" ht="28.5" hidden="1" x14ac:dyDescent="0.45">
      <c r="B293">
        <v>2714</v>
      </c>
      <c r="C293" s="9" t="s">
        <v>2714</v>
      </c>
      <c r="D293" s="3" t="s">
        <v>6824</v>
      </c>
      <c r="E293" s="5">
        <v>25000</v>
      </c>
      <c r="F293" s="7">
        <v>29089</v>
      </c>
      <c r="G293" t="s">
        <v>8218</v>
      </c>
      <c r="H293" t="s">
        <v>8223</v>
      </c>
      <c r="I293" t="s">
        <v>8245</v>
      </c>
      <c r="J293">
        <v>1476486000</v>
      </c>
      <c r="K293">
        <v>1474040596</v>
      </c>
      <c r="L293" t="b">
        <v>1</v>
      </c>
      <c r="M293">
        <v>305</v>
      </c>
      <c r="N293" t="b">
        <v>1</v>
      </c>
      <c r="O293" t="s">
        <v>8301</v>
      </c>
      <c r="P293">
        <f t="shared" si="16"/>
        <v>116</v>
      </c>
      <c r="Q293">
        <f t="shared" si="17"/>
        <v>95.37</v>
      </c>
      <c r="R293" s="12" t="s">
        <v>8323</v>
      </c>
      <c r="S293" t="s">
        <v>8324</v>
      </c>
      <c r="T293" s="17">
        <f t="shared" si="18"/>
        <v>42629.655046296291</v>
      </c>
      <c r="U293" s="17">
        <f t="shared" si="19"/>
        <v>42685.507557870369</v>
      </c>
    </row>
    <row r="294" spans="2:21" ht="42.75" hidden="1" x14ac:dyDescent="0.45">
      <c r="B294">
        <v>979</v>
      </c>
      <c r="C294" s="9" t="s">
        <v>980</v>
      </c>
      <c r="D294" s="3" t="s">
        <v>5089</v>
      </c>
      <c r="E294" s="5">
        <v>35000</v>
      </c>
      <c r="F294" s="7">
        <v>28986.16</v>
      </c>
      <c r="G294" t="s">
        <v>8220</v>
      </c>
      <c r="H294" t="s">
        <v>8223</v>
      </c>
      <c r="I294" t="s">
        <v>8245</v>
      </c>
      <c r="J294">
        <v>1466449140</v>
      </c>
      <c r="K294">
        <v>1463392828</v>
      </c>
      <c r="L294" t="b">
        <v>0</v>
      </c>
      <c r="M294">
        <v>96</v>
      </c>
      <c r="N294" t="b">
        <v>0</v>
      </c>
      <c r="O294" t="s">
        <v>8271</v>
      </c>
      <c r="P294">
        <f t="shared" si="16"/>
        <v>83</v>
      </c>
      <c r="Q294">
        <f t="shared" si="17"/>
        <v>301.94</v>
      </c>
      <c r="R294" s="12" t="s">
        <v>8308</v>
      </c>
      <c r="S294" t="s">
        <v>8310</v>
      </c>
      <c r="T294" s="17">
        <f t="shared" si="18"/>
        <v>42506.416990740734</v>
      </c>
      <c r="U294" s="17">
        <f t="shared" si="19"/>
        <v>41179.954791666663</v>
      </c>
    </row>
    <row r="295" spans="2:21" ht="42.75" hidden="1" x14ac:dyDescent="0.45">
      <c r="B295">
        <v>2079</v>
      </c>
      <c r="C295" s="9" t="s">
        <v>2080</v>
      </c>
      <c r="D295" s="3" t="s">
        <v>6189</v>
      </c>
      <c r="E295" s="5">
        <v>10000</v>
      </c>
      <c r="F295" s="7">
        <v>28817</v>
      </c>
      <c r="G295" t="s">
        <v>8218</v>
      </c>
      <c r="H295" t="s">
        <v>8224</v>
      </c>
      <c r="I295" t="s">
        <v>8246</v>
      </c>
      <c r="J295">
        <v>1435258800</v>
      </c>
      <c r="K295">
        <v>1432659793</v>
      </c>
      <c r="L295" t="b">
        <v>0</v>
      </c>
      <c r="M295">
        <v>607</v>
      </c>
      <c r="N295" t="b">
        <v>1</v>
      </c>
      <c r="O295" t="s">
        <v>8293</v>
      </c>
      <c r="P295">
        <f t="shared" si="16"/>
        <v>288</v>
      </c>
      <c r="Q295">
        <f t="shared" si="17"/>
        <v>47.47</v>
      </c>
      <c r="R295" s="12" t="s">
        <v>8308</v>
      </c>
      <c r="S295" t="s">
        <v>8309</v>
      </c>
      <c r="T295" s="17">
        <f t="shared" si="18"/>
        <v>42150.71056712963</v>
      </c>
      <c r="U295" s="17">
        <f t="shared" si="19"/>
        <v>42321.637939814813</v>
      </c>
    </row>
    <row r="296" spans="2:21" ht="42.75" hidden="1" x14ac:dyDescent="0.45">
      <c r="B296">
        <v>2268</v>
      </c>
      <c r="C296" s="9" t="s">
        <v>2269</v>
      </c>
      <c r="D296" s="3" t="s">
        <v>6378</v>
      </c>
      <c r="E296" s="5">
        <v>28000</v>
      </c>
      <c r="F296" s="7">
        <v>28728</v>
      </c>
      <c r="G296" t="s">
        <v>8218</v>
      </c>
      <c r="H296" t="s">
        <v>8223</v>
      </c>
      <c r="I296" t="s">
        <v>8245</v>
      </c>
      <c r="J296">
        <v>1489283915</v>
      </c>
      <c r="K296">
        <v>1486691915</v>
      </c>
      <c r="L296" t="b">
        <v>0</v>
      </c>
      <c r="M296">
        <v>194</v>
      </c>
      <c r="N296" t="b">
        <v>1</v>
      </c>
      <c r="O296" t="s">
        <v>8295</v>
      </c>
      <c r="P296">
        <f t="shared" si="16"/>
        <v>103</v>
      </c>
      <c r="Q296">
        <f t="shared" si="17"/>
        <v>148.08000000000001</v>
      </c>
      <c r="R296" s="12" t="s">
        <v>8316</v>
      </c>
      <c r="S296" t="s">
        <v>8317</v>
      </c>
      <c r="T296" s="17">
        <f t="shared" si="18"/>
        <v>42776.082349537035</v>
      </c>
      <c r="U296" s="17">
        <f t="shared" si="19"/>
        <v>42657.958333333328</v>
      </c>
    </row>
    <row r="297" spans="2:21" ht="42.75" hidden="1" x14ac:dyDescent="0.45">
      <c r="B297">
        <v>350</v>
      </c>
      <c r="C297" s="9" t="s">
        <v>351</v>
      </c>
      <c r="D297" s="3" t="s">
        <v>4460</v>
      </c>
      <c r="E297" s="5">
        <v>25000</v>
      </c>
      <c r="F297" s="7">
        <v>28690</v>
      </c>
      <c r="G297" t="s">
        <v>8218</v>
      </c>
      <c r="H297" t="s">
        <v>8223</v>
      </c>
      <c r="I297" t="s">
        <v>8245</v>
      </c>
      <c r="J297">
        <v>1473566340</v>
      </c>
      <c r="K297">
        <v>1470274509</v>
      </c>
      <c r="L297" t="b">
        <v>1</v>
      </c>
      <c r="M297">
        <v>221</v>
      </c>
      <c r="N297" t="b">
        <v>1</v>
      </c>
      <c r="O297" t="s">
        <v>8267</v>
      </c>
      <c r="P297">
        <f t="shared" si="16"/>
        <v>115</v>
      </c>
      <c r="Q297">
        <f t="shared" si="17"/>
        <v>129.82</v>
      </c>
      <c r="R297" s="12" t="s">
        <v>8321</v>
      </c>
      <c r="S297" t="s">
        <v>8322</v>
      </c>
      <c r="T297" s="17">
        <f t="shared" si="18"/>
        <v>42586.066076388888</v>
      </c>
      <c r="U297" s="17">
        <f t="shared" si="19"/>
        <v>42541.790972222225</v>
      </c>
    </row>
    <row r="298" spans="2:21" ht="42.75" hidden="1" x14ac:dyDescent="0.45">
      <c r="B298">
        <v>2616</v>
      </c>
      <c r="C298" s="9" t="s">
        <v>2616</v>
      </c>
      <c r="D298" s="3" t="s">
        <v>6726</v>
      </c>
      <c r="E298" s="5">
        <v>25000</v>
      </c>
      <c r="F298" s="7">
        <v>28633.5</v>
      </c>
      <c r="G298" t="s">
        <v>8218</v>
      </c>
      <c r="H298" t="s">
        <v>8223</v>
      </c>
      <c r="I298" t="s">
        <v>8245</v>
      </c>
      <c r="J298">
        <v>1440546729</v>
      </c>
      <c r="K298">
        <v>1437954729</v>
      </c>
      <c r="L298" t="b">
        <v>1</v>
      </c>
      <c r="M298">
        <v>238</v>
      </c>
      <c r="N298" t="b">
        <v>1</v>
      </c>
      <c r="O298" t="s">
        <v>8299</v>
      </c>
      <c r="P298">
        <f t="shared" si="16"/>
        <v>115</v>
      </c>
      <c r="Q298">
        <f t="shared" si="17"/>
        <v>120.31</v>
      </c>
      <c r="R298" s="12" t="s">
        <v>8308</v>
      </c>
      <c r="S298" t="s">
        <v>8315</v>
      </c>
      <c r="T298" s="17">
        <f t="shared" si="18"/>
        <v>42211.99454861111</v>
      </c>
      <c r="U298" s="17">
        <f t="shared" si="19"/>
        <v>42180.791666666672</v>
      </c>
    </row>
    <row r="299" spans="2:21" ht="42.75" hidden="1" x14ac:dyDescent="0.45">
      <c r="B299">
        <v>32</v>
      </c>
      <c r="C299" s="9" t="s">
        <v>34</v>
      </c>
      <c r="D299" s="3" t="s">
        <v>4143</v>
      </c>
      <c r="E299" s="5">
        <v>28450</v>
      </c>
      <c r="F299" s="7">
        <v>28520</v>
      </c>
      <c r="G299" t="s">
        <v>8218</v>
      </c>
      <c r="H299" t="s">
        <v>8223</v>
      </c>
      <c r="I299" t="s">
        <v>8245</v>
      </c>
      <c r="J299">
        <v>1463111940</v>
      </c>
      <c r="K299">
        <v>1459523017</v>
      </c>
      <c r="L299" t="b">
        <v>0</v>
      </c>
      <c r="M299">
        <v>89</v>
      </c>
      <c r="N299" t="b">
        <v>1</v>
      </c>
      <c r="O299" t="s">
        <v>8263</v>
      </c>
      <c r="P299">
        <f t="shared" si="16"/>
        <v>100</v>
      </c>
      <c r="Q299">
        <f t="shared" si="17"/>
        <v>320.45</v>
      </c>
      <c r="R299" s="12" t="s">
        <v>8321</v>
      </c>
      <c r="S299" t="s">
        <v>8332</v>
      </c>
      <c r="T299" s="17">
        <f t="shared" si="18"/>
        <v>42461.627511574072</v>
      </c>
      <c r="U299" s="17">
        <f t="shared" si="19"/>
        <v>42806.082349537035</v>
      </c>
    </row>
    <row r="300" spans="2:21" ht="42.75" hidden="1" x14ac:dyDescent="0.45">
      <c r="B300">
        <v>2184</v>
      </c>
      <c r="C300" s="9" t="s">
        <v>2185</v>
      </c>
      <c r="D300" s="3" t="s">
        <v>6294</v>
      </c>
      <c r="E300" s="5">
        <v>10000</v>
      </c>
      <c r="F300" s="7">
        <v>28474</v>
      </c>
      <c r="G300" t="s">
        <v>8218</v>
      </c>
      <c r="H300" t="s">
        <v>8223</v>
      </c>
      <c r="I300" t="s">
        <v>8245</v>
      </c>
      <c r="J300">
        <v>1453737600</v>
      </c>
      <c r="K300">
        <v>1452530041</v>
      </c>
      <c r="L300" t="b">
        <v>1</v>
      </c>
      <c r="M300">
        <v>266</v>
      </c>
      <c r="N300" t="b">
        <v>1</v>
      </c>
      <c r="O300" t="s">
        <v>8295</v>
      </c>
      <c r="P300">
        <f t="shared" si="16"/>
        <v>285</v>
      </c>
      <c r="Q300">
        <f t="shared" si="17"/>
        <v>107.05</v>
      </c>
      <c r="R300" s="12" t="s">
        <v>8316</v>
      </c>
      <c r="S300" t="s">
        <v>8317</v>
      </c>
      <c r="T300" s="17">
        <f t="shared" si="18"/>
        <v>42380.690289351856</v>
      </c>
      <c r="U300" s="17">
        <f t="shared" si="19"/>
        <v>42624.165972222225</v>
      </c>
    </row>
    <row r="301" spans="2:21" ht="42.75" hidden="1" x14ac:dyDescent="0.45">
      <c r="B301">
        <v>1475</v>
      </c>
      <c r="C301" s="9" t="s">
        <v>1476</v>
      </c>
      <c r="D301" s="3" t="s">
        <v>5585</v>
      </c>
      <c r="E301" s="5">
        <v>15000</v>
      </c>
      <c r="F301" s="7">
        <v>28300.45</v>
      </c>
      <c r="G301" t="s">
        <v>8218</v>
      </c>
      <c r="H301" t="s">
        <v>8223</v>
      </c>
      <c r="I301" t="s">
        <v>8245</v>
      </c>
      <c r="J301">
        <v>1419051540</v>
      </c>
      <c r="K301">
        <v>1416244863</v>
      </c>
      <c r="L301" t="b">
        <v>1</v>
      </c>
      <c r="M301">
        <v>441</v>
      </c>
      <c r="N301" t="b">
        <v>1</v>
      </c>
      <c r="O301" t="s">
        <v>8286</v>
      </c>
      <c r="P301">
        <f t="shared" si="16"/>
        <v>189</v>
      </c>
      <c r="Q301">
        <f t="shared" si="17"/>
        <v>64.17</v>
      </c>
      <c r="R301" s="12" t="s">
        <v>8311</v>
      </c>
      <c r="S301" t="s">
        <v>8312</v>
      </c>
      <c r="T301" s="17">
        <f t="shared" si="18"/>
        <v>41960.722951388889</v>
      </c>
      <c r="U301" s="17">
        <f t="shared" si="19"/>
        <v>42241.99454861111</v>
      </c>
    </row>
    <row r="302" spans="2:21" ht="42.75" hidden="1" x14ac:dyDescent="0.45">
      <c r="B302">
        <v>3014</v>
      </c>
      <c r="C302" s="9" t="s">
        <v>3014</v>
      </c>
      <c r="D302" s="3" t="s">
        <v>7124</v>
      </c>
      <c r="E302" s="5">
        <v>25000</v>
      </c>
      <c r="F302" s="7">
        <v>28276</v>
      </c>
      <c r="G302" t="s">
        <v>8218</v>
      </c>
      <c r="H302" t="s">
        <v>8223</v>
      </c>
      <c r="I302" t="s">
        <v>8245</v>
      </c>
      <c r="J302">
        <v>1415163600</v>
      </c>
      <c r="K302">
        <v>1412737080</v>
      </c>
      <c r="L302" t="b">
        <v>0</v>
      </c>
      <c r="M302">
        <v>557</v>
      </c>
      <c r="N302" t="b">
        <v>1</v>
      </c>
      <c r="O302" t="s">
        <v>8301</v>
      </c>
      <c r="P302">
        <f t="shared" si="16"/>
        <v>113</v>
      </c>
      <c r="Q302">
        <f t="shared" si="17"/>
        <v>50.76</v>
      </c>
      <c r="R302" s="12" t="s">
        <v>8323</v>
      </c>
      <c r="S302" t="s">
        <v>8324</v>
      </c>
      <c r="T302" s="17">
        <f t="shared" si="18"/>
        <v>41920.123611111114</v>
      </c>
      <c r="U302" s="17">
        <f t="shared" si="19"/>
        <v>42503.165972222225</v>
      </c>
    </row>
    <row r="303" spans="2:21" ht="28.5" hidden="1" x14ac:dyDescent="0.45">
      <c r="B303">
        <v>2202</v>
      </c>
      <c r="C303" s="9" t="s">
        <v>2203</v>
      </c>
      <c r="D303" s="3" t="s">
        <v>6312</v>
      </c>
      <c r="E303" s="5">
        <v>4000</v>
      </c>
      <c r="F303" s="7">
        <v>28167.25</v>
      </c>
      <c r="G303" t="s">
        <v>8218</v>
      </c>
      <c r="H303" t="s">
        <v>8223</v>
      </c>
      <c r="I303" t="s">
        <v>8245</v>
      </c>
      <c r="J303">
        <v>1351801368</v>
      </c>
      <c r="K303">
        <v>1349209368</v>
      </c>
      <c r="L303" t="b">
        <v>0</v>
      </c>
      <c r="M303">
        <v>721</v>
      </c>
      <c r="N303" t="b">
        <v>1</v>
      </c>
      <c r="O303" t="s">
        <v>8278</v>
      </c>
      <c r="P303">
        <f t="shared" si="16"/>
        <v>704</v>
      </c>
      <c r="Q303">
        <f t="shared" si="17"/>
        <v>39.07</v>
      </c>
      <c r="R303" s="12" t="s">
        <v>8327</v>
      </c>
      <c r="S303" t="s">
        <v>8329</v>
      </c>
      <c r="T303" s="17">
        <f t="shared" si="18"/>
        <v>41184.849166666667</v>
      </c>
      <c r="U303" s="17">
        <f t="shared" si="19"/>
        <v>42394.666666666672</v>
      </c>
    </row>
    <row r="304" spans="2:21" ht="42.75" hidden="1" x14ac:dyDescent="0.45">
      <c r="B304">
        <v>2707</v>
      </c>
      <c r="C304" s="9" t="s">
        <v>2707</v>
      </c>
      <c r="D304" s="3" t="s">
        <v>6817</v>
      </c>
      <c r="E304" s="5">
        <v>8000</v>
      </c>
      <c r="F304" s="7">
        <v>28067.57</v>
      </c>
      <c r="G304" t="s">
        <v>8218</v>
      </c>
      <c r="H304" t="s">
        <v>8223</v>
      </c>
      <c r="I304" t="s">
        <v>8245</v>
      </c>
      <c r="J304">
        <v>1369637940</v>
      </c>
      <c r="K304">
        <v>1367088443</v>
      </c>
      <c r="L304" t="b">
        <v>1</v>
      </c>
      <c r="M304">
        <v>394</v>
      </c>
      <c r="N304" t="b">
        <v>1</v>
      </c>
      <c r="O304" t="s">
        <v>8301</v>
      </c>
      <c r="P304">
        <f t="shared" si="16"/>
        <v>351</v>
      </c>
      <c r="Q304">
        <f t="shared" si="17"/>
        <v>71.239999999999995</v>
      </c>
      <c r="R304" s="12" t="s">
        <v>8323</v>
      </c>
      <c r="S304" t="s">
        <v>8324</v>
      </c>
      <c r="T304" s="17">
        <f t="shared" si="18"/>
        <v>41391.782905092594</v>
      </c>
      <c r="U304" s="17">
        <f t="shared" si="19"/>
        <v>41993.207638888889</v>
      </c>
    </row>
    <row r="305" spans="2:21" ht="42.75" hidden="1" x14ac:dyDescent="0.45">
      <c r="B305">
        <v>254</v>
      </c>
      <c r="C305" s="9" t="s">
        <v>255</v>
      </c>
      <c r="D305" s="3" t="s">
        <v>4364</v>
      </c>
      <c r="E305" s="5">
        <v>24000</v>
      </c>
      <c r="F305" s="7">
        <v>28067.34</v>
      </c>
      <c r="G305" t="s">
        <v>8218</v>
      </c>
      <c r="H305" t="s">
        <v>8223</v>
      </c>
      <c r="I305" t="s">
        <v>8245</v>
      </c>
      <c r="J305">
        <v>1445047200</v>
      </c>
      <c r="K305">
        <v>1442443910</v>
      </c>
      <c r="L305" t="b">
        <v>1</v>
      </c>
      <c r="M305">
        <v>314</v>
      </c>
      <c r="N305" t="b">
        <v>1</v>
      </c>
      <c r="O305" t="s">
        <v>8267</v>
      </c>
      <c r="P305">
        <f t="shared" si="16"/>
        <v>117</v>
      </c>
      <c r="Q305">
        <f t="shared" si="17"/>
        <v>89.39</v>
      </c>
      <c r="R305" s="12" t="s">
        <v>8321</v>
      </c>
      <c r="S305" t="s">
        <v>8322</v>
      </c>
      <c r="T305" s="17">
        <f t="shared" si="18"/>
        <v>42263.952662037031</v>
      </c>
      <c r="U305" s="17">
        <f t="shared" si="19"/>
        <v>41948.208333333336</v>
      </c>
    </row>
    <row r="306" spans="2:21" ht="42.75" hidden="1" x14ac:dyDescent="0.45">
      <c r="B306">
        <v>216</v>
      </c>
      <c r="C306" s="9" t="s">
        <v>218</v>
      </c>
      <c r="D306" s="3" t="s">
        <v>4326</v>
      </c>
      <c r="E306" s="5">
        <v>50000</v>
      </c>
      <c r="F306" s="7">
        <v>27849.22</v>
      </c>
      <c r="G306" t="s">
        <v>8220</v>
      </c>
      <c r="H306" t="s">
        <v>8223</v>
      </c>
      <c r="I306" t="s">
        <v>8245</v>
      </c>
      <c r="J306">
        <v>1429740037</v>
      </c>
      <c r="K306">
        <v>1425423637</v>
      </c>
      <c r="L306" t="b">
        <v>0</v>
      </c>
      <c r="M306">
        <v>84</v>
      </c>
      <c r="N306" t="b">
        <v>0</v>
      </c>
      <c r="O306" t="s">
        <v>8266</v>
      </c>
      <c r="P306">
        <f t="shared" si="16"/>
        <v>56</v>
      </c>
      <c r="Q306">
        <f t="shared" si="17"/>
        <v>331.54</v>
      </c>
      <c r="R306" s="12" t="s">
        <v>8321</v>
      </c>
      <c r="S306" t="s">
        <v>8325</v>
      </c>
      <c r="T306" s="17">
        <f t="shared" si="18"/>
        <v>42066.958761574075</v>
      </c>
      <c r="U306" s="17">
        <f t="shared" si="19"/>
        <v>41214.849166666667</v>
      </c>
    </row>
    <row r="307" spans="2:21" ht="42.75" hidden="1" x14ac:dyDescent="0.45">
      <c r="B307">
        <v>1526</v>
      </c>
      <c r="C307" s="9" t="s">
        <v>1527</v>
      </c>
      <c r="D307" s="3" t="s">
        <v>5636</v>
      </c>
      <c r="E307" s="5">
        <v>23000</v>
      </c>
      <c r="F307" s="7">
        <v>27675</v>
      </c>
      <c r="G307" t="s">
        <v>8218</v>
      </c>
      <c r="H307" t="s">
        <v>8223</v>
      </c>
      <c r="I307" t="s">
        <v>8245</v>
      </c>
      <c r="J307">
        <v>1453185447</v>
      </c>
      <c r="K307">
        <v>1448951847</v>
      </c>
      <c r="L307" t="b">
        <v>1</v>
      </c>
      <c r="M307">
        <v>280</v>
      </c>
      <c r="N307" t="b">
        <v>1</v>
      </c>
      <c r="O307" t="s">
        <v>8283</v>
      </c>
      <c r="P307">
        <f t="shared" si="16"/>
        <v>120</v>
      </c>
      <c r="Q307">
        <f t="shared" si="17"/>
        <v>98.84</v>
      </c>
      <c r="R307" s="12" t="s">
        <v>8313</v>
      </c>
      <c r="S307" t="s">
        <v>8314</v>
      </c>
      <c r="T307" s="17">
        <f t="shared" si="18"/>
        <v>42339.276006944448</v>
      </c>
      <c r="U307" s="17">
        <f t="shared" si="19"/>
        <v>41421.290972222225</v>
      </c>
    </row>
    <row r="308" spans="2:21" ht="42.75" hidden="1" x14ac:dyDescent="0.45">
      <c r="B308">
        <v>2987</v>
      </c>
      <c r="C308" s="9" t="s">
        <v>2987</v>
      </c>
      <c r="D308" s="3" t="s">
        <v>7097</v>
      </c>
      <c r="E308" s="5">
        <v>25000</v>
      </c>
      <c r="F308" s="7">
        <v>27600.2</v>
      </c>
      <c r="G308" t="s">
        <v>8218</v>
      </c>
      <c r="H308" t="s">
        <v>8223</v>
      </c>
      <c r="I308" t="s">
        <v>8245</v>
      </c>
      <c r="J308">
        <v>1476316800</v>
      </c>
      <c r="K308">
        <v>1473837751</v>
      </c>
      <c r="L308" t="b">
        <v>0</v>
      </c>
      <c r="M308">
        <v>265</v>
      </c>
      <c r="N308" t="b">
        <v>1</v>
      </c>
      <c r="O308" t="s">
        <v>8301</v>
      </c>
      <c r="P308">
        <f t="shared" si="16"/>
        <v>110</v>
      </c>
      <c r="Q308">
        <f t="shared" si="17"/>
        <v>104.15</v>
      </c>
      <c r="R308" s="12" t="s">
        <v>8323</v>
      </c>
      <c r="S308" t="s">
        <v>8324</v>
      </c>
      <c r="T308" s="17">
        <f t="shared" si="18"/>
        <v>42627.307303240741</v>
      </c>
      <c r="U308" s="17">
        <f t="shared" si="19"/>
        <v>42294.083333333328</v>
      </c>
    </row>
    <row r="309" spans="2:21" ht="42.75" hidden="1" x14ac:dyDescent="0.45">
      <c r="B309">
        <v>3211</v>
      </c>
      <c r="C309" s="9" t="s">
        <v>3211</v>
      </c>
      <c r="D309" s="3" t="s">
        <v>7321</v>
      </c>
      <c r="E309" s="5">
        <v>23000</v>
      </c>
      <c r="F309" s="7">
        <v>27541</v>
      </c>
      <c r="G309" t="s">
        <v>8218</v>
      </c>
      <c r="H309" t="s">
        <v>8223</v>
      </c>
      <c r="I309" t="s">
        <v>8245</v>
      </c>
      <c r="J309">
        <v>1408068000</v>
      </c>
      <c r="K309">
        <v>1405346680</v>
      </c>
      <c r="L309" t="b">
        <v>1</v>
      </c>
      <c r="M309">
        <v>322</v>
      </c>
      <c r="N309" t="b">
        <v>1</v>
      </c>
      <c r="O309" t="s">
        <v>8269</v>
      </c>
      <c r="P309">
        <f t="shared" si="16"/>
        <v>120</v>
      </c>
      <c r="Q309">
        <f t="shared" si="17"/>
        <v>85.53</v>
      </c>
      <c r="R309" s="12" t="s">
        <v>8323</v>
      </c>
      <c r="S309" t="s">
        <v>8326</v>
      </c>
      <c r="T309" s="17">
        <f t="shared" si="18"/>
        <v>41834.586574074077</v>
      </c>
      <c r="U309" s="17">
        <f t="shared" si="19"/>
        <v>42116.917094907403</v>
      </c>
    </row>
    <row r="310" spans="2:21" ht="42.75" hidden="1" x14ac:dyDescent="0.45">
      <c r="B310">
        <v>1539</v>
      </c>
      <c r="C310" s="9" t="s">
        <v>1540</v>
      </c>
      <c r="D310" s="3" t="s">
        <v>5649</v>
      </c>
      <c r="E310" s="5">
        <v>20000</v>
      </c>
      <c r="F310" s="7">
        <v>27197.22</v>
      </c>
      <c r="G310" t="s">
        <v>8218</v>
      </c>
      <c r="H310" t="s">
        <v>8223</v>
      </c>
      <c r="I310" t="s">
        <v>8245</v>
      </c>
      <c r="J310">
        <v>1483481019</v>
      </c>
      <c r="K310">
        <v>1480629819</v>
      </c>
      <c r="L310" t="b">
        <v>0</v>
      </c>
      <c r="M310">
        <v>284</v>
      </c>
      <c r="N310" t="b">
        <v>1</v>
      </c>
      <c r="O310" t="s">
        <v>8283</v>
      </c>
      <c r="P310">
        <f t="shared" si="16"/>
        <v>136</v>
      </c>
      <c r="Q310">
        <f t="shared" si="17"/>
        <v>95.76</v>
      </c>
      <c r="R310" s="12" t="s">
        <v>8313</v>
      </c>
      <c r="S310" t="s">
        <v>8314</v>
      </c>
      <c r="T310" s="17">
        <f t="shared" si="18"/>
        <v>42705.919201388882</v>
      </c>
      <c r="U310" s="17">
        <f t="shared" si="19"/>
        <v>42388.276006944448</v>
      </c>
    </row>
    <row r="311" spans="2:21" ht="28.5" hidden="1" x14ac:dyDescent="0.45">
      <c r="B311">
        <v>3035</v>
      </c>
      <c r="C311" s="9" t="s">
        <v>3035</v>
      </c>
      <c r="D311" s="3" t="s">
        <v>7145</v>
      </c>
      <c r="E311" s="5">
        <v>25000</v>
      </c>
      <c r="F311" s="7">
        <v>27196.71</v>
      </c>
      <c r="G311" t="s">
        <v>8218</v>
      </c>
      <c r="H311" t="s">
        <v>8223</v>
      </c>
      <c r="I311" t="s">
        <v>8245</v>
      </c>
      <c r="J311">
        <v>1367674009</v>
      </c>
      <c r="K311">
        <v>1365082009</v>
      </c>
      <c r="L311" t="b">
        <v>0</v>
      </c>
      <c r="M311">
        <v>307</v>
      </c>
      <c r="N311" t="b">
        <v>1</v>
      </c>
      <c r="O311" t="s">
        <v>8301</v>
      </c>
      <c r="P311">
        <f t="shared" si="16"/>
        <v>109</v>
      </c>
      <c r="Q311">
        <f t="shared" si="17"/>
        <v>88.59</v>
      </c>
      <c r="R311" s="12" t="s">
        <v>8323</v>
      </c>
      <c r="S311" t="s">
        <v>8324</v>
      </c>
      <c r="T311" s="17">
        <f t="shared" si="18"/>
        <v>41368.560289351852</v>
      </c>
      <c r="U311" s="17">
        <f t="shared" si="19"/>
        <v>42656</v>
      </c>
    </row>
    <row r="312" spans="2:21" ht="42.75" hidden="1" x14ac:dyDescent="0.45">
      <c r="B312">
        <v>1217</v>
      </c>
      <c r="C312" s="9" t="s">
        <v>1218</v>
      </c>
      <c r="D312" s="3" t="s">
        <v>5327</v>
      </c>
      <c r="E312" s="5">
        <v>26500</v>
      </c>
      <c r="F312" s="7">
        <v>27189</v>
      </c>
      <c r="G312" t="s">
        <v>8218</v>
      </c>
      <c r="H312" t="s">
        <v>8223</v>
      </c>
      <c r="I312" t="s">
        <v>8245</v>
      </c>
      <c r="J312">
        <v>1468524340</v>
      </c>
      <c r="K312">
        <v>1465932340</v>
      </c>
      <c r="L312" t="b">
        <v>0</v>
      </c>
      <c r="M312">
        <v>183</v>
      </c>
      <c r="N312" t="b">
        <v>1</v>
      </c>
      <c r="O312" t="s">
        <v>8283</v>
      </c>
      <c r="P312">
        <f t="shared" si="16"/>
        <v>103</v>
      </c>
      <c r="Q312">
        <f t="shared" si="17"/>
        <v>148.57</v>
      </c>
      <c r="R312" s="12" t="s">
        <v>8313</v>
      </c>
      <c r="S312" t="s">
        <v>8314</v>
      </c>
      <c r="T312" s="17">
        <f t="shared" si="18"/>
        <v>42535.809490740736</v>
      </c>
      <c r="U312" s="17">
        <f t="shared" si="19"/>
        <v>41866.083333333336</v>
      </c>
    </row>
    <row r="313" spans="2:21" ht="42.75" hidden="1" x14ac:dyDescent="0.45">
      <c r="B313">
        <v>322</v>
      </c>
      <c r="C313" s="9" t="s">
        <v>323</v>
      </c>
      <c r="D313" s="3" t="s">
        <v>4432</v>
      </c>
      <c r="E313" s="5">
        <v>25000</v>
      </c>
      <c r="F313" s="7">
        <v>26978</v>
      </c>
      <c r="G313" t="s">
        <v>8218</v>
      </c>
      <c r="H313" t="s">
        <v>8223</v>
      </c>
      <c r="I313" t="s">
        <v>8245</v>
      </c>
      <c r="J313">
        <v>1463146848</v>
      </c>
      <c r="K313">
        <v>1460554848</v>
      </c>
      <c r="L313" t="b">
        <v>1</v>
      </c>
      <c r="M313">
        <v>186</v>
      </c>
      <c r="N313" t="b">
        <v>1</v>
      </c>
      <c r="O313" t="s">
        <v>8267</v>
      </c>
      <c r="P313">
        <f t="shared" si="16"/>
        <v>108</v>
      </c>
      <c r="Q313">
        <f t="shared" si="17"/>
        <v>145.04</v>
      </c>
      <c r="R313" s="12" t="s">
        <v>8321</v>
      </c>
      <c r="S313" t="s">
        <v>8322</v>
      </c>
      <c r="T313" s="17">
        <f t="shared" si="18"/>
        <v>42473.57</v>
      </c>
      <c r="U313" s="17">
        <f t="shared" si="19"/>
        <v>42738.919201388882</v>
      </c>
    </row>
    <row r="314" spans="2:21" ht="42.75" hidden="1" x14ac:dyDescent="0.45">
      <c r="B314">
        <v>279</v>
      </c>
      <c r="C314" s="9" t="s">
        <v>280</v>
      </c>
      <c r="D314" s="3" t="s">
        <v>4389</v>
      </c>
      <c r="E314" s="5">
        <v>17000</v>
      </c>
      <c r="F314" s="7">
        <v>26744.11</v>
      </c>
      <c r="G314" t="s">
        <v>8218</v>
      </c>
      <c r="H314" t="s">
        <v>8223</v>
      </c>
      <c r="I314" t="s">
        <v>8245</v>
      </c>
      <c r="J314">
        <v>1488160860</v>
      </c>
      <c r="K314">
        <v>1485237096</v>
      </c>
      <c r="L314" t="b">
        <v>1</v>
      </c>
      <c r="M314">
        <v>305</v>
      </c>
      <c r="N314" t="b">
        <v>1</v>
      </c>
      <c r="O314" t="s">
        <v>8267</v>
      </c>
      <c r="P314">
        <f t="shared" si="16"/>
        <v>157</v>
      </c>
      <c r="Q314">
        <f t="shared" si="17"/>
        <v>87.69</v>
      </c>
      <c r="R314" s="12" t="s">
        <v>8321</v>
      </c>
      <c r="S314" t="s">
        <v>8322</v>
      </c>
      <c r="T314" s="17">
        <f t="shared" si="18"/>
        <v>42759.244166666671</v>
      </c>
      <c r="U314" s="17">
        <f t="shared" si="19"/>
        <v>41398.560289351852</v>
      </c>
    </row>
    <row r="315" spans="2:21" ht="42.75" hidden="1" x14ac:dyDescent="0.45">
      <c r="B315">
        <v>1514</v>
      </c>
      <c r="C315" s="9" t="s">
        <v>1515</v>
      </c>
      <c r="D315" s="3" t="s">
        <v>5624</v>
      </c>
      <c r="E315" s="5">
        <v>25000</v>
      </c>
      <c r="F315" s="7">
        <v>26619</v>
      </c>
      <c r="G315" t="s">
        <v>8218</v>
      </c>
      <c r="H315" t="s">
        <v>8223</v>
      </c>
      <c r="I315" t="s">
        <v>8245</v>
      </c>
      <c r="J315">
        <v>1443363640</v>
      </c>
      <c r="K315">
        <v>1439907640</v>
      </c>
      <c r="L315" t="b">
        <v>1</v>
      </c>
      <c r="M315">
        <v>176</v>
      </c>
      <c r="N315" t="b">
        <v>1</v>
      </c>
      <c r="O315" t="s">
        <v>8283</v>
      </c>
      <c r="P315">
        <f t="shared" si="16"/>
        <v>106</v>
      </c>
      <c r="Q315">
        <f t="shared" si="17"/>
        <v>151.24</v>
      </c>
      <c r="R315" s="12" t="s">
        <v>8313</v>
      </c>
      <c r="S315" t="s">
        <v>8314</v>
      </c>
      <c r="T315" s="17">
        <f t="shared" si="18"/>
        <v>42234.597685185188</v>
      </c>
      <c r="U315" s="17">
        <f t="shared" si="19"/>
        <v>42565.809490740736</v>
      </c>
    </row>
    <row r="316" spans="2:21" ht="42.75" hidden="1" x14ac:dyDescent="0.45">
      <c r="B316">
        <v>2332</v>
      </c>
      <c r="C316" s="9" t="s">
        <v>2333</v>
      </c>
      <c r="D316" s="3" t="s">
        <v>6442</v>
      </c>
      <c r="E316" s="5">
        <v>25000</v>
      </c>
      <c r="F316" s="7">
        <v>26577</v>
      </c>
      <c r="G316" t="s">
        <v>8218</v>
      </c>
      <c r="H316" t="s">
        <v>8223</v>
      </c>
      <c r="I316" t="s">
        <v>8245</v>
      </c>
      <c r="J316">
        <v>1423235071</v>
      </c>
      <c r="K316">
        <v>1420643071</v>
      </c>
      <c r="L316" t="b">
        <v>1</v>
      </c>
      <c r="M316">
        <v>352</v>
      </c>
      <c r="N316" t="b">
        <v>1</v>
      </c>
      <c r="O316" t="s">
        <v>8296</v>
      </c>
      <c r="P316">
        <f t="shared" si="16"/>
        <v>106</v>
      </c>
      <c r="Q316">
        <f t="shared" si="17"/>
        <v>75.5</v>
      </c>
      <c r="R316" s="12" t="s">
        <v>8319</v>
      </c>
      <c r="S316" t="s">
        <v>8320</v>
      </c>
      <c r="T316" s="17">
        <f t="shared" si="18"/>
        <v>42011.628136574072</v>
      </c>
      <c r="U316" s="17">
        <f t="shared" si="19"/>
        <v>42503.57</v>
      </c>
    </row>
    <row r="317" spans="2:21" ht="42.75" hidden="1" x14ac:dyDescent="0.45">
      <c r="B317">
        <v>385</v>
      </c>
      <c r="C317" s="9" t="s">
        <v>386</v>
      </c>
      <c r="D317" s="3" t="s">
        <v>4495</v>
      </c>
      <c r="E317" s="5">
        <v>25000</v>
      </c>
      <c r="F317" s="7">
        <v>26495.5</v>
      </c>
      <c r="G317" t="s">
        <v>8218</v>
      </c>
      <c r="H317" t="s">
        <v>8223</v>
      </c>
      <c r="I317" t="s">
        <v>8245</v>
      </c>
      <c r="J317">
        <v>1416582101</v>
      </c>
      <c r="K317">
        <v>1413986501</v>
      </c>
      <c r="L317" t="b">
        <v>0</v>
      </c>
      <c r="M317">
        <v>237</v>
      </c>
      <c r="N317" t="b">
        <v>1</v>
      </c>
      <c r="O317" t="s">
        <v>8267</v>
      </c>
      <c r="P317">
        <f t="shared" si="16"/>
        <v>106</v>
      </c>
      <c r="Q317">
        <f t="shared" si="17"/>
        <v>111.8</v>
      </c>
      <c r="R317" s="12" t="s">
        <v>8321</v>
      </c>
      <c r="S317" t="s">
        <v>8322</v>
      </c>
      <c r="T317" s="17">
        <f t="shared" si="18"/>
        <v>41934.584502314814</v>
      </c>
      <c r="U317" s="17">
        <f t="shared" si="19"/>
        <v>42793.084027777775</v>
      </c>
    </row>
    <row r="318" spans="2:21" ht="42.75" hidden="1" x14ac:dyDescent="0.45">
      <c r="B318">
        <v>2329</v>
      </c>
      <c r="C318" s="9" t="s">
        <v>2330</v>
      </c>
      <c r="D318" s="3" t="s">
        <v>6439</v>
      </c>
      <c r="E318" s="5">
        <v>25000</v>
      </c>
      <c r="F318" s="7">
        <v>26480</v>
      </c>
      <c r="G318" t="s">
        <v>8218</v>
      </c>
      <c r="H318" t="s">
        <v>8223</v>
      </c>
      <c r="I318" t="s">
        <v>8245</v>
      </c>
      <c r="J318">
        <v>1405609146</v>
      </c>
      <c r="K318">
        <v>1403017146</v>
      </c>
      <c r="L318" t="b">
        <v>1</v>
      </c>
      <c r="M318">
        <v>125</v>
      </c>
      <c r="N318" t="b">
        <v>1</v>
      </c>
      <c r="O318" t="s">
        <v>8296</v>
      </c>
      <c r="P318">
        <f t="shared" si="16"/>
        <v>106</v>
      </c>
      <c r="Q318">
        <f t="shared" si="17"/>
        <v>211.84</v>
      </c>
      <c r="R318" s="12" t="s">
        <v>8319</v>
      </c>
      <c r="S318" t="s">
        <v>8320</v>
      </c>
      <c r="T318" s="17">
        <f t="shared" si="18"/>
        <v>41807.624374999999</v>
      </c>
      <c r="U318" s="17">
        <f t="shared" si="19"/>
        <v>42274.597685185188</v>
      </c>
    </row>
    <row r="319" spans="2:21" ht="28.5" hidden="1" x14ac:dyDescent="0.45">
      <c r="B319">
        <v>643</v>
      </c>
      <c r="C319" s="9" t="s">
        <v>644</v>
      </c>
      <c r="D319" s="3" t="s">
        <v>4753</v>
      </c>
      <c r="E319" s="5">
        <v>25000</v>
      </c>
      <c r="F319" s="7">
        <v>26452</v>
      </c>
      <c r="G319" t="s">
        <v>8218</v>
      </c>
      <c r="H319" t="s">
        <v>8223</v>
      </c>
      <c r="I319" t="s">
        <v>8245</v>
      </c>
      <c r="J319">
        <v>1433085875</v>
      </c>
      <c r="K319">
        <v>1428333875</v>
      </c>
      <c r="L319" t="b">
        <v>0</v>
      </c>
      <c r="M319">
        <v>152</v>
      </c>
      <c r="N319" t="b">
        <v>1</v>
      </c>
      <c r="O319" t="s">
        <v>8271</v>
      </c>
      <c r="P319">
        <f t="shared" si="16"/>
        <v>106</v>
      </c>
      <c r="Q319">
        <f t="shared" si="17"/>
        <v>174.03</v>
      </c>
      <c r="R319" s="12" t="s">
        <v>8308</v>
      </c>
      <c r="S319" t="s">
        <v>8310</v>
      </c>
      <c r="T319" s="17">
        <f t="shared" si="18"/>
        <v>42100.642071759255</v>
      </c>
      <c r="U319" s="17">
        <f t="shared" si="19"/>
        <v>42041.628136574072</v>
      </c>
    </row>
    <row r="320" spans="2:21" ht="28.5" hidden="1" x14ac:dyDescent="0.45">
      <c r="B320">
        <v>287</v>
      </c>
      <c r="C320" s="9" t="s">
        <v>288</v>
      </c>
      <c r="D320" s="3" t="s">
        <v>4397</v>
      </c>
      <c r="E320" s="5">
        <v>15000</v>
      </c>
      <c r="F320" s="7">
        <v>26445</v>
      </c>
      <c r="G320" t="s">
        <v>8218</v>
      </c>
      <c r="H320" t="s">
        <v>8223</v>
      </c>
      <c r="I320" t="s">
        <v>8245</v>
      </c>
      <c r="J320">
        <v>1351828800</v>
      </c>
      <c r="K320">
        <v>1349160018</v>
      </c>
      <c r="L320" t="b">
        <v>1</v>
      </c>
      <c r="M320">
        <v>290</v>
      </c>
      <c r="N320" t="b">
        <v>1</v>
      </c>
      <c r="O320" t="s">
        <v>8267</v>
      </c>
      <c r="P320">
        <f t="shared" si="16"/>
        <v>176</v>
      </c>
      <c r="Q320">
        <f t="shared" si="17"/>
        <v>91.19</v>
      </c>
      <c r="R320" s="12" t="s">
        <v>8321</v>
      </c>
      <c r="S320" t="s">
        <v>8322</v>
      </c>
      <c r="T320" s="17">
        <f t="shared" si="18"/>
        <v>41184.277986111112</v>
      </c>
      <c r="U320" s="17">
        <f t="shared" si="19"/>
        <v>41964.626168981486</v>
      </c>
    </row>
    <row r="321" spans="2:21" ht="28.5" hidden="1" x14ac:dyDescent="0.45">
      <c r="B321">
        <v>730</v>
      </c>
      <c r="C321" s="9" t="s">
        <v>731</v>
      </c>
      <c r="D321" s="3" t="s">
        <v>4840</v>
      </c>
      <c r="E321" s="5">
        <v>20000</v>
      </c>
      <c r="F321" s="7">
        <v>26438</v>
      </c>
      <c r="G321" t="s">
        <v>8218</v>
      </c>
      <c r="H321" t="s">
        <v>8223</v>
      </c>
      <c r="I321" t="s">
        <v>8245</v>
      </c>
      <c r="J321">
        <v>1323280391</v>
      </c>
      <c r="K321">
        <v>1320688391</v>
      </c>
      <c r="L321" t="b">
        <v>0</v>
      </c>
      <c r="M321">
        <v>265</v>
      </c>
      <c r="N321" t="b">
        <v>1</v>
      </c>
      <c r="O321" t="s">
        <v>8272</v>
      </c>
      <c r="P321">
        <f t="shared" si="16"/>
        <v>132</v>
      </c>
      <c r="Q321">
        <f t="shared" si="17"/>
        <v>99.77</v>
      </c>
      <c r="R321" s="12" t="s">
        <v>8311</v>
      </c>
      <c r="S321" t="s">
        <v>8333</v>
      </c>
      <c r="T321" s="17">
        <f t="shared" si="18"/>
        <v>40854.745266203703</v>
      </c>
      <c r="U321" s="17">
        <f t="shared" si="19"/>
        <v>41837.624374999999</v>
      </c>
    </row>
    <row r="322" spans="2:21" ht="42.75" hidden="1" x14ac:dyDescent="0.45">
      <c r="B322">
        <v>293</v>
      </c>
      <c r="C322" s="9" t="s">
        <v>294</v>
      </c>
      <c r="D322" s="3" t="s">
        <v>4403</v>
      </c>
      <c r="E322" s="5">
        <v>26000</v>
      </c>
      <c r="F322" s="7">
        <v>26360</v>
      </c>
      <c r="G322" t="s">
        <v>8218</v>
      </c>
      <c r="H322" t="s">
        <v>8223</v>
      </c>
      <c r="I322" t="s">
        <v>8245</v>
      </c>
      <c r="J322">
        <v>1398009714</v>
      </c>
      <c r="K322">
        <v>1395417714</v>
      </c>
      <c r="L322" t="b">
        <v>1</v>
      </c>
      <c r="M322">
        <v>131</v>
      </c>
      <c r="N322" t="b">
        <v>1</v>
      </c>
      <c r="O322" t="s">
        <v>8267</v>
      </c>
      <c r="P322">
        <f t="shared" si="16"/>
        <v>101</v>
      </c>
      <c r="Q322">
        <f t="shared" si="17"/>
        <v>201.22</v>
      </c>
      <c r="R322" s="12" t="s">
        <v>8321</v>
      </c>
      <c r="S322" t="s">
        <v>8322</v>
      </c>
      <c r="T322" s="17">
        <f t="shared" si="18"/>
        <v>41719.667986111112</v>
      </c>
      <c r="U322" s="17">
        <f t="shared" si="19"/>
        <v>42155.642071759255</v>
      </c>
    </row>
    <row r="323" spans="2:21" ht="42.75" hidden="1" x14ac:dyDescent="0.45">
      <c r="B323">
        <v>670</v>
      </c>
      <c r="C323" s="9" t="s">
        <v>671</v>
      </c>
      <c r="D323" s="3" t="s">
        <v>4780</v>
      </c>
      <c r="E323" s="5">
        <v>90000</v>
      </c>
      <c r="F323" s="7">
        <v>26349</v>
      </c>
      <c r="G323" t="s">
        <v>8220</v>
      </c>
      <c r="H323" t="s">
        <v>8236</v>
      </c>
      <c r="I323" t="s">
        <v>8248</v>
      </c>
      <c r="J323">
        <v>1466323800</v>
      </c>
      <c r="K323">
        <v>1463418120</v>
      </c>
      <c r="L323" t="b">
        <v>0</v>
      </c>
      <c r="M323">
        <v>310</v>
      </c>
      <c r="N323" t="b">
        <v>0</v>
      </c>
      <c r="O323" t="s">
        <v>8271</v>
      </c>
      <c r="P323">
        <f t="shared" ref="P323:P386" si="20">ROUND(F323/E323*100,0)</f>
        <v>29</v>
      </c>
      <c r="Q323">
        <f t="shared" ref="Q323:Q386" si="21">IFERROR(ROUND(F323/M323,2),0)</f>
        <v>85</v>
      </c>
      <c r="R323" s="12" t="s">
        <v>8308</v>
      </c>
      <c r="S323" t="s">
        <v>8310</v>
      </c>
      <c r="T323" s="17">
        <f t="shared" ref="T323:T386" si="22">(((K323/60)/60)/24)+DATE(1970,1,1)</f>
        <v>42506.709722222222</v>
      </c>
      <c r="U323" s="17">
        <f t="shared" si="19"/>
        <v>41215.166666666664</v>
      </c>
    </row>
    <row r="324" spans="2:21" ht="42.75" hidden="1" x14ac:dyDescent="0.45">
      <c r="B324">
        <v>2068</v>
      </c>
      <c r="C324" s="9" t="s">
        <v>2069</v>
      </c>
      <c r="D324" s="3" t="s">
        <v>6178</v>
      </c>
      <c r="E324" s="5">
        <v>25000</v>
      </c>
      <c r="F324" s="7">
        <v>26305.97</v>
      </c>
      <c r="G324" t="s">
        <v>8218</v>
      </c>
      <c r="H324" t="s">
        <v>8223</v>
      </c>
      <c r="I324" t="s">
        <v>8245</v>
      </c>
      <c r="J324">
        <v>1476994315</v>
      </c>
      <c r="K324">
        <v>1474402315</v>
      </c>
      <c r="L324" t="b">
        <v>0</v>
      </c>
      <c r="M324">
        <v>76</v>
      </c>
      <c r="N324" t="b">
        <v>1</v>
      </c>
      <c r="O324" t="s">
        <v>8293</v>
      </c>
      <c r="P324">
        <f t="shared" si="20"/>
        <v>105</v>
      </c>
      <c r="Q324">
        <f t="shared" si="21"/>
        <v>346.13</v>
      </c>
      <c r="R324" s="12" t="s">
        <v>8308</v>
      </c>
      <c r="S324" t="s">
        <v>8309</v>
      </c>
      <c r="T324" s="17">
        <f t="shared" si="22"/>
        <v>42633.841608796298</v>
      </c>
      <c r="U324" s="17">
        <f t="shared" si="19"/>
        <v>40884.745266203703</v>
      </c>
    </row>
    <row r="325" spans="2:21" ht="42.75" hidden="1" x14ac:dyDescent="0.45">
      <c r="B325">
        <v>2078</v>
      </c>
      <c r="C325" s="9" t="s">
        <v>2079</v>
      </c>
      <c r="D325" s="3" t="s">
        <v>6188</v>
      </c>
      <c r="E325" s="5">
        <v>20000</v>
      </c>
      <c r="F325" s="7">
        <v>26241</v>
      </c>
      <c r="G325" t="s">
        <v>8218</v>
      </c>
      <c r="H325" t="s">
        <v>8226</v>
      </c>
      <c r="I325" t="s">
        <v>8248</v>
      </c>
      <c r="J325">
        <v>1482085857</v>
      </c>
      <c r="K325">
        <v>1479493857</v>
      </c>
      <c r="L325" t="b">
        <v>0</v>
      </c>
      <c r="M325">
        <v>48</v>
      </c>
      <c r="N325" t="b">
        <v>1</v>
      </c>
      <c r="O325" t="s">
        <v>8293</v>
      </c>
      <c r="P325">
        <f t="shared" si="20"/>
        <v>131</v>
      </c>
      <c r="Q325">
        <f t="shared" si="21"/>
        <v>546.69000000000005</v>
      </c>
      <c r="R325" s="12" t="s">
        <v>8308</v>
      </c>
      <c r="S325" t="s">
        <v>8309</v>
      </c>
      <c r="T325" s="17">
        <f t="shared" si="22"/>
        <v>42692.771493055552</v>
      </c>
      <c r="U325" s="17">
        <f t="shared" si="19"/>
        <v>41749.667986111112</v>
      </c>
    </row>
    <row r="326" spans="2:21" ht="42.75" hidden="1" x14ac:dyDescent="0.45">
      <c r="B326">
        <v>1657</v>
      </c>
      <c r="C326" s="9" t="s">
        <v>1658</v>
      </c>
      <c r="D326" s="3" t="s">
        <v>5767</v>
      </c>
      <c r="E326" s="5">
        <v>25000</v>
      </c>
      <c r="F326" s="7">
        <v>26233.45</v>
      </c>
      <c r="G326" t="s">
        <v>8218</v>
      </c>
      <c r="H326" t="s">
        <v>8223</v>
      </c>
      <c r="I326" t="s">
        <v>8245</v>
      </c>
      <c r="J326">
        <v>1337885168</v>
      </c>
      <c r="K326">
        <v>1335293168</v>
      </c>
      <c r="L326" t="b">
        <v>0</v>
      </c>
      <c r="M326">
        <v>221</v>
      </c>
      <c r="N326" t="b">
        <v>1</v>
      </c>
      <c r="O326" t="s">
        <v>8290</v>
      </c>
      <c r="P326">
        <f t="shared" si="20"/>
        <v>105</v>
      </c>
      <c r="Q326">
        <f t="shared" si="21"/>
        <v>118.7</v>
      </c>
      <c r="R326" s="12" t="s">
        <v>8327</v>
      </c>
      <c r="S326" t="s">
        <v>8338</v>
      </c>
      <c r="T326" s="17">
        <f t="shared" si="22"/>
        <v>41023.782037037039</v>
      </c>
      <c r="U326" s="17">
        <f t="shared" ref="U326:U389" si="23">(((J323/60)/60)/24)+DATE(1970,1,1)</f>
        <v>42540.340277777781</v>
      </c>
    </row>
    <row r="327" spans="2:21" ht="42.75" hidden="1" x14ac:dyDescent="0.45">
      <c r="B327">
        <v>381</v>
      </c>
      <c r="C327" s="9" t="s">
        <v>382</v>
      </c>
      <c r="D327" s="3" t="s">
        <v>4491</v>
      </c>
      <c r="E327" s="5">
        <v>25000</v>
      </c>
      <c r="F327" s="7">
        <v>26182.5</v>
      </c>
      <c r="G327" t="s">
        <v>8218</v>
      </c>
      <c r="H327" t="s">
        <v>8223</v>
      </c>
      <c r="I327" t="s">
        <v>8245</v>
      </c>
      <c r="J327">
        <v>1343624400</v>
      </c>
      <c r="K327">
        <v>1340642717</v>
      </c>
      <c r="L327" t="b">
        <v>0</v>
      </c>
      <c r="M327">
        <v>251</v>
      </c>
      <c r="N327" t="b">
        <v>1</v>
      </c>
      <c r="O327" t="s">
        <v>8267</v>
      </c>
      <c r="P327">
        <f t="shared" si="20"/>
        <v>105</v>
      </c>
      <c r="Q327">
        <f t="shared" si="21"/>
        <v>104.31</v>
      </c>
      <c r="R327" s="12" t="s">
        <v>8321</v>
      </c>
      <c r="S327" t="s">
        <v>8322</v>
      </c>
      <c r="T327" s="17">
        <f t="shared" si="22"/>
        <v>41085.698113425926</v>
      </c>
      <c r="U327" s="17">
        <f t="shared" si="23"/>
        <v>42663.841608796298</v>
      </c>
    </row>
    <row r="328" spans="2:21" ht="42.75" hidden="1" x14ac:dyDescent="0.45">
      <c r="B328">
        <v>357</v>
      </c>
      <c r="C328" s="9" t="s">
        <v>358</v>
      </c>
      <c r="D328" s="3" t="s">
        <v>4467</v>
      </c>
      <c r="E328" s="5">
        <v>15000</v>
      </c>
      <c r="F328" s="7">
        <v>26100</v>
      </c>
      <c r="G328" t="s">
        <v>8218</v>
      </c>
      <c r="H328" t="s">
        <v>8223</v>
      </c>
      <c r="I328" t="s">
        <v>8245</v>
      </c>
      <c r="J328">
        <v>1429852797</v>
      </c>
      <c r="K328">
        <v>1426396797</v>
      </c>
      <c r="L328" t="b">
        <v>1</v>
      </c>
      <c r="M328">
        <v>303</v>
      </c>
      <c r="N328" t="b">
        <v>1</v>
      </c>
      <c r="O328" t="s">
        <v>8267</v>
      </c>
      <c r="P328">
        <f t="shared" si="20"/>
        <v>174</v>
      </c>
      <c r="Q328">
        <f t="shared" si="21"/>
        <v>86.14</v>
      </c>
      <c r="R328" s="12" t="s">
        <v>8321</v>
      </c>
      <c r="S328" t="s">
        <v>8322</v>
      </c>
      <c r="T328" s="17">
        <f t="shared" si="22"/>
        <v>42078.222187499996</v>
      </c>
      <c r="U328" s="17">
        <f t="shared" si="23"/>
        <v>42722.771493055552</v>
      </c>
    </row>
    <row r="329" spans="2:21" ht="28.5" hidden="1" x14ac:dyDescent="0.45">
      <c r="B329">
        <v>1219</v>
      </c>
      <c r="C329" s="9" t="s">
        <v>1220</v>
      </c>
      <c r="D329" s="3" t="s">
        <v>5329</v>
      </c>
      <c r="E329" s="5">
        <v>16350</v>
      </c>
      <c r="F329" s="7">
        <v>26024</v>
      </c>
      <c r="G329" t="s">
        <v>8218</v>
      </c>
      <c r="H329" t="s">
        <v>8223</v>
      </c>
      <c r="I329" t="s">
        <v>8245</v>
      </c>
      <c r="J329">
        <v>1476961513</v>
      </c>
      <c r="K329">
        <v>1474369513</v>
      </c>
      <c r="L329" t="b">
        <v>0</v>
      </c>
      <c r="M329">
        <v>253</v>
      </c>
      <c r="N329" t="b">
        <v>1</v>
      </c>
      <c r="O329" t="s">
        <v>8283</v>
      </c>
      <c r="P329">
        <f t="shared" si="20"/>
        <v>159</v>
      </c>
      <c r="Q329">
        <f t="shared" si="21"/>
        <v>102.86</v>
      </c>
      <c r="R329" s="12" t="s">
        <v>8313</v>
      </c>
      <c r="S329" t="s">
        <v>8314</v>
      </c>
      <c r="T329" s="17">
        <f t="shared" si="22"/>
        <v>42633.461956018517</v>
      </c>
      <c r="U329" s="17">
        <f t="shared" si="23"/>
        <v>41053.782037037039</v>
      </c>
    </row>
    <row r="330" spans="2:21" ht="42.75" hidden="1" x14ac:dyDescent="0.45">
      <c r="B330">
        <v>2924</v>
      </c>
      <c r="C330" s="9" t="s">
        <v>2924</v>
      </c>
      <c r="D330" s="3" t="s">
        <v>7034</v>
      </c>
      <c r="E330" s="5">
        <v>25000</v>
      </c>
      <c r="F330" s="7">
        <v>25800</v>
      </c>
      <c r="G330" t="s">
        <v>8218</v>
      </c>
      <c r="H330" t="s">
        <v>8223</v>
      </c>
      <c r="I330" t="s">
        <v>8245</v>
      </c>
      <c r="J330">
        <v>1431143940</v>
      </c>
      <c r="K330">
        <v>1428585710</v>
      </c>
      <c r="L330" t="b">
        <v>0</v>
      </c>
      <c r="M330">
        <v>147</v>
      </c>
      <c r="N330" t="b">
        <v>1</v>
      </c>
      <c r="O330" t="s">
        <v>8303</v>
      </c>
      <c r="P330">
        <f t="shared" si="20"/>
        <v>103</v>
      </c>
      <c r="Q330">
        <f t="shared" si="21"/>
        <v>175.51</v>
      </c>
      <c r="R330" s="12" t="s">
        <v>8323</v>
      </c>
      <c r="S330" t="s">
        <v>8335</v>
      </c>
      <c r="T330" s="17">
        <f t="shared" si="22"/>
        <v>42103.556828703702</v>
      </c>
      <c r="U330" s="17">
        <f t="shared" si="23"/>
        <v>41120.208333333336</v>
      </c>
    </row>
    <row r="331" spans="2:21" ht="42.75" hidden="1" x14ac:dyDescent="0.45">
      <c r="B331">
        <v>2493</v>
      </c>
      <c r="C331" s="9" t="s">
        <v>2493</v>
      </c>
      <c r="D331" s="3" t="s">
        <v>6603</v>
      </c>
      <c r="E331" s="5">
        <v>20000</v>
      </c>
      <c r="F331" s="7">
        <v>25740</v>
      </c>
      <c r="G331" t="s">
        <v>8218</v>
      </c>
      <c r="H331" t="s">
        <v>8223</v>
      </c>
      <c r="I331" t="s">
        <v>8245</v>
      </c>
      <c r="J331">
        <v>1367208140</v>
      </c>
      <c r="K331">
        <v>1363320140</v>
      </c>
      <c r="L331" t="b">
        <v>0</v>
      </c>
      <c r="M331">
        <v>259</v>
      </c>
      <c r="N331" t="b">
        <v>1</v>
      </c>
      <c r="O331" t="s">
        <v>8277</v>
      </c>
      <c r="P331">
        <f t="shared" si="20"/>
        <v>129</v>
      </c>
      <c r="Q331">
        <f t="shared" si="21"/>
        <v>99.38</v>
      </c>
      <c r="R331" s="12" t="s">
        <v>8327</v>
      </c>
      <c r="S331" t="s">
        <v>8328</v>
      </c>
      <c r="T331" s="17">
        <f t="shared" si="22"/>
        <v>41348.168287037035</v>
      </c>
      <c r="U331" s="17">
        <f t="shared" si="23"/>
        <v>42118.222187499996</v>
      </c>
    </row>
    <row r="332" spans="2:21" ht="42.75" hidden="1" x14ac:dyDescent="0.45">
      <c r="B332">
        <v>960</v>
      </c>
      <c r="C332" s="9" t="s">
        <v>961</v>
      </c>
      <c r="D332" s="3" t="s">
        <v>5070</v>
      </c>
      <c r="E332" s="5">
        <v>55650</v>
      </c>
      <c r="F332" s="7">
        <v>25655</v>
      </c>
      <c r="G332" t="s">
        <v>8220</v>
      </c>
      <c r="H332" t="s">
        <v>8223</v>
      </c>
      <c r="I332" t="s">
        <v>8245</v>
      </c>
      <c r="J332">
        <v>1489500155</v>
      </c>
      <c r="K332">
        <v>1485874955</v>
      </c>
      <c r="L332" t="b">
        <v>0</v>
      </c>
      <c r="M332">
        <v>188</v>
      </c>
      <c r="N332" t="b">
        <v>0</v>
      </c>
      <c r="O332" t="s">
        <v>8271</v>
      </c>
      <c r="P332">
        <f t="shared" si="20"/>
        <v>46</v>
      </c>
      <c r="Q332">
        <f t="shared" si="21"/>
        <v>136.46</v>
      </c>
      <c r="R332" s="12" t="s">
        <v>8308</v>
      </c>
      <c r="S332" t="s">
        <v>8310</v>
      </c>
      <c r="T332" s="17">
        <f t="shared" si="22"/>
        <v>42766.626793981486</v>
      </c>
      <c r="U332" s="17">
        <f t="shared" si="23"/>
        <v>42663.461956018517</v>
      </c>
    </row>
    <row r="333" spans="2:21" ht="42.75" hidden="1" x14ac:dyDescent="0.45">
      <c r="B333">
        <v>243</v>
      </c>
      <c r="C333" s="9" t="s">
        <v>245</v>
      </c>
      <c r="D333" s="3" t="s">
        <v>4353</v>
      </c>
      <c r="E333" s="5">
        <v>25000</v>
      </c>
      <c r="F333" s="7">
        <v>25648</v>
      </c>
      <c r="G333" t="s">
        <v>8218</v>
      </c>
      <c r="H333" t="s">
        <v>8223</v>
      </c>
      <c r="I333" t="s">
        <v>8245</v>
      </c>
      <c r="J333">
        <v>1393031304</v>
      </c>
      <c r="K333">
        <v>1390439304</v>
      </c>
      <c r="L333" t="b">
        <v>1</v>
      </c>
      <c r="M333">
        <v>328</v>
      </c>
      <c r="N333" t="b">
        <v>1</v>
      </c>
      <c r="O333" t="s">
        <v>8267</v>
      </c>
      <c r="P333">
        <f t="shared" si="20"/>
        <v>103</v>
      </c>
      <c r="Q333">
        <f t="shared" si="21"/>
        <v>78.2</v>
      </c>
      <c r="R333" s="12" t="s">
        <v>8321</v>
      </c>
      <c r="S333" t="s">
        <v>8322</v>
      </c>
      <c r="T333" s="17">
        <f t="shared" si="22"/>
        <v>41662.047500000001</v>
      </c>
      <c r="U333" s="17">
        <f t="shared" si="23"/>
        <v>42133.165972222225</v>
      </c>
    </row>
    <row r="334" spans="2:21" ht="42.75" hidden="1" x14ac:dyDescent="0.45">
      <c r="B334">
        <v>1258</v>
      </c>
      <c r="C334" s="9" t="s">
        <v>1259</v>
      </c>
      <c r="D334" s="3" t="s">
        <v>5368</v>
      </c>
      <c r="E334" s="5">
        <v>12000</v>
      </c>
      <c r="F334" s="7">
        <v>25577.56</v>
      </c>
      <c r="G334" t="s">
        <v>8218</v>
      </c>
      <c r="H334" t="s">
        <v>8223</v>
      </c>
      <c r="I334" t="s">
        <v>8245</v>
      </c>
      <c r="J334">
        <v>1377960012</v>
      </c>
      <c r="K334">
        <v>1375368012</v>
      </c>
      <c r="L334" t="b">
        <v>1</v>
      </c>
      <c r="M334">
        <v>670</v>
      </c>
      <c r="N334" t="b">
        <v>1</v>
      </c>
      <c r="O334" t="s">
        <v>8274</v>
      </c>
      <c r="P334">
        <f t="shared" si="20"/>
        <v>213</v>
      </c>
      <c r="Q334">
        <f t="shared" si="21"/>
        <v>38.18</v>
      </c>
      <c r="R334" s="12" t="s">
        <v>8327</v>
      </c>
      <c r="S334" t="s">
        <v>8331</v>
      </c>
      <c r="T334" s="17">
        <f t="shared" si="22"/>
        <v>41487.611250000002</v>
      </c>
      <c r="U334" s="17">
        <f t="shared" si="23"/>
        <v>41393.168287037035</v>
      </c>
    </row>
    <row r="335" spans="2:21" ht="42.75" hidden="1" x14ac:dyDescent="0.45">
      <c r="B335">
        <v>2335</v>
      </c>
      <c r="C335" s="9" t="s">
        <v>2336</v>
      </c>
      <c r="D335" s="3" t="s">
        <v>6445</v>
      </c>
      <c r="E335" s="5">
        <v>25000</v>
      </c>
      <c r="F335" s="7">
        <v>25568</v>
      </c>
      <c r="G335" t="s">
        <v>8218</v>
      </c>
      <c r="H335" t="s">
        <v>8223</v>
      </c>
      <c r="I335" t="s">
        <v>8245</v>
      </c>
      <c r="J335">
        <v>1402494243</v>
      </c>
      <c r="K335">
        <v>1399902243</v>
      </c>
      <c r="L335" t="b">
        <v>1</v>
      </c>
      <c r="M335">
        <v>221</v>
      </c>
      <c r="N335" t="b">
        <v>1</v>
      </c>
      <c r="O335" t="s">
        <v>8296</v>
      </c>
      <c r="P335">
        <f t="shared" si="20"/>
        <v>102</v>
      </c>
      <c r="Q335">
        <f t="shared" si="21"/>
        <v>115.69</v>
      </c>
      <c r="R335" s="12" t="s">
        <v>8319</v>
      </c>
      <c r="S335" t="s">
        <v>8320</v>
      </c>
      <c r="T335" s="17">
        <f t="shared" si="22"/>
        <v>41771.572256944448</v>
      </c>
      <c r="U335" s="17">
        <f t="shared" si="23"/>
        <v>42808.585127314815</v>
      </c>
    </row>
    <row r="336" spans="2:21" ht="57" hidden="1" x14ac:dyDescent="0.45">
      <c r="B336">
        <v>2328</v>
      </c>
      <c r="C336" s="9" t="s">
        <v>2329</v>
      </c>
      <c r="D336" s="3" t="s">
        <v>6438</v>
      </c>
      <c r="E336" s="5">
        <v>10000</v>
      </c>
      <c r="F336" s="7">
        <v>25445</v>
      </c>
      <c r="G336" t="s">
        <v>8218</v>
      </c>
      <c r="H336" t="s">
        <v>8223</v>
      </c>
      <c r="I336" t="s">
        <v>8245</v>
      </c>
      <c r="J336">
        <v>1434307537</v>
      </c>
      <c r="K336">
        <v>1431715537</v>
      </c>
      <c r="L336" t="b">
        <v>1</v>
      </c>
      <c r="M336">
        <v>537</v>
      </c>
      <c r="N336" t="b">
        <v>1</v>
      </c>
      <c r="O336" t="s">
        <v>8296</v>
      </c>
      <c r="P336">
        <f t="shared" si="20"/>
        <v>254</v>
      </c>
      <c r="Q336">
        <f t="shared" si="21"/>
        <v>47.38</v>
      </c>
      <c r="R336" s="12" t="s">
        <v>8319</v>
      </c>
      <c r="S336" t="s">
        <v>8320</v>
      </c>
      <c r="T336" s="17">
        <f t="shared" si="22"/>
        <v>42139.781678240746</v>
      </c>
      <c r="U336" s="17">
        <f t="shared" si="23"/>
        <v>41692.047500000001</v>
      </c>
    </row>
    <row r="337" spans="2:21" ht="42.75" hidden="1" x14ac:dyDescent="0.45">
      <c r="B337">
        <v>300</v>
      </c>
      <c r="C337" s="9" t="s">
        <v>301</v>
      </c>
      <c r="D337" s="3" t="s">
        <v>4410</v>
      </c>
      <c r="E337" s="5">
        <v>25000</v>
      </c>
      <c r="F337" s="7">
        <v>25430.66</v>
      </c>
      <c r="G337" t="s">
        <v>8218</v>
      </c>
      <c r="H337" t="s">
        <v>8223</v>
      </c>
      <c r="I337" t="s">
        <v>8245</v>
      </c>
      <c r="J337">
        <v>1303686138</v>
      </c>
      <c r="K337">
        <v>1301007738</v>
      </c>
      <c r="L337" t="b">
        <v>1</v>
      </c>
      <c r="M337">
        <v>298</v>
      </c>
      <c r="N337" t="b">
        <v>1</v>
      </c>
      <c r="O337" t="s">
        <v>8267</v>
      </c>
      <c r="P337">
        <f t="shared" si="20"/>
        <v>102</v>
      </c>
      <c r="Q337">
        <f t="shared" si="21"/>
        <v>85.34</v>
      </c>
      <c r="R337" s="12" t="s">
        <v>8321</v>
      </c>
      <c r="S337" t="s">
        <v>8322</v>
      </c>
      <c r="T337" s="17">
        <f t="shared" si="22"/>
        <v>40626.959930555553</v>
      </c>
      <c r="U337" s="17">
        <f t="shared" si="23"/>
        <v>41517.611250000002</v>
      </c>
    </row>
    <row r="338" spans="2:21" ht="42.75" hidden="1" x14ac:dyDescent="0.45">
      <c r="B338">
        <v>3250</v>
      </c>
      <c r="C338" s="9" t="s">
        <v>3250</v>
      </c>
      <c r="D338" s="3" t="s">
        <v>7360</v>
      </c>
      <c r="E338" s="5">
        <v>25000</v>
      </c>
      <c r="F338" s="7">
        <v>25388</v>
      </c>
      <c r="G338" t="s">
        <v>8218</v>
      </c>
      <c r="H338" t="s">
        <v>8223</v>
      </c>
      <c r="I338" t="s">
        <v>8245</v>
      </c>
      <c r="J338">
        <v>1415213324</v>
      </c>
      <c r="K338">
        <v>1412617724</v>
      </c>
      <c r="L338" t="b">
        <v>1</v>
      </c>
      <c r="M338">
        <v>213</v>
      </c>
      <c r="N338" t="b">
        <v>1</v>
      </c>
      <c r="O338" t="s">
        <v>8269</v>
      </c>
      <c r="P338">
        <f t="shared" si="20"/>
        <v>102</v>
      </c>
      <c r="Q338">
        <f t="shared" si="21"/>
        <v>119.19</v>
      </c>
      <c r="R338" s="12" t="s">
        <v>8323</v>
      </c>
      <c r="S338" t="s">
        <v>8326</v>
      </c>
      <c r="T338" s="17">
        <f t="shared" si="22"/>
        <v>41918.742175925923</v>
      </c>
      <c r="U338" s="17">
        <f t="shared" si="23"/>
        <v>41801.572256944448</v>
      </c>
    </row>
    <row r="339" spans="2:21" ht="42.75" hidden="1" x14ac:dyDescent="0.45">
      <c r="B339">
        <v>359</v>
      </c>
      <c r="C339" s="9" t="s">
        <v>360</v>
      </c>
      <c r="D339" s="3" t="s">
        <v>4469</v>
      </c>
      <c r="E339" s="5">
        <v>24200</v>
      </c>
      <c r="F339" s="7">
        <v>25375</v>
      </c>
      <c r="G339" t="s">
        <v>8218</v>
      </c>
      <c r="H339" t="s">
        <v>8223</v>
      </c>
      <c r="I339" t="s">
        <v>8245</v>
      </c>
      <c r="J339">
        <v>1415941920</v>
      </c>
      <c r="K339">
        <v>1414028490</v>
      </c>
      <c r="L339" t="b">
        <v>1</v>
      </c>
      <c r="M339">
        <v>302</v>
      </c>
      <c r="N339" t="b">
        <v>1</v>
      </c>
      <c r="O339" t="s">
        <v>8267</v>
      </c>
      <c r="P339">
        <f t="shared" si="20"/>
        <v>105</v>
      </c>
      <c r="Q339">
        <f t="shared" si="21"/>
        <v>84.02</v>
      </c>
      <c r="R339" s="12" t="s">
        <v>8321</v>
      </c>
      <c r="S339" t="s">
        <v>8322</v>
      </c>
      <c r="T339" s="17">
        <f t="shared" si="22"/>
        <v>41935.070486111108</v>
      </c>
      <c r="U339" s="17">
        <f t="shared" si="23"/>
        <v>42169.781678240746</v>
      </c>
    </row>
    <row r="340" spans="2:21" ht="42.75" hidden="1" x14ac:dyDescent="0.45">
      <c r="B340">
        <v>315</v>
      </c>
      <c r="C340" s="9" t="s">
        <v>316</v>
      </c>
      <c r="D340" s="3" t="s">
        <v>4425</v>
      </c>
      <c r="E340" s="5">
        <v>25000</v>
      </c>
      <c r="F340" s="7">
        <v>25312</v>
      </c>
      <c r="G340" t="s">
        <v>8218</v>
      </c>
      <c r="H340" t="s">
        <v>8223</v>
      </c>
      <c r="I340" t="s">
        <v>8245</v>
      </c>
      <c r="J340">
        <v>1345660334</v>
      </c>
      <c r="K340">
        <v>1343068334</v>
      </c>
      <c r="L340" t="b">
        <v>1</v>
      </c>
      <c r="M340">
        <v>126</v>
      </c>
      <c r="N340" t="b">
        <v>1</v>
      </c>
      <c r="O340" t="s">
        <v>8267</v>
      </c>
      <c r="P340">
        <f t="shared" si="20"/>
        <v>101</v>
      </c>
      <c r="Q340">
        <f t="shared" si="21"/>
        <v>200.89</v>
      </c>
      <c r="R340" s="12" t="s">
        <v>8321</v>
      </c>
      <c r="S340" t="s">
        <v>8322</v>
      </c>
      <c r="T340" s="17">
        <f t="shared" si="22"/>
        <v>41113.77238425926</v>
      </c>
      <c r="U340" s="17">
        <f t="shared" si="23"/>
        <v>40657.959930555553</v>
      </c>
    </row>
    <row r="341" spans="2:21" ht="42.75" hidden="1" x14ac:dyDescent="0.45">
      <c r="B341">
        <v>1095</v>
      </c>
      <c r="C341" s="9" t="s">
        <v>1096</v>
      </c>
      <c r="D341" s="3" t="s">
        <v>5205</v>
      </c>
      <c r="E341" s="5">
        <v>500000</v>
      </c>
      <c r="F341" s="7">
        <v>25174</v>
      </c>
      <c r="G341" t="s">
        <v>8220</v>
      </c>
      <c r="H341" t="s">
        <v>8223</v>
      </c>
      <c r="I341" t="s">
        <v>8245</v>
      </c>
      <c r="J341">
        <v>1377867220</v>
      </c>
      <c r="K341">
        <v>1375275220</v>
      </c>
      <c r="L341" t="b">
        <v>0</v>
      </c>
      <c r="M341">
        <v>94</v>
      </c>
      <c r="N341" t="b">
        <v>0</v>
      </c>
      <c r="O341" t="s">
        <v>8280</v>
      </c>
      <c r="P341">
        <f t="shared" si="20"/>
        <v>5</v>
      </c>
      <c r="Q341">
        <f t="shared" si="21"/>
        <v>267.81</v>
      </c>
      <c r="R341" s="12" t="s">
        <v>8316</v>
      </c>
      <c r="S341" t="s">
        <v>8334</v>
      </c>
      <c r="T341" s="17">
        <f t="shared" si="22"/>
        <v>41486.537268518521</v>
      </c>
      <c r="U341" s="17">
        <f t="shared" si="23"/>
        <v>41948.783842592595</v>
      </c>
    </row>
    <row r="342" spans="2:21" ht="42.75" hidden="1" x14ac:dyDescent="0.45">
      <c r="B342">
        <v>651</v>
      </c>
      <c r="C342" s="9" t="s">
        <v>652</v>
      </c>
      <c r="D342" s="3" t="s">
        <v>4761</v>
      </c>
      <c r="E342" s="5">
        <v>25000</v>
      </c>
      <c r="F342" s="7">
        <v>25132</v>
      </c>
      <c r="G342" t="s">
        <v>8218</v>
      </c>
      <c r="H342" t="s">
        <v>8223</v>
      </c>
      <c r="I342" t="s">
        <v>8245</v>
      </c>
      <c r="J342">
        <v>1418430311</v>
      </c>
      <c r="K342">
        <v>1415838311</v>
      </c>
      <c r="L342" t="b">
        <v>0</v>
      </c>
      <c r="M342">
        <v>105</v>
      </c>
      <c r="N342" t="b">
        <v>1</v>
      </c>
      <c r="O342" t="s">
        <v>8271</v>
      </c>
      <c r="P342">
        <f t="shared" si="20"/>
        <v>101</v>
      </c>
      <c r="Q342">
        <f t="shared" si="21"/>
        <v>239.35</v>
      </c>
      <c r="R342" s="12" t="s">
        <v>8308</v>
      </c>
      <c r="S342" t="s">
        <v>8310</v>
      </c>
      <c r="T342" s="17">
        <f t="shared" si="22"/>
        <v>41956.017488425925</v>
      </c>
      <c r="U342" s="17">
        <f t="shared" si="23"/>
        <v>41957.216666666667</v>
      </c>
    </row>
    <row r="343" spans="2:21" ht="42.75" hidden="1" x14ac:dyDescent="0.45">
      <c r="B343">
        <v>2984</v>
      </c>
      <c r="C343" s="9" t="s">
        <v>2984</v>
      </c>
      <c r="D343" s="3" t="s">
        <v>7094</v>
      </c>
      <c r="E343" s="5">
        <v>25000</v>
      </c>
      <c r="F343" s="7">
        <v>25088</v>
      </c>
      <c r="G343" t="s">
        <v>8218</v>
      </c>
      <c r="H343" t="s">
        <v>8223</v>
      </c>
      <c r="I343" t="s">
        <v>8245</v>
      </c>
      <c r="J343">
        <v>1472020881</v>
      </c>
      <c r="K343">
        <v>1469428881</v>
      </c>
      <c r="L343" t="b">
        <v>1</v>
      </c>
      <c r="M343">
        <v>218</v>
      </c>
      <c r="N343" t="b">
        <v>1</v>
      </c>
      <c r="O343" t="s">
        <v>8301</v>
      </c>
      <c r="P343">
        <f t="shared" si="20"/>
        <v>100</v>
      </c>
      <c r="Q343">
        <f t="shared" si="21"/>
        <v>115.08</v>
      </c>
      <c r="R343" s="12" t="s">
        <v>8323</v>
      </c>
      <c r="S343" t="s">
        <v>8324</v>
      </c>
      <c r="T343" s="17">
        <f t="shared" si="22"/>
        <v>42576.278715277775</v>
      </c>
      <c r="U343" s="17">
        <f t="shared" si="23"/>
        <v>41143.77238425926</v>
      </c>
    </row>
    <row r="344" spans="2:21" ht="42.75" hidden="1" x14ac:dyDescent="0.45">
      <c r="B344">
        <v>2232</v>
      </c>
      <c r="C344" s="9" t="s">
        <v>2233</v>
      </c>
      <c r="D344" s="3" t="s">
        <v>6342</v>
      </c>
      <c r="E344" s="5">
        <v>5000</v>
      </c>
      <c r="F344" s="7">
        <v>24790</v>
      </c>
      <c r="G344" t="s">
        <v>8218</v>
      </c>
      <c r="H344" t="s">
        <v>8223</v>
      </c>
      <c r="I344" t="s">
        <v>8245</v>
      </c>
      <c r="J344">
        <v>1405738800</v>
      </c>
      <c r="K344">
        <v>1402945408</v>
      </c>
      <c r="L344" t="b">
        <v>0</v>
      </c>
      <c r="M344">
        <v>988</v>
      </c>
      <c r="N344" t="b">
        <v>1</v>
      </c>
      <c r="O344" t="s">
        <v>8295</v>
      </c>
      <c r="P344">
        <f t="shared" si="20"/>
        <v>496</v>
      </c>
      <c r="Q344">
        <f t="shared" si="21"/>
        <v>25.09</v>
      </c>
      <c r="R344" s="12" t="s">
        <v>8316</v>
      </c>
      <c r="S344" t="s">
        <v>8317</v>
      </c>
      <c r="T344" s="17">
        <f t="shared" si="22"/>
        <v>41806.794074074074</v>
      </c>
      <c r="U344" s="17">
        <f t="shared" si="23"/>
        <v>41516.537268518521</v>
      </c>
    </row>
    <row r="345" spans="2:21" ht="42.75" hidden="1" x14ac:dyDescent="0.45">
      <c r="B345">
        <v>1337</v>
      </c>
      <c r="C345" s="9" t="s">
        <v>1338</v>
      </c>
      <c r="D345" s="3" t="s">
        <v>5447</v>
      </c>
      <c r="E345" s="5">
        <v>50000</v>
      </c>
      <c r="F345" s="7">
        <v>24691</v>
      </c>
      <c r="G345" t="s">
        <v>8219</v>
      </c>
      <c r="H345" t="s">
        <v>8223</v>
      </c>
      <c r="I345" t="s">
        <v>8245</v>
      </c>
      <c r="J345">
        <v>1488549079</v>
      </c>
      <c r="K345">
        <v>1485957079</v>
      </c>
      <c r="L345" t="b">
        <v>0</v>
      </c>
      <c r="M345">
        <v>140</v>
      </c>
      <c r="N345" t="b">
        <v>0</v>
      </c>
      <c r="O345" t="s">
        <v>8271</v>
      </c>
      <c r="P345">
        <f t="shared" si="20"/>
        <v>49</v>
      </c>
      <c r="Q345">
        <f t="shared" si="21"/>
        <v>176.36</v>
      </c>
      <c r="R345" s="12" t="s">
        <v>8308</v>
      </c>
      <c r="S345" t="s">
        <v>8310</v>
      </c>
      <c r="T345" s="17">
        <f t="shared" si="22"/>
        <v>42767.577303240745</v>
      </c>
      <c r="U345" s="17">
        <f t="shared" si="23"/>
        <v>41986.017488425925</v>
      </c>
    </row>
    <row r="346" spans="2:21" ht="42.75" hidden="1" x14ac:dyDescent="0.45">
      <c r="B346">
        <v>515</v>
      </c>
      <c r="C346" s="9" t="s">
        <v>516</v>
      </c>
      <c r="D346" s="3" t="s">
        <v>4625</v>
      </c>
      <c r="E346" s="5">
        <v>97000</v>
      </c>
      <c r="F346" s="7">
        <v>24651</v>
      </c>
      <c r="G346" t="s">
        <v>8220</v>
      </c>
      <c r="H346" t="s">
        <v>8223</v>
      </c>
      <c r="I346" t="s">
        <v>8245</v>
      </c>
      <c r="J346">
        <v>1451389601</v>
      </c>
      <c r="K346">
        <v>1447933601</v>
      </c>
      <c r="L346" t="b">
        <v>0</v>
      </c>
      <c r="M346">
        <v>34</v>
      </c>
      <c r="N346" t="b">
        <v>0</v>
      </c>
      <c r="O346" t="s">
        <v>8268</v>
      </c>
      <c r="P346">
        <f t="shared" si="20"/>
        <v>25</v>
      </c>
      <c r="Q346">
        <f t="shared" si="21"/>
        <v>725.03</v>
      </c>
      <c r="R346" s="12" t="s">
        <v>8321</v>
      </c>
      <c r="S346" t="s">
        <v>8339</v>
      </c>
      <c r="T346" s="17">
        <f t="shared" si="22"/>
        <v>42327.490752314814</v>
      </c>
      <c r="U346" s="17">
        <f t="shared" si="23"/>
        <v>42606.278715277775</v>
      </c>
    </row>
    <row r="347" spans="2:21" ht="42.75" hidden="1" x14ac:dyDescent="0.45">
      <c r="B347">
        <v>2252</v>
      </c>
      <c r="C347" s="9" t="s">
        <v>2253</v>
      </c>
      <c r="D347" s="3" t="s">
        <v>6362</v>
      </c>
      <c r="E347" s="5">
        <v>9000</v>
      </c>
      <c r="F347" s="7">
        <v>24505</v>
      </c>
      <c r="G347" t="s">
        <v>8218</v>
      </c>
      <c r="H347" t="s">
        <v>8226</v>
      </c>
      <c r="I347" t="s">
        <v>8248</v>
      </c>
      <c r="J347">
        <v>1470469938</v>
      </c>
      <c r="K347">
        <v>1469173938</v>
      </c>
      <c r="L347" t="b">
        <v>0</v>
      </c>
      <c r="M347">
        <v>249</v>
      </c>
      <c r="N347" t="b">
        <v>1</v>
      </c>
      <c r="O347" t="s">
        <v>8295</v>
      </c>
      <c r="P347">
        <f t="shared" si="20"/>
        <v>272</v>
      </c>
      <c r="Q347">
        <f t="shared" si="21"/>
        <v>98.41</v>
      </c>
      <c r="R347" s="12" t="s">
        <v>8316</v>
      </c>
      <c r="S347" t="s">
        <v>8317</v>
      </c>
      <c r="T347" s="17">
        <f t="shared" si="22"/>
        <v>42573.327986111108</v>
      </c>
      <c r="U347" s="17">
        <f t="shared" si="23"/>
        <v>41839.125</v>
      </c>
    </row>
    <row r="348" spans="2:21" hidden="1" x14ac:dyDescent="0.45">
      <c r="B348">
        <v>307</v>
      </c>
      <c r="C348" s="9" t="s">
        <v>308</v>
      </c>
      <c r="D348" s="3" t="s">
        <v>4417</v>
      </c>
      <c r="E348" s="5">
        <v>22000</v>
      </c>
      <c r="F348" s="7">
        <v>24490</v>
      </c>
      <c r="G348" t="s">
        <v>8218</v>
      </c>
      <c r="H348" t="s">
        <v>8223</v>
      </c>
      <c r="I348" t="s">
        <v>8245</v>
      </c>
      <c r="J348">
        <v>1360276801</v>
      </c>
      <c r="K348">
        <v>1357684801</v>
      </c>
      <c r="L348" t="b">
        <v>1</v>
      </c>
      <c r="M348">
        <v>576</v>
      </c>
      <c r="N348" t="b">
        <v>1</v>
      </c>
      <c r="O348" t="s">
        <v>8267</v>
      </c>
      <c r="P348">
        <f t="shared" si="20"/>
        <v>111</v>
      </c>
      <c r="Q348">
        <f t="shared" si="21"/>
        <v>42.52</v>
      </c>
      <c r="R348" s="12" t="s">
        <v>8321</v>
      </c>
      <c r="S348" t="s">
        <v>8322</v>
      </c>
      <c r="T348" s="17">
        <f t="shared" si="22"/>
        <v>41282.944456018515</v>
      </c>
      <c r="U348" s="17">
        <f t="shared" si="23"/>
        <v>42797.577303240745</v>
      </c>
    </row>
    <row r="349" spans="2:21" ht="42.75" hidden="1" x14ac:dyDescent="0.45">
      <c r="B349">
        <v>3259</v>
      </c>
      <c r="C349" s="9" t="s">
        <v>3259</v>
      </c>
      <c r="D349" s="3" t="s">
        <v>7369</v>
      </c>
      <c r="E349" s="5">
        <v>23000</v>
      </c>
      <c r="F349" s="7">
        <v>24418.6</v>
      </c>
      <c r="G349" t="s">
        <v>8218</v>
      </c>
      <c r="H349" t="s">
        <v>8223</v>
      </c>
      <c r="I349" t="s">
        <v>8245</v>
      </c>
      <c r="J349">
        <v>1475294340</v>
      </c>
      <c r="K349">
        <v>1472753745</v>
      </c>
      <c r="L349" t="b">
        <v>1</v>
      </c>
      <c r="M349">
        <v>97</v>
      </c>
      <c r="N349" t="b">
        <v>1</v>
      </c>
      <c r="O349" t="s">
        <v>8269</v>
      </c>
      <c r="P349">
        <f t="shared" si="20"/>
        <v>106</v>
      </c>
      <c r="Q349">
        <f t="shared" si="21"/>
        <v>251.74</v>
      </c>
      <c r="R349" s="12" t="s">
        <v>8323</v>
      </c>
      <c r="S349" t="s">
        <v>8326</v>
      </c>
      <c r="T349" s="17">
        <f t="shared" si="22"/>
        <v>42614.760937500003</v>
      </c>
      <c r="U349" s="17">
        <f t="shared" si="23"/>
        <v>42367.490752314814</v>
      </c>
    </row>
    <row r="350" spans="2:21" ht="42.75" hidden="1" x14ac:dyDescent="0.45">
      <c r="B350">
        <v>1275</v>
      </c>
      <c r="C350" s="9" t="s">
        <v>1276</v>
      </c>
      <c r="D350" s="3" t="s">
        <v>5385</v>
      </c>
      <c r="E350" s="5">
        <v>15000</v>
      </c>
      <c r="F350" s="7">
        <v>24321.1</v>
      </c>
      <c r="G350" t="s">
        <v>8218</v>
      </c>
      <c r="H350" t="s">
        <v>8223</v>
      </c>
      <c r="I350" t="s">
        <v>8245</v>
      </c>
      <c r="J350">
        <v>1375908587</v>
      </c>
      <c r="K350">
        <v>1372884587</v>
      </c>
      <c r="L350" t="b">
        <v>1</v>
      </c>
      <c r="M350">
        <v>389</v>
      </c>
      <c r="N350" t="b">
        <v>1</v>
      </c>
      <c r="O350" t="s">
        <v>8274</v>
      </c>
      <c r="P350">
        <f t="shared" si="20"/>
        <v>162</v>
      </c>
      <c r="Q350">
        <f t="shared" si="21"/>
        <v>62.52</v>
      </c>
      <c r="R350" s="12" t="s">
        <v>8327</v>
      </c>
      <c r="S350" t="s">
        <v>8331</v>
      </c>
      <c r="T350" s="17">
        <f t="shared" si="22"/>
        <v>41458.867905092593</v>
      </c>
      <c r="U350" s="17">
        <f t="shared" si="23"/>
        <v>42588.327986111108</v>
      </c>
    </row>
    <row r="351" spans="2:21" ht="42.75" hidden="1" x14ac:dyDescent="0.45">
      <c r="B351">
        <v>2224</v>
      </c>
      <c r="C351" s="9" t="s">
        <v>2225</v>
      </c>
      <c r="D351" s="3" t="s">
        <v>6334</v>
      </c>
      <c r="E351" s="5">
        <v>10000</v>
      </c>
      <c r="F351" s="7">
        <v>24315</v>
      </c>
      <c r="G351" t="s">
        <v>8218</v>
      </c>
      <c r="H351" t="s">
        <v>8223</v>
      </c>
      <c r="I351" t="s">
        <v>8245</v>
      </c>
      <c r="J351">
        <v>1477767600</v>
      </c>
      <c r="K351">
        <v>1475337675</v>
      </c>
      <c r="L351" t="b">
        <v>0</v>
      </c>
      <c r="M351">
        <v>296</v>
      </c>
      <c r="N351" t="b">
        <v>1</v>
      </c>
      <c r="O351" t="s">
        <v>8295</v>
      </c>
      <c r="P351">
        <f t="shared" si="20"/>
        <v>243</v>
      </c>
      <c r="Q351">
        <f t="shared" si="21"/>
        <v>82.15</v>
      </c>
      <c r="R351" s="12" t="s">
        <v>8316</v>
      </c>
      <c r="S351" t="s">
        <v>8317</v>
      </c>
      <c r="T351" s="17">
        <f t="shared" si="22"/>
        <v>42644.667534722219</v>
      </c>
      <c r="U351" s="17">
        <f t="shared" si="23"/>
        <v>41312.944456018515</v>
      </c>
    </row>
    <row r="352" spans="2:21" ht="42.75" hidden="1" x14ac:dyDescent="0.45">
      <c r="B352">
        <v>1517</v>
      </c>
      <c r="C352" s="9" t="s">
        <v>1518</v>
      </c>
      <c r="D352" s="3" t="s">
        <v>5627</v>
      </c>
      <c r="E352" s="5">
        <v>15000</v>
      </c>
      <c r="F352" s="7">
        <v>24297</v>
      </c>
      <c r="G352" t="s">
        <v>8218</v>
      </c>
      <c r="H352" t="s">
        <v>8223</v>
      </c>
      <c r="I352" t="s">
        <v>8245</v>
      </c>
      <c r="J352">
        <v>1417845600</v>
      </c>
      <c r="K352">
        <v>1415194553</v>
      </c>
      <c r="L352" t="b">
        <v>1</v>
      </c>
      <c r="M352">
        <v>615</v>
      </c>
      <c r="N352" t="b">
        <v>1</v>
      </c>
      <c r="O352" t="s">
        <v>8283</v>
      </c>
      <c r="P352">
        <f t="shared" si="20"/>
        <v>162</v>
      </c>
      <c r="Q352">
        <f t="shared" si="21"/>
        <v>39.51</v>
      </c>
      <c r="R352" s="12" t="s">
        <v>8313</v>
      </c>
      <c r="S352" t="s">
        <v>8314</v>
      </c>
      <c r="T352" s="17">
        <f t="shared" si="22"/>
        <v>41948.56658564815</v>
      </c>
      <c r="U352" s="17">
        <f t="shared" si="23"/>
        <v>42644.165972222225</v>
      </c>
    </row>
    <row r="353" spans="2:21" ht="42.75" hidden="1" x14ac:dyDescent="0.45">
      <c r="B353">
        <v>1532</v>
      </c>
      <c r="C353" s="9" t="s">
        <v>1533</v>
      </c>
      <c r="D353" s="3" t="s">
        <v>5642</v>
      </c>
      <c r="E353" s="5">
        <v>5000</v>
      </c>
      <c r="F353" s="7">
        <v>24201</v>
      </c>
      <c r="G353" t="s">
        <v>8218</v>
      </c>
      <c r="H353" t="s">
        <v>8225</v>
      </c>
      <c r="I353" t="s">
        <v>8247</v>
      </c>
      <c r="J353">
        <v>1455548400</v>
      </c>
      <c r="K353">
        <v>1453461865</v>
      </c>
      <c r="L353" t="b">
        <v>1</v>
      </c>
      <c r="M353">
        <v>294</v>
      </c>
      <c r="N353" t="b">
        <v>1</v>
      </c>
      <c r="O353" t="s">
        <v>8283</v>
      </c>
      <c r="P353">
        <f t="shared" si="20"/>
        <v>484</v>
      </c>
      <c r="Q353">
        <f t="shared" si="21"/>
        <v>82.32</v>
      </c>
      <c r="R353" s="12" t="s">
        <v>8313</v>
      </c>
      <c r="S353" t="s">
        <v>8314</v>
      </c>
      <c r="T353" s="17">
        <f t="shared" si="22"/>
        <v>42391.475289351853</v>
      </c>
      <c r="U353" s="17">
        <f t="shared" si="23"/>
        <v>41493.867905092593</v>
      </c>
    </row>
    <row r="354" spans="2:21" ht="42.75" hidden="1" x14ac:dyDescent="0.45">
      <c r="B354">
        <v>1963</v>
      </c>
      <c r="C354" s="9" t="s">
        <v>1964</v>
      </c>
      <c r="D354" s="3" t="s">
        <v>6073</v>
      </c>
      <c r="E354" s="5">
        <v>19000</v>
      </c>
      <c r="F354" s="7">
        <v>24108</v>
      </c>
      <c r="G354" t="s">
        <v>8218</v>
      </c>
      <c r="H354" t="s">
        <v>8224</v>
      </c>
      <c r="I354" t="s">
        <v>8246</v>
      </c>
      <c r="J354">
        <v>1410862734</v>
      </c>
      <c r="K354">
        <v>1407838734</v>
      </c>
      <c r="L354" t="b">
        <v>1</v>
      </c>
      <c r="M354">
        <v>205</v>
      </c>
      <c r="N354" t="b">
        <v>1</v>
      </c>
      <c r="O354" t="s">
        <v>8293</v>
      </c>
      <c r="P354">
        <f t="shared" si="20"/>
        <v>127</v>
      </c>
      <c r="Q354">
        <f t="shared" si="21"/>
        <v>117.6</v>
      </c>
      <c r="R354" s="12" t="s">
        <v>8308</v>
      </c>
      <c r="S354" t="s">
        <v>8309</v>
      </c>
      <c r="T354" s="17">
        <f t="shared" si="22"/>
        <v>41863.429791666669</v>
      </c>
      <c r="U354" s="17">
        <f t="shared" si="23"/>
        <v>42672.791666666672</v>
      </c>
    </row>
    <row r="355" spans="2:21" ht="28.5" hidden="1" x14ac:dyDescent="0.45">
      <c r="B355">
        <v>684</v>
      </c>
      <c r="C355" s="9" t="s">
        <v>685</v>
      </c>
      <c r="D355" s="3" t="s">
        <v>4794</v>
      </c>
      <c r="E355" s="5">
        <v>320000</v>
      </c>
      <c r="F355" s="7">
        <v>23948</v>
      </c>
      <c r="G355" t="s">
        <v>8220</v>
      </c>
      <c r="H355" t="s">
        <v>8223</v>
      </c>
      <c r="I355" t="s">
        <v>8245</v>
      </c>
      <c r="J355">
        <v>1406257200</v>
      </c>
      <c r="K355">
        <v>1403176891</v>
      </c>
      <c r="L355" t="b">
        <v>0</v>
      </c>
      <c r="M355">
        <v>135</v>
      </c>
      <c r="N355" t="b">
        <v>0</v>
      </c>
      <c r="O355" t="s">
        <v>8271</v>
      </c>
      <c r="P355">
        <f t="shared" si="20"/>
        <v>7</v>
      </c>
      <c r="Q355">
        <f t="shared" si="21"/>
        <v>177.39</v>
      </c>
      <c r="R355" s="12" t="s">
        <v>8308</v>
      </c>
      <c r="S355" t="s">
        <v>8310</v>
      </c>
      <c r="T355" s="17">
        <f t="shared" si="22"/>
        <v>41809.473275462966</v>
      </c>
      <c r="U355" s="17">
        <f t="shared" si="23"/>
        <v>41979.25</v>
      </c>
    </row>
    <row r="356" spans="2:21" ht="42.75" hidden="1" x14ac:dyDescent="0.45">
      <c r="B356">
        <v>1024</v>
      </c>
      <c r="C356" s="9" t="s">
        <v>1025</v>
      </c>
      <c r="D356" s="3" t="s">
        <v>5134</v>
      </c>
      <c r="E356" s="5">
        <v>20000</v>
      </c>
      <c r="F356" s="7">
        <v>23727.55</v>
      </c>
      <c r="G356" t="s">
        <v>8218</v>
      </c>
      <c r="H356" t="s">
        <v>8234</v>
      </c>
      <c r="I356" t="s">
        <v>8254</v>
      </c>
      <c r="J356">
        <v>1454248563</v>
      </c>
      <c r="K356">
        <v>1451656563</v>
      </c>
      <c r="L356" t="b">
        <v>1</v>
      </c>
      <c r="M356">
        <v>61</v>
      </c>
      <c r="N356" t="b">
        <v>1</v>
      </c>
      <c r="O356" t="s">
        <v>8278</v>
      </c>
      <c r="P356">
        <f t="shared" si="20"/>
        <v>119</v>
      </c>
      <c r="Q356">
        <f t="shared" si="21"/>
        <v>388.98</v>
      </c>
      <c r="R356" s="12" t="s">
        <v>8327</v>
      </c>
      <c r="S356" t="s">
        <v>8329</v>
      </c>
      <c r="T356" s="17">
        <f t="shared" si="22"/>
        <v>42370.580590277779</v>
      </c>
      <c r="U356" s="17">
        <f t="shared" si="23"/>
        <v>42415.625</v>
      </c>
    </row>
    <row r="357" spans="2:21" ht="42.75" hidden="1" x14ac:dyDescent="0.45">
      <c r="B357">
        <v>2457</v>
      </c>
      <c r="C357" s="9" t="s">
        <v>2458</v>
      </c>
      <c r="D357" s="3" t="s">
        <v>6567</v>
      </c>
      <c r="E357" s="5">
        <v>23000</v>
      </c>
      <c r="F357" s="7">
        <v>23530</v>
      </c>
      <c r="G357" t="s">
        <v>8218</v>
      </c>
      <c r="H357" t="s">
        <v>8223</v>
      </c>
      <c r="I357" t="s">
        <v>8245</v>
      </c>
      <c r="J357">
        <v>1458826056</v>
      </c>
      <c r="K357">
        <v>1456237656</v>
      </c>
      <c r="L357" t="b">
        <v>0</v>
      </c>
      <c r="M357">
        <v>124</v>
      </c>
      <c r="N357" t="b">
        <v>1</v>
      </c>
      <c r="O357" t="s">
        <v>8296</v>
      </c>
      <c r="P357">
        <f t="shared" si="20"/>
        <v>102</v>
      </c>
      <c r="Q357">
        <f t="shared" si="21"/>
        <v>189.76</v>
      </c>
      <c r="R357" s="12" t="s">
        <v>8319</v>
      </c>
      <c r="S357" t="s">
        <v>8320</v>
      </c>
      <c r="T357" s="17">
        <f t="shared" si="22"/>
        <v>42423.602500000001</v>
      </c>
      <c r="U357" s="17">
        <f t="shared" si="23"/>
        <v>41898.429791666669</v>
      </c>
    </row>
    <row r="358" spans="2:21" ht="42.75" hidden="1" x14ac:dyDescent="0.45">
      <c r="B358">
        <v>3147</v>
      </c>
      <c r="C358" s="9" t="s">
        <v>3147</v>
      </c>
      <c r="D358" s="3" t="s">
        <v>7257</v>
      </c>
      <c r="E358" s="5">
        <v>20000</v>
      </c>
      <c r="F358" s="7">
        <v>23505</v>
      </c>
      <c r="G358" t="s">
        <v>8218</v>
      </c>
      <c r="H358" t="s">
        <v>8223</v>
      </c>
      <c r="I358" t="s">
        <v>8245</v>
      </c>
      <c r="J358">
        <v>1415319355</v>
      </c>
      <c r="K358">
        <v>1411859755</v>
      </c>
      <c r="L358" t="b">
        <v>1</v>
      </c>
      <c r="M358">
        <v>213</v>
      </c>
      <c r="N358" t="b">
        <v>1</v>
      </c>
      <c r="O358" t="s">
        <v>8269</v>
      </c>
      <c r="P358">
        <f t="shared" si="20"/>
        <v>118</v>
      </c>
      <c r="Q358">
        <f t="shared" si="21"/>
        <v>110.35</v>
      </c>
      <c r="R358" s="12" t="s">
        <v>8323</v>
      </c>
      <c r="S358" t="s">
        <v>8326</v>
      </c>
      <c r="T358" s="17">
        <f t="shared" si="22"/>
        <v>41909.969386574077</v>
      </c>
      <c r="U358" s="17">
        <f t="shared" si="23"/>
        <v>41845.125</v>
      </c>
    </row>
    <row r="359" spans="2:21" ht="42.75" hidden="1" x14ac:dyDescent="0.45">
      <c r="B359">
        <v>2024</v>
      </c>
      <c r="C359" s="9" t="s">
        <v>2025</v>
      </c>
      <c r="D359" s="3" t="s">
        <v>6134</v>
      </c>
      <c r="E359" s="5">
        <v>4000</v>
      </c>
      <c r="F359" s="7">
        <v>23414</v>
      </c>
      <c r="G359" t="s">
        <v>8218</v>
      </c>
      <c r="H359" t="s">
        <v>8223</v>
      </c>
      <c r="I359" t="s">
        <v>8245</v>
      </c>
      <c r="J359">
        <v>1344826800</v>
      </c>
      <c r="K359">
        <v>1341875544</v>
      </c>
      <c r="L359" t="b">
        <v>1</v>
      </c>
      <c r="M359">
        <v>105</v>
      </c>
      <c r="N359" t="b">
        <v>1</v>
      </c>
      <c r="O359" t="s">
        <v>8293</v>
      </c>
      <c r="P359">
        <f t="shared" si="20"/>
        <v>585</v>
      </c>
      <c r="Q359">
        <f t="shared" si="21"/>
        <v>222.99</v>
      </c>
      <c r="R359" s="12" t="s">
        <v>8308</v>
      </c>
      <c r="S359" t="s">
        <v>8309</v>
      </c>
      <c r="T359" s="17">
        <f t="shared" si="22"/>
        <v>41099.966944444444</v>
      </c>
      <c r="U359" s="17">
        <f t="shared" si="23"/>
        <v>42400.580590277779</v>
      </c>
    </row>
    <row r="360" spans="2:21" ht="42.75" hidden="1" x14ac:dyDescent="0.45">
      <c r="B360">
        <v>3017</v>
      </c>
      <c r="C360" s="9" t="s">
        <v>3017</v>
      </c>
      <c r="D360" s="3" t="s">
        <v>7127</v>
      </c>
      <c r="E360" s="5">
        <v>22000</v>
      </c>
      <c r="F360" s="7">
        <v>23285</v>
      </c>
      <c r="G360" t="s">
        <v>8218</v>
      </c>
      <c r="H360" t="s">
        <v>8223</v>
      </c>
      <c r="I360" t="s">
        <v>8245</v>
      </c>
      <c r="J360">
        <v>1408566243</v>
      </c>
      <c r="K360">
        <v>1405974243</v>
      </c>
      <c r="L360" t="b">
        <v>0</v>
      </c>
      <c r="M360">
        <v>159</v>
      </c>
      <c r="N360" t="b">
        <v>1</v>
      </c>
      <c r="O360" t="s">
        <v>8301</v>
      </c>
      <c r="P360">
        <f t="shared" si="20"/>
        <v>106</v>
      </c>
      <c r="Q360">
        <f t="shared" si="21"/>
        <v>146.44999999999999</v>
      </c>
      <c r="R360" s="12" t="s">
        <v>8323</v>
      </c>
      <c r="S360" t="s">
        <v>8324</v>
      </c>
      <c r="T360" s="17">
        <f t="shared" si="22"/>
        <v>41841.850034722222</v>
      </c>
      <c r="U360" s="17">
        <f t="shared" si="23"/>
        <v>42453.560833333337</v>
      </c>
    </row>
    <row r="361" spans="2:21" ht="42.75" hidden="1" x14ac:dyDescent="0.45">
      <c r="B361">
        <v>1523</v>
      </c>
      <c r="C361" s="9" t="s">
        <v>1524</v>
      </c>
      <c r="D361" s="3" t="s">
        <v>5633</v>
      </c>
      <c r="E361" s="5">
        <v>18500</v>
      </c>
      <c r="F361" s="7">
        <v>23096</v>
      </c>
      <c r="G361" t="s">
        <v>8218</v>
      </c>
      <c r="H361" t="s">
        <v>8223</v>
      </c>
      <c r="I361" t="s">
        <v>8245</v>
      </c>
      <c r="J361">
        <v>1419292800</v>
      </c>
      <c r="K361">
        <v>1416592916</v>
      </c>
      <c r="L361" t="b">
        <v>1</v>
      </c>
      <c r="M361">
        <v>241</v>
      </c>
      <c r="N361" t="b">
        <v>1</v>
      </c>
      <c r="O361" t="s">
        <v>8283</v>
      </c>
      <c r="P361">
        <f t="shared" si="20"/>
        <v>125</v>
      </c>
      <c r="Q361">
        <f t="shared" si="21"/>
        <v>95.83</v>
      </c>
      <c r="R361" s="12" t="s">
        <v>8313</v>
      </c>
      <c r="S361" t="s">
        <v>8314</v>
      </c>
      <c r="T361" s="17">
        <f t="shared" si="22"/>
        <v>41964.751342592594</v>
      </c>
      <c r="U361" s="17">
        <f t="shared" si="23"/>
        <v>41950.011053240742</v>
      </c>
    </row>
    <row r="362" spans="2:21" ht="42.75" hidden="1" x14ac:dyDescent="0.45">
      <c r="B362">
        <v>1184</v>
      </c>
      <c r="C362" s="9" t="s">
        <v>1185</v>
      </c>
      <c r="D362" s="3" t="s">
        <v>5294</v>
      </c>
      <c r="E362" s="5">
        <v>22000</v>
      </c>
      <c r="F362" s="7">
        <v>23086</v>
      </c>
      <c r="G362" t="s">
        <v>8218</v>
      </c>
      <c r="H362" t="s">
        <v>8224</v>
      </c>
      <c r="I362" t="s">
        <v>8246</v>
      </c>
      <c r="J362">
        <v>1486391011</v>
      </c>
      <c r="K362">
        <v>1483712611</v>
      </c>
      <c r="L362" t="b">
        <v>0</v>
      </c>
      <c r="M362">
        <v>375</v>
      </c>
      <c r="N362" t="b">
        <v>1</v>
      </c>
      <c r="O362" t="s">
        <v>8283</v>
      </c>
      <c r="P362">
        <f t="shared" si="20"/>
        <v>105</v>
      </c>
      <c r="Q362">
        <f t="shared" si="21"/>
        <v>61.56</v>
      </c>
      <c r="R362" s="12" t="s">
        <v>8313</v>
      </c>
      <c r="S362" t="s">
        <v>8314</v>
      </c>
      <c r="T362" s="17">
        <f t="shared" si="22"/>
        <v>42741.599664351852</v>
      </c>
      <c r="U362" s="17">
        <f t="shared" si="23"/>
        <v>41134.125</v>
      </c>
    </row>
    <row r="363" spans="2:21" ht="42.75" hidden="1" x14ac:dyDescent="0.45">
      <c r="B363">
        <v>3001</v>
      </c>
      <c r="C363" s="9" t="s">
        <v>3001</v>
      </c>
      <c r="D363" s="3" t="s">
        <v>7111</v>
      </c>
      <c r="E363" s="5">
        <v>7214</v>
      </c>
      <c r="F363" s="7">
        <v>22991.01</v>
      </c>
      <c r="G363" t="s">
        <v>8218</v>
      </c>
      <c r="H363" t="s">
        <v>8223</v>
      </c>
      <c r="I363" t="s">
        <v>8245</v>
      </c>
      <c r="J363">
        <v>1468445382</v>
      </c>
      <c r="K363">
        <v>1465853382</v>
      </c>
      <c r="L363" t="b">
        <v>0</v>
      </c>
      <c r="M363">
        <v>175</v>
      </c>
      <c r="N363" t="b">
        <v>1</v>
      </c>
      <c r="O363" t="s">
        <v>8301</v>
      </c>
      <c r="P363">
        <f t="shared" si="20"/>
        <v>319</v>
      </c>
      <c r="Q363">
        <f t="shared" si="21"/>
        <v>131.38</v>
      </c>
      <c r="R363" s="12" t="s">
        <v>8323</v>
      </c>
      <c r="S363" t="s">
        <v>8324</v>
      </c>
      <c r="T363" s="17">
        <f t="shared" si="22"/>
        <v>42534.895625000005</v>
      </c>
      <c r="U363" s="17">
        <f t="shared" si="23"/>
        <v>41871.850034722222</v>
      </c>
    </row>
    <row r="364" spans="2:21" ht="42.75" hidden="1" x14ac:dyDescent="0.45">
      <c r="B364">
        <v>2631</v>
      </c>
      <c r="C364" s="9" t="s">
        <v>2631</v>
      </c>
      <c r="D364" s="3" t="s">
        <v>6741</v>
      </c>
      <c r="E364" s="5">
        <v>20000</v>
      </c>
      <c r="F364" s="7">
        <v>22933.05</v>
      </c>
      <c r="G364" t="s">
        <v>8218</v>
      </c>
      <c r="H364" t="s">
        <v>8223</v>
      </c>
      <c r="I364" t="s">
        <v>8245</v>
      </c>
      <c r="J364">
        <v>1440907427</v>
      </c>
      <c r="K364">
        <v>1438488227</v>
      </c>
      <c r="L364" t="b">
        <v>0</v>
      </c>
      <c r="M364">
        <v>286</v>
      </c>
      <c r="N364" t="b">
        <v>1</v>
      </c>
      <c r="O364" t="s">
        <v>8299</v>
      </c>
      <c r="P364">
        <f t="shared" si="20"/>
        <v>115</v>
      </c>
      <c r="Q364">
        <f t="shared" si="21"/>
        <v>80.19</v>
      </c>
      <c r="R364" s="12" t="s">
        <v>8308</v>
      </c>
      <c r="S364" t="s">
        <v>8315</v>
      </c>
      <c r="T364" s="17">
        <f t="shared" si="22"/>
        <v>42218.169293981482</v>
      </c>
      <c r="U364" s="17">
        <f t="shared" si="23"/>
        <v>41996</v>
      </c>
    </row>
    <row r="365" spans="2:21" ht="42.75" hidden="1" x14ac:dyDescent="0.45">
      <c r="B365">
        <v>2188</v>
      </c>
      <c r="C365" s="9" t="s">
        <v>2189</v>
      </c>
      <c r="D365" s="3" t="s">
        <v>6298</v>
      </c>
      <c r="E365" s="5">
        <v>5494</v>
      </c>
      <c r="F365" s="7">
        <v>22645</v>
      </c>
      <c r="G365" t="s">
        <v>8218</v>
      </c>
      <c r="H365" t="s">
        <v>8225</v>
      </c>
      <c r="I365" t="s">
        <v>8247</v>
      </c>
      <c r="J365">
        <v>1477414800</v>
      </c>
      <c r="K365">
        <v>1474380241</v>
      </c>
      <c r="L365" t="b">
        <v>0</v>
      </c>
      <c r="M365">
        <v>514</v>
      </c>
      <c r="N365" t="b">
        <v>1</v>
      </c>
      <c r="O365" t="s">
        <v>8295</v>
      </c>
      <c r="P365">
        <f t="shared" si="20"/>
        <v>412</v>
      </c>
      <c r="Q365">
        <f t="shared" si="21"/>
        <v>44.06</v>
      </c>
      <c r="R365" s="12" t="s">
        <v>8316</v>
      </c>
      <c r="S365" t="s">
        <v>8317</v>
      </c>
      <c r="T365" s="17">
        <f t="shared" si="22"/>
        <v>42633.586122685185</v>
      </c>
      <c r="U365" s="17">
        <f t="shared" si="23"/>
        <v>42772.599664351852</v>
      </c>
    </row>
    <row r="366" spans="2:21" ht="42.75" hidden="1" x14ac:dyDescent="0.45">
      <c r="B366">
        <v>2734</v>
      </c>
      <c r="C366" s="9" t="s">
        <v>2734</v>
      </c>
      <c r="D366" s="3" t="s">
        <v>6844</v>
      </c>
      <c r="E366" s="5">
        <v>1</v>
      </c>
      <c r="F366" s="7">
        <v>22603</v>
      </c>
      <c r="G366" t="s">
        <v>8218</v>
      </c>
      <c r="H366" t="s">
        <v>8223</v>
      </c>
      <c r="I366" t="s">
        <v>8245</v>
      </c>
      <c r="J366">
        <v>1476395940</v>
      </c>
      <c r="K366">
        <v>1473782592</v>
      </c>
      <c r="L366" t="b">
        <v>0</v>
      </c>
      <c r="M366">
        <v>163</v>
      </c>
      <c r="N366" t="b">
        <v>1</v>
      </c>
      <c r="O366" t="s">
        <v>8293</v>
      </c>
      <c r="P366">
        <f t="shared" si="20"/>
        <v>2260300</v>
      </c>
      <c r="Q366">
        <f t="shared" si="21"/>
        <v>138.66999999999999</v>
      </c>
      <c r="R366" s="12" t="s">
        <v>8308</v>
      </c>
      <c r="S366" t="s">
        <v>8309</v>
      </c>
      <c r="T366" s="17">
        <f t="shared" si="22"/>
        <v>42626.668888888889</v>
      </c>
      <c r="U366" s="17">
        <f t="shared" si="23"/>
        <v>42564.895625000005</v>
      </c>
    </row>
    <row r="367" spans="2:21" ht="42.75" hidden="1" x14ac:dyDescent="0.45">
      <c r="B367">
        <v>418</v>
      </c>
      <c r="C367" s="9" t="s">
        <v>419</v>
      </c>
      <c r="D367" s="3" t="s">
        <v>4528</v>
      </c>
      <c r="E367" s="5">
        <v>22400</v>
      </c>
      <c r="F367" s="7">
        <v>22542</v>
      </c>
      <c r="G367" t="s">
        <v>8218</v>
      </c>
      <c r="H367" t="s">
        <v>8223</v>
      </c>
      <c r="I367" t="s">
        <v>8245</v>
      </c>
      <c r="J367">
        <v>1437633997</v>
      </c>
      <c r="K367">
        <v>1435041997</v>
      </c>
      <c r="L367" t="b">
        <v>0</v>
      </c>
      <c r="M367">
        <v>104</v>
      </c>
      <c r="N367" t="b">
        <v>1</v>
      </c>
      <c r="O367" t="s">
        <v>8267</v>
      </c>
      <c r="P367">
        <f t="shared" si="20"/>
        <v>101</v>
      </c>
      <c r="Q367">
        <f t="shared" si="21"/>
        <v>216.75</v>
      </c>
      <c r="R367" s="12" t="s">
        <v>8321</v>
      </c>
      <c r="S367" t="s">
        <v>8322</v>
      </c>
      <c r="T367" s="17">
        <f t="shared" si="22"/>
        <v>42178.282372685186</v>
      </c>
      <c r="U367" s="17">
        <f t="shared" si="23"/>
        <v>42246.169293981482</v>
      </c>
    </row>
    <row r="368" spans="2:21" ht="42.75" hidden="1" x14ac:dyDescent="0.45">
      <c r="B368">
        <v>384</v>
      </c>
      <c r="C368" s="9" t="s">
        <v>385</v>
      </c>
      <c r="D368" s="3" t="s">
        <v>4494</v>
      </c>
      <c r="E368" s="5">
        <v>20000</v>
      </c>
      <c r="F368" s="7">
        <v>22421</v>
      </c>
      <c r="G368" t="s">
        <v>8218</v>
      </c>
      <c r="H368" t="s">
        <v>8223</v>
      </c>
      <c r="I368" t="s">
        <v>8245</v>
      </c>
      <c r="J368">
        <v>1420569947</v>
      </c>
      <c r="K368">
        <v>1417977947</v>
      </c>
      <c r="L368" t="b">
        <v>0</v>
      </c>
      <c r="M368">
        <v>383</v>
      </c>
      <c r="N368" t="b">
        <v>1</v>
      </c>
      <c r="O368" t="s">
        <v>8267</v>
      </c>
      <c r="P368">
        <f t="shared" si="20"/>
        <v>112</v>
      </c>
      <c r="Q368">
        <f t="shared" si="21"/>
        <v>58.54</v>
      </c>
      <c r="R368" s="12" t="s">
        <v>8321</v>
      </c>
      <c r="S368" t="s">
        <v>8322</v>
      </c>
      <c r="T368" s="17">
        <f t="shared" si="22"/>
        <v>41980.781793981485</v>
      </c>
      <c r="U368" s="17">
        <f t="shared" si="23"/>
        <v>42668.708333333328</v>
      </c>
    </row>
    <row r="369" spans="2:21" ht="42.75" hidden="1" x14ac:dyDescent="0.45">
      <c r="B369">
        <v>1267</v>
      </c>
      <c r="C369" s="9" t="s">
        <v>1268</v>
      </c>
      <c r="D369" s="3" t="s">
        <v>5377</v>
      </c>
      <c r="E369" s="5">
        <v>22000</v>
      </c>
      <c r="F369" s="7">
        <v>22396</v>
      </c>
      <c r="G369" t="s">
        <v>8218</v>
      </c>
      <c r="H369" t="s">
        <v>8223</v>
      </c>
      <c r="I369" t="s">
        <v>8245</v>
      </c>
      <c r="J369">
        <v>1374674558</v>
      </c>
      <c r="K369">
        <v>1372082558</v>
      </c>
      <c r="L369" t="b">
        <v>1</v>
      </c>
      <c r="M369">
        <v>159</v>
      </c>
      <c r="N369" t="b">
        <v>1</v>
      </c>
      <c r="O369" t="s">
        <v>8274</v>
      </c>
      <c r="P369">
        <f t="shared" si="20"/>
        <v>102</v>
      </c>
      <c r="Q369">
        <f t="shared" si="21"/>
        <v>140.86000000000001</v>
      </c>
      <c r="R369" s="12" t="s">
        <v>8327</v>
      </c>
      <c r="S369" t="s">
        <v>8331</v>
      </c>
      <c r="T369" s="17">
        <f t="shared" si="22"/>
        <v>41449.585162037038</v>
      </c>
      <c r="U369" s="17">
        <f t="shared" si="23"/>
        <v>42656.915972222225</v>
      </c>
    </row>
    <row r="370" spans="2:21" ht="42.75" hidden="1" x14ac:dyDescent="0.45">
      <c r="B370">
        <v>27</v>
      </c>
      <c r="C370" s="9" t="s">
        <v>29</v>
      </c>
      <c r="D370" s="3" t="s">
        <v>4138</v>
      </c>
      <c r="E370" s="5">
        <v>20000</v>
      </c>
      <c r="F370" s="7">
        <v>22345</v>
      </c>
      <c r="G370" t="s">
        <v>8218</v>
      </c>
      <c r="H370" t="s">
        <v>8227</v>
      </c>
      <c r="I370" t="s">
        <v>8249</v>
      </c>
      <c r="J370">
        <v>1416113833</v>
      </c>
      <c r="K370">
        <v>1413518233</v>
      </c>
      <c r="L370" t="b">
        <v>0</v>
      </c>
      <c r="M370">
        <v>150</v>
      </c>
      <c r="N370" t="b">
        <v>1</v>
      </c>
      <c r="O370" t="s">
        <v>8263</v>
      </c>
      <c r="P370">
        <f t="shared" si="20"/>
        <v>112</v>
      </c>
      <c r="Q370">
        <f t="shared" si="21"/>
        <v>148.97</v>
      </c>
      <c r="R370" s="12" t="s">
        <v>8321</v>
      </c>
      <c r="S370" t="s">
        <v>8332</v>
      </c>
      <c r="T370" s="17">
        <f t="shared" si="22"/>
        <v>41929.164733796293</v>
      </c>
      <c r="U370" s="17">
        <f t="shared" si="23"/>
        <v>42208.282372685186</v>
      </c>
    </row>
    <row r="371" spans="2:21" ht="42.75" hidden="1" x14ac:dyDescent="0.45">
      <c r="B371">
        <v>1502</v>
      </c>
      <c r="C371" s="9" t="s">
        <v>1503</v>
      </c>
      <c r="D371" s="3" t="s">
        <v>5612</v>
      </c>
      <c r="E371" s="5">
        <v>22000</v>
      </c>
      <c r="F371" s="7">
        <v>22318</v>
      </c>
      <c r="G371" t="s">
        <v>8218</v>
      </c>
      <c r="H371" t="s">
        <v>8224</v>
      </c>
      <c r="I371" t="s">
        <v>8246</v>
      </c>
      <c r="J371">
        <v>1458943200</v>
      </c>
      <c r="K371">
        <v>1456491680</v>
      </c>
      <c r="L371" t="b">
        <v>1</v>
      </c>
      <c r="M371">
        <v>329</v>
      </c>
      <c r="N371" t="b">
        <v>1</v>
      </c>
      <c r="O371" t="s">
        <v>8283</v>
      </c>
      <c r="P371">
        <f t="shared" si="20"/>
        <v>101</v>
      </c>
      <c r="Q371">
        <f t="shared" si="21"/>
        <v>67.84</v>
      </c>
      <c r="R371" s="12" t="s">
        <v>8313</v>
      </c>
      <c r="S371" t="s">
        <v>8314</v>
      </c>
      <c r="T371" s="17">
        <f t="shared" si="22"/>
        <v>42426.542592592596</v>
      </c>
      <c r="U371" s="17">
        <f t="shared" si="23"/>
        <v>42010.781793981485</v>
      </c>
    </row>
    <row r="372" spans="2:21" ht="57" hidden="1" x14ac:dyDescent="0.45">
      <c r="B372">
        <v>1746</v>
      </c>
      <c r="C372" s="9" t="s">
        <v>1747</v>
      </c>
      <c r="D372" s="3" t="s">
        <v>5856</v>
      </c>
      <c r="E372" s="5">
        <v>15000</v>
      </c>
      <c r="F372" s="7">
        <v>22215</v>
      </c>
      <c r="G372" t="s">
        <v>8218</v>
      </c>
      <c r="H372" t="s">
        <v>8223</v>
      </c>
      <c r="I372" t="s">
        <v>8245</v>
      </c>
      <c r="J372">
        <v>1479952800</v>
      </c>
      <c r="K372">
        <v>1477368867</v>
      </c>
      <c r="L372" t="b">
        <v>0</v>
      </c>
      <c r="M372">
        <v>107</v>
      </c>
      <c r="N372" t="b">
        <v>1</v>
      </c>
      <c r="O372" t="s">
        <v>8283</v>
      </c>
      <c r="P372">
        <f t="shared" si="20"/>
        <v>148</v>
      </c>
      <c r="Q372">
        <f t="shared" si="21"/>
        <v>207.62</v>
      </c>
      <c r="R372" s="12" t="s">
        <v>8313</v>
      </c>
      <c r="S372" t="s">
        <v>8314</v>
      </c>
      <c r="T372" s="17">
        <f t="shared" si="22"/>
        <v>42668.176701388889</v>
      </c>
      <c r="U372" s="17">
        <f t="shared" si="23"/>
        <v>41479.585162037038</v>
      </c>
    </row>
    <row r="373" spans="2:21" ht="28.5" hidden="1" x14ac:dyDescent="0.45">
      <c r="B373">
        <v>1223</v>
      </c>
      <c r="C373" s="9" t="s">
        <v>1224</v>
      </c>
      <c r="D373" s="3" t="s">
        <v>5333</v>
      </c>
      <c r="E373" s="5">
        <v>19800</v>
      </c>
      <c r="F373" s="7">
        <v>22197</v>
      </c>
      <c r="G373" t="s">
        <v>8218</v>
      </c>
      <c r="H373" t="s">
        <v>8223</v>
      </c>
      <c r="I373" t="s">
        <v>8245</v>
      </c>
      <c r="J373">
        <v>1478754909</v>
      </c>
      <c r="K373">
        <v>1476159309</v>
      </c>
      <c r="L373" t="b">
        <v>0</v>
      </c>
      <c r="M373">
        <v>191</v>
      </c>
      <c r="N373" t="b">
        <v>1</v>
      </c>
      <c r="O373" t="s">
        <v>8283</v>
      </c>
      <c r="P373">
        <f t="shared" si="20"/>
        <v>112</v>
      </c>
      <c r="Q373">
        <f t="shared" si="21"/>
        <v>116.21</v>
      </c>
      <c r="R373" s="12" t="s">
        <v>8313</v>
      </c>
      <c r="S373" t="s">
        <v>8314</v>
      </c>
      <c r="T373" s="17">
        <f t="shared" si="22"/>
        <v>42654.177187499998</v>
      </c>
      <c r="U373" s="17">
        <f t="shared" si="23"/>
        <v>41959.206400462965</v>
      </c>
    </row>
    <row r="374" spans="2:21" ht="57" hidden="1" x14ac:dyDescent="0.45">
      <c r="B374">
        <v>2674</v>
      </c>
      <c r="C374" s="9" t="s">
        <v>2674</v>
      </c>
      <c r="D374" s="3" t="s">
        <v>6784</v>
      </c>
      <c r="E374" s="5">
        <v>35000</v>
      </c>
      <c r="F374" s="7">
        <v>21994</v>
      </c>
      <c r="G374" t="s">
        <v>8220</v>
      </c>
      <c r="H374" t="s">
        <v>8223</v>
      </c>
      <c r="I374" t="s">
        <v>8245</v>
      </c>
      <c r="J374">
        <v>1467694740</v>
      </c>
      <c r="K374">
        <v>1465398670</v>
      </c>
      <c r="L374" t="b">
        <v>1</v>
      </c>
      <c r="M374">
        <v>171</v>
      </c>
      <c r="N374" t="b">
        <v>0</v>
      </c>
      <c r="O374" t="s">
        <v>8300</v>
      </c>
      <c r="P374">
        <f t="shared" si="20"/>
        <v>63</v>
      </c>
      <c r="Q374">
        <f t="shared" si="21"/>
        <v>128.62</v>
      </c>
      <c r="R374" s="12" t="s">
        <v>8308</v>
      </c>
      <c r="S374" t="s">
        <v>8340</v>
      </c>
      <c r="T374" s="17">
        <f t="shared" si="22"/>
        <v>42529.632754629631</v>
      </c>
      <c r="U374" s="17">
        <f t="shared" si="23"/>
        <v>42454.916666666672</v>
      </c>
    </row>
    <row r="375" spans="2:21" ht="42.75" hidden="1" x14ac:dyDescent="0.45">
      <c r="B375">
        <v>2186</v>
      </c>
      <c r="C375" s="9" t="s">
        <v>2187</v>
      </c>
      <c r="D375" s="3" t="s">
        <v>6296</v>
      </c>
      <c r="E375" s="5">
        <v>20000</v>
      </c>
      <c r="F375" s="7">
        <v>21935</v>
      </c>
      <c r="G375" t="s">
        <v>8218</v>
      </c>
      <c r="H375" t="s">
        <v>8223</v>
      </c>
      <c r="I375" t="s">
        <v>8245</v>
      </c>
      <c r="J375">
        <v>1473213600</v>
      </c>
      <c r="K375">
        <v>1470062743</v>
      </c>
      <c r="L375" t="b">
        <v>0</v>
      </c>
      <c r="M375">
        <v>392</v>
      </c>
      <c r="N375" t="b">
        <v>1</v>
      </c>
      <c r="O375" t="s">
        <v>8295</v>
      </c>
      <c r="P375">
        <f t="shared" si="20"/>
        <v>110</v>
      </c>
      <c r="Q375">
        <f t="shared" si="21"/>
        <v>55.96</v>
      </c>
      <c r="R375" s="12" t="s">
        <v>8316</v>
      </c>
      <c r="S375" t="s">
        <v>8317</v>
      </c>
      <c r="T375" s="17">
        <f t="shared" si="22"/>
        <v>42583.615081018521</v>
      </c>
      <c r="U375" s="17">
        <f t="shared" si="23"/>
        <v>42698.083333333328</v>
      </c>
    </row>
    <row r="376" spans="2:21" ht="42.75" hidden="1" x14ac:dyDescent="0.45">
      <c r="B376">
        <v>1297</v>
      </c>
      <c r="C376" s="9" t="s">
        <v>1298</v>
      </c>
      <c r="D376" s="3" t="s">
        <v>5407</v>
      </c>
      <c r="E376" s="5">
        <v>20000</v>
      </c>
      <c r="F376" s="7">
        <v>21905</v>
      </c>
      <c r="G376" t="s">
        <v>8218</v>
      </c>
      <c r="H376" t="s">
        <v>8223</v>
      </c>
      <c r="I376" t="s">
        <v>8245</v>
      </c>
      <c r="J376">
        <v>1462125358</v>
      </c>
      <c r="K376">
        <v>1459533358</v>
      </c>
      <c r="L376" t="b">
        <v>0</v>
      </c>
      <c r="M376">
        <v>238</v>
      </c>
      <c r="N376" t="b">
        <v>1</v>
      </c>
      <c r="O376" t="s">
        <v>8269</v>
      </c>
      <c r="P376">
        <f t="shared" si="20"/>
        <v>110</v>
      </c>
      <c r="Q376">
        <f t="shared" si="21"/>
        <v>92.04</v>
      </c>
      <c r="R376" s="12" t="s">
        <v>8323</v>
      </c>
      <c r="S376" t="s">
        <v>8326</v>
      </c>
      <c r="T376" s="17">
        <f t="shared" si="22"/>
        <v>42461.747199074074</v>
      </c>
      <c r="U376" s="17">
        <f t="shared" si="23"/>
        <v>42684.218854166669</v>
      </c>
    </row>
    <row r="377" spans="2:21" ht="42.75" hidden="1" x14ac:dyDescent="0.45">
      <c r="B377">
        <v>3245</v>
      </c>
      <c r="C377" s="9" t="s">
        <v>3245</v>
      </c>
      <c r="D377" s="3" t="s">
        <v>7355</v>
      </c>
      <c r="E377" s="5">
        <v>21000</v>
      </c>
      <c r="F377" s="7">
        <v>21904</v>
      </c>
      <c r="G377" t="s">
        <v>8218</v>
      </c>
      <c r="H377" t="s">
        <v>8223</v>
      </c>
      <c r="I377" t="s">
        <v>8245</v>
      </c>
      <c r="J377">
        <v>1434074400</v>
      </c>
      <c r="K377">
        <v>1431354258</v>
      </c>
      <c r="L377" t="b">
        <v>0</v>
      </c>
      <c r="M377">
        <v>270</v>
      </c>
      <c r="N377" t="b">
        <v>1</v>
      </c>
      <c r="O377" t="s">
        <v>8269</v>
      </c>
      <c r="P377">
        <f t="shared" si="20"/>
        <v>104</v>
      </c>
      <c r="Q377">
        <f t="shared" si="21"/>
        <v>81.13</v>
      </c>
      <c r="R377" s="12" t="s">
        <v>8323</v>
      </c>
      <c r="S377" t="s">
        <v>8326</v>
      </c>
      <c r="T377" s="17">
        <f t="shared" si="22"/>
        <v>42135.60020833333</v>
      </c>
      <c r="U377" s="17">
        <f t="shared" si="23"/>
        <v>42556.207638888889</v>
      </c>
    </row>
    <row r="378" spans="2:21" ht="28.5" hidden="1" x14ac:dyDescent="0.45">
      <c r="B378">
        <v>2168</v>
      </c>
      <c r="C378" s="9" t="s">
        <v>2169</v>
      </c>
      <c r="D378" s="3" t="s">
        <v>6278</v>
      </c>
      <c r="E378" s="5">
        <v>18000</v>
      </c>
      <c r="F378" s="7">
        <v>21884.69</v>
      </c>
      <c r="G378" t="s">
        <v>8218</v>
      </c>
      <c r="H378" t="s">
        <v>8223</v>
      </c>
      <c r="I378" t="s">
        <v>8245</v>
      </c>
      <c r="J378">
        <v>1486702800</v>
      </c>
      <c r="K378">
        <v>1484058261</v>
      </c>
      <c r="L378" t="b">
        <v>0</v>
      </c>
      <c r="M378">
        <v>340</v>
      </c>
      <c r="N378" t="b">
        <v>1</v>
      </c>
      <c r="O378" t="s">
        <v>8274</v>
      </c>
      <c r="P378">
        <f t="shared" si="20"/>
        <v>122</v>
      </c>
      <c r="Q378">
        <f t="shared" si="21"/>
        <v>64.37</v>
      </c>
      <c r="R378" s="12" t="s">
        <v>8327</v>
      </c>
      <c r="S378" t="s">
        <v>8331</v>
      </c>
      <c r="T378" s="17">
        <f t="shared" si="22"/>
        <v>42745.600243055553</v>
      </c>
      <c r="U378" s="17">
        <f t="shared" si="23"/>
        <v>42620.083333333328</v>
      </c>
    </row>
    <row r="379" spans="2:21" ht="42.75" hidden="1" x14ac:dyDescent="0.45">
      <c r="B379">
        <v>2621</v>
      </c>
      <c r="C379" s="9" t="s">
        <v>2621</v>
      </c>
      <c r="D379" s="3" t="s">
        <v>6731</v>
      </c>
      <c r="E379" s="5">
        <v>15000</v>
      </c>
      <c r="F379" s="7">
        <v>21882</v>
      </c>
      <c r="G379" t="s">
        <v>8218</v>
      </c>
      <c r="H379" t="s">
        <v>8223</v>
      </c>
      <c r="I379" t="s">
        <v>8245</v>
      </c>
      <c r="J379">
        <v>1432230988</v>
      </c>
      <c r="K379">
        <v>1429638988</v>
      </c>
      <c r="L379" t="b">
        <v>1</v>
      </c>
      <c r="M379">
        <v>465</v>
      </c>
      <c r="N379" t="b">
        <v>1</v>
      </c>
      <c r="O379" t="s">
        <v>8299</v>
      </c>
      <c r="P379">
        <f t="shared" si="20"/>
        <v>146</v>
      </c>
      <c r="Q379">
        <f t="shared" si="21"/>
        <v>47.06</v>
      </c>
      <c r="R379" s="12" t="s">
        <v>8308</v>
      </c>
      <c r="S379" t="s">
        <v>8315</v>
      </c>
      <c r="T379" s="17">
        <f t="shared" si="22"/>
        <v>42115.74754629629</v>
      </c>
      <c r="U379" s="17">
        <f t="shared" si="23"/>
        <v>42491.747199074074</v>
      </c>
    </row>
    <row r="380" spans="2:21" ht="42.75" hidden="1" x14ac:dyDescent="0.45">
      <c r="B380">
        <v>1193</v>
      </c>
      <c r="C380" s="9" t="s">
        <v>1194</v>
      </c>
      <c r="D380" s="3" t="s">
        <v>5303</v>
      </c>
      <c r="E380" s="5">
        <v>21000</v>
      </c>
      <c r="F380" s="7">
        <v>21831</v>
      </c>
      <c r="G380" t="s">
        <v>8218</v>
      </c>
      <c r="H380" t="s">
        <v>8223</v>
      </c>
      <c r="I380" t="s">
        <v>8245</v>
      </c>
      <c r="J380">
        <v>1460223453</v>
      </c>
      <c r="K380">
        <v>1455043053</v>
      </c>
      <c r="L380" t="b">
        <v>0</v>
      </c>
      <c r="M380">
        <v>273</v>
      </c>
      <c r="N380" t="b">
        <v>1</v>
      </c>
      <c r="O380" t="s">
        <v>8283</v>
      </c>
      <c r="P380">
        <f t="shared" si="20"/>
        <v>104</v>
      </c>
      <c r="Q380">
        <f t="shared" si="21"/>
        <v>79.97</v>
      </c>
      <c r="R380" s="12" t="s">
        <v>8313</v>
      </c>
      <c r="S380" t="s">
        <v>8314</v>
      </c>
      <c r="T380" s="17">
        <f t="shared" si="22"/>
        <v>42409.776076388895</v>
      </c>
      <c r="U380" s="17">
        <f t="shared" si="23"/>
        <v>42167.083333333328</v>
      </c>
    </row>
    <row r="381" spans="2:21" ht="42.75" hidden="1" x14ac:dyDescent="0.45">
      <c r="B381">
        <v>3039</v>
      </c>
      <c r="C381" s="9" t="s">
        <v>3039</v>
      </c>
      <c r="D381" s="3" t="s">
        <v>7149</v>
      </c>
      <c r="E381" s="5">
        <v>20000</v>
      </c>
      <c r="F381" s="7">
        <v>21742.78</v>
      </c>
      <c r="G381" t="s">
        <v>8218</v>
      </c>
      <c r="H381" t="s">
        <v>8223</v>
      </c>
      <c r="I381" t="s">
        <v>8245</v>
      </c>
      <c r="J381">
        <v>1388303940</v>
      </c>
      <c r="K381">
        <v>1386011038</v>
      </c>
      <c r="L381" t="b">
        <v>0</v>
      </c>
      <c r="M381">
        <v>236</v>
      </c>
      <c r="N381" t="b">
        <v>1</v>
      </c>
      <c r="O381" t="s">
        <v>8301</v>
      </c>
      <c r="P381">
        <f t="shared" si="20"/>
        <v>109</v>
      </c>
      <c r="Q381">
        <f t="shared" si="21"/>
        <v>92.13</v>
      </c>
      <c r="R381" s="12" t="s">
        <v>8323</v>
      </c>
      <c r="S381" t="s">
        <v>8324</v>
      </c>
      <c r="T381" s="17">
        <f t="shared" si="22"/>
        <v>41610.794421296298</v>
      </c>
      <c r="U381" s="17">
        <f t="shared" si="23"/>
        <v>42776.208333333328</v>
      </c>
    </row>
    <row r="382" spans="2:21" ht="42.75" hidden="1" x14ac:dyDescent="0.45">
      <c r="B382">
        <v>2091</v>
      </c>
      <c r="C382" s="9" t="s">
        <v>2092</v>
      </c>
      <c r="D382" s="3" t="s">
        <v>6201</v>
      </c>
      <c r="E382" s="5">
        <v>18000</v>
      </c>
      <c r="F382" s="7">
        <v>21684.2</v>
      </c>
      <c r="G382" t="s">
        <v>8218</v>
      </c>
      <c r="H382" t="s">
        <v>8223</v>
      </c>
      <c r="I382" t="s">
        <v>8245</v>
      </c>
      <c r="J382">
        <v>1299009600</v>
      </c>
      <c r="K382">
        <v>1294818278</v>
      </c>
      <c r="L382" t="b">
        <v>0</v>
      </c>
      <c r="M382">
        <v>246</v>
      </c>
      <c r="N382" t="b">
        <v>1</v>
      </c>
      <c r="O382" t="s">
        <v>8277</v>
      </c>
      <c r="P382">
        <f t="shared" si="20"/>
        <v>120</v>
      </c>
      <c r="Q382">
        <f t="shared" si="21"/>
        <v>88.15</v>
      </c>
      <c r="R382" s="12" t="s">
        <v>8327</v>
      </c>
      <c r="S382" t="s">
        <v>8328</v>
      </c>
      <c r="T382" s="17">
        <f t="shared" si="22"/>
        <v>40555.322662037033</v>
      </c>
      <c r="U382" s="17">
        <f t="shared" si="23"/>
        <v>42145.74754629629</v>
      </c>
    </row>
    <row r="383" spans="2:21" ht="42.75" hidden="1" x14ac:dyDescent="0.45">
      <c r="B383">
        <v>275</v>
      </c>
      <c r="C383" s="9" t="s">
        <v>276</v>
      </c>
      <c r="D383" s="3" t="s">
        <v>4385</v>
      </c>
      <c r="E383" s="5">
        <v>20000</v>
      </c>
      <c r="F383" s="7">
        <v>21679</v>
      </c>
      <c r="G383" t="s">
        <v>8218</v>
      </c>
      <c r="H383" t="s">
        <v>8223</v>
      </c>
      <c r="I383" t="s">
        <v>8245</v>
      </c>
      <c r="J383">
        <v>1352511966</v>
      </c>
      <c r="K383">
        <v>1349916366</v>
      </c>
      <c r="L383" t="b">
        <v>1</v>
      </c>
      <c r="M383">
        <v>332</v>
      </c>
      <c r="N383" t="b">
        <v>1</v>
      </c>
      <c r="O383" t="s">
        <v>8267</v>
      </c>
      <c r="P383">
        <f t="shared" si="20"/>
        <v>108</v>
      </c>
      <c r="Q383">
        <f t="shared" si="21"/>
        <v>65.3</v>
      </c>
      <c r="R383" s="12" t="s">
        <v>8321</v>
      </c>
      <c r="S383" t="s">
        <v>8322</v>
      </c>
      <c r="T383" s="17">
        <f t="shared" si="22"/>
        <v>41193.032013888893</v>
      </c>
      <c r="U383" s="17">
        <f t="shared" si="23"/>
        <v>42469.734409722223</v>
      </c>
    </row>
    <row r="384" spans="2:21" ht="42.75" hidden="1" x14ac:dyDescent="0.45">
      <c r="B384">
        <v>1509</v>
      </c>
      <c r="C384" s="9" t="s">
        <v>1510</v>
      </c>
      <c r="D384" s="3" t="s">
        <v>5619</v>
      </c>
      <c r="E384" s="5">
        <v>17500</v>
      </c>
      <c r="F384" s="7">
        <v>21637.22</v>
      </c>
      <c r="G384" t="s">
        <v>8218</v>
      </c>
      <c r="H384" t="s">
        <v>8235</v>
      </c>
      <c r="I384" t="s">
        <v>8248</v>
      </c>
      <c r="J384">
        <v>1487113140</v>
      </c>
      <c r="K384">
        <v>1484570885</v>
      </c>
      <c r="L384" t="b">
        <v>1</v>
      </c>
      <c r="M384">
        <v>196</v>
      </c>
      <c r="N384" t="b">
        <v>1</v>
      </c>
      <c r="O384" t="s">
        <v>8283</v>
      </c>
      <c r="P384">
        <f t="shared" si="20"/>
        <v>124</v>
      </c>
      <c r="Q384">
        <f t="shared" si="21"/>
        <v>110.39</v>
      </c>
      <c r="R384" s="12" t="s">
        <v>8313</v>
      </c>
      <c r="S384" t="s">
        <v>8314</v>
      </c>
      <c r="T384" s="17">
        <f t="shared" si="22"/>
        <v>42751.533391203702</v>
      </c>
      <c r="U384" s="17">
        <f t="shared" si="23"/>
        <v>41637.332638888889</v>
      </c>
    </row>
    <row r="385" spans="2:21" ht="42.75" hidden="1" x14ac:dyDescent="0.45">
      <c r="B385">
        <v>1537</v>
      </c>
      <c r="C385" s="9" t="s">
        <v>1538</v>
      </c>
      <c r="D385" s="3" t="s">
        <v>5647</v>
      </c>
      <c r="E385" s="5">
        <v>12000</v>
      </c>
      <c r="F385" s="7">
        <v>21588</v>
      </c>
      <c r="G385" t="s">
        <v>8218</v>
      </c>
      <c r="H385" t="s">
        <v>8235</v>
      </c>
      <c r="I385" t="s">
        <v>8248</v>
      </c>
      <c r="J385">
        <v>1470506400</v>
      </c>
      <c r="K385">
        <v>1467358427</v>
      </c>
      <c r="L385" t="b">
        <v>1</v>
      </c>
      <c r="M385">
        <v>224</v>
      </c>
      <c r="N385" t="b">
        <v>1</v>
      </c>
      <c r="O385" t="s">
        <v>8283</v>
      </c>
      <c r="P385">
        <f t="shared" si="20"/>
        <v>180</v>
      </c>
      <c r="Q385">
        <f t="shared" si="21"/>
        <v>96.38</v>
      </c>
      <c r="R385" s="12" t="s">
        <v>8313</v>
      </c>
      <c r="S385" t="s">
        <v>8314</v>
      </c>
      <c r="T385" s="17">
        <f t="shared" si="22"/>
        <v>42552.315127314811</v>
      </c>
      <c r="U385" s="17">
        <f t="shared" si="23"/>
        <v>40603.833333333336</v>
      </c>
    </row>
    <row r="386" spans="2:21" ht="42.75" hidden="1" x14ac:dyDescent="0.45">
      <c r="B386">
        <v>3229</v>
      </c>
      <c r="C386" s="9" t="s">
        <v>3229</v>
      </c>
      <c r="D386" s="3" t="s">
        <v>7339</v>
      </c>
      <c r="E386" s="5">
        <v>20000</v>
      </c>
      <c r="F386" s="7">
        <v>21573</v>
      </c>
      <c r="G386" t="s">
        <v>8218</v>
      </c>
      <c r="H386" t="s">
        <v>8223</v>
      </c>
      <c r="I386" t="s">
        <v>8245</v>
      </c>
      <c r="J386">
        <v>1416470398</v>
      </c>
      <c r="K386">
        <v>1413874798</v>
      </c>
      <c r="L386" t="b">
        <v>1</v>
      </c>
      <c r="M386">
        <v>202</v>
      </c>
      <c r="N386" t="b">
        <v>1</v>
      </c>
      <c r="O386" t="s">
        <v>8269</v>
      </c>
      <c r="P386">
        <f t="shared" si="20"/>
        <v>108</v>
      </c>
      <c r="Q386">
        <f t="shared" si="21"/>
        <v>106.8</v>
      </c>
      <c r="R386" s="12" t="s">
        <v>8323</v>
      </c>
      <c r="S386" t="s">
        <v>8326</v>
      </c>
      <c r="T386" s="17">
        <f t="shared" si="22"/>
        <v>41933.291643518518</v>
      </c>
      <c r="U386" s="17">
        <f t="shared" si="23"/>
        <v>41223.073680555557</v>
      </c>
    </row>
    <row r="387" spans="2:21" ht="28.5" hidden="1" x14ac:dyDescent="0.45">
      <c r="B387">
        <v>261</v>
      </c>
      <c r="C387" s="9" t="s">
        <v>262</v>
      </c>
      <c r="D387" s="3" t="s">
        <v>4371</v>
      </c>
      <c r="E387" s="5">
        <v>20000</v>
      </c>
      <c r="F387" s="7">
        <v>21480</v>
      </c>
      <c r="G387" t="s">
        <v>8218</v>
      </c>
      <c r="H387" t="s">
        <v>8223</v>
      </c>
      <c r="I387" t="s">
        <v>8245</v>
      </c>
      <c r="J387">
        <v>1339080900</v>
      </c>
      <c r="K387">
        <v>1334783704</v>
      </c>
      <c r="L387" t="b">
        <v>1</v>
      </c>
      <c r="M387">
        <v>220</v>
      </c>
      <c r="N387" t="b">
        <v>1</v>
      </c>
      <c r="O387" t="s">
        <v>8267</v>
      </c>
      <c r="P387">
        <f t="shared" ref="P387:P450" si="24">ROUND(F387/E387*100,0)</f>
        <v>107</v>
      </c>
      <c r="Q387">
        <f t="shared" ref="Q387:Q450" si="25">IFERROR(ROUND(F387/M387,2),0)</f>
        <v>97.64</v>
      </c>
      <c r="R387" s="12" t="s">
        <v>8321</v>
      </c>
      <c r="S387" t="s">
        <v>8322</v>
      </c>
      <c r="T387" s="17">
        <f t="shared" ref="T387:T450" si="26">(((K387/60)/60)/24)+DATE(1970,1,1)</f>
        <v>41017.885462962964</v>
      </c>
      <c r="U387" s="17">
        <f t="shared" si="23"/>
        <v>42780.957638888889</v>
      </c>
    </row>
    <row r="388" spans="2:21" ht="42.75" hidden="1" x14ac:dyDescent="0.45">
      <c r="B388">
        <v>309</v>
      </c>
      <c r="C388" s="9" t="s">
        <v>310</v>
      </c>
      <c r="D388" s="3" t="s">
        <v>4419</v>
      </c>
      <c r="E388" s="5">
        <v>18000</v>
      </c>
      <c r="F388" s="7">
        <v>21410</v>
      </c>
      <c r="G388" t="s">
        <v>8218</v>
      </c>
      <c r="H388" t="s">
        <v>8223</v>
      </c>
      <c r="I388" t="s">
        <v>8245</v>
      </c>
      <c r="J388">
        <v>1346695334</v>
      </c>
      <c r="K388">
        <v>1344880934</v>
      </c>
      <c r="L388" t="b">
        <v>1</v>
      </c>
      <c r="M388">
        <v>238</v>
      </c>
      <c r="N388" t="b">
        <v>1</v>
      </c>
      <c r="O388" t="s">
        <v>8267</v>
      </c>
      <c r="P388">
        <f t="shared" si="24"/>
        <v>119</v>
      </c>
      <c r="Q388">
        <f t="shared" si="25"/>
        <v>89.96</v>
      </c>
      <c r="R388" s="12" t="s">
        <v>8321</v>
      </c>
      <c r="S388" t="s">
        <v>8322</v>
      </c>
      <c r="T388" s="17">
        <f t="shared" si="26"/>
        <v>41134.751550925925</v>
      </c>
      <c r="U388" s="17">
        <f t="shared" si="23"/>
        <v>42588.75</v>
      </c>
    </row>
    <row r="389" spans="2:21" ht="42.75" hidden="1" x14ac:dyDescent="0.45">
      <c r="B389">
        <v>1906</v>
      </c>
      <c r="C389" s="9" t="s">
        <v>1907</v>
      </c>
      <c r="D389" s="3" t="s">
        <v>6016</v>
      </c>
      <c r="E389" s="5">
        <v>50000</v>
      </c>
      <c r="F389" s="7">
        <v>21380</v>
      </c>
      <c r="G389" t="s">
        <v>8220</v>
      </c>
      <c r="H389" t="s">
        <v>8223</v>
      </c>
      <c r="I389" t="s">
        <v>8245</v>
      </c>
      <c r="J389">
        <v>1466697983</v>
      </c>
      <c r="K389">
        <v>1464105983</v>
      </c>
      <c r="L389" t="b">
        <v>0</v>
      </c>
      <c r="M389">
        <v>99</v>
      </c>
      <c r="N389" t="b">
        <v>0</v>
      </c>
      <c r="O389" t="s">
        <v>8292</v>
      </c>
      <c r="P389">
        <f t="shared" si="24"/>
        <v>43</v>
      </c>
      <c r="Q389">
        <f t="shared" si="25"/>
        <v>215.96</v>
      </c>
      <c r="R389" s="12" t="s">
        <v>8308</v>
      </c>
      <c r="S389" t="s">
        <v>8318</v>
      </c>
      <c r="T389" s="17">
        <f t="shared" si="26"/>
        <v>42514.671099537038</v>
      </c>
      <c r="U389" s="17">
        <f t="shared" si="23"/>
        <v>41963.333310185189</v>
      </c>
    </row>
    <row r="390" spans="2:21" ht="42.75" hidden="1" x14ac:dyDescent="0.45">
      <c r="B390">
        <v>399</v>
      </c>
      <c r="C390" s="9" t="s">
        <v>400</v>
      </c>
      <c r="D390" s="3" t="s">
        <v>4509</v>
      </c>
      <c r="E390" s="5">
        <v>20000</v>
      </c>
      <c r="F390" s="7">
        <v>21361</v>
      </c>
      <c r="G390" t="s">
        <v>8218</v>
      </c>
      <c r="H390" t="s">
        <v>8224</v>
      </c>
      <c r="I390" t="s">
        <v>8246</v>
      </c>
      <c r="J390">
        <v>1481716800</v>
      </c>
      <c r="K390">
        <v>1479070867</v>
      </c>
      <c r="L390" t="b">
        <v>0</v>
      </c>
      <c r="M390">
        <v>95</v>
      </c>
      <c r="N390" t="b">
        <v>1</v>
      </c>
      <c r="O390" t="s">
        <v>8267</v>
      </c>
      <c r="P390">
        <f t="shared" si="24"/>
        <v>107</v>
      </c>
      <c r="Q390">
        <f t="shared" si="25"/>
        <v>224.85</v>
      </c>
      <c r="R390" s="12" t="s">
        <v>8321</v>
      </c>
      <c r="S390" t="s">
        <v>8322</v>
      </c>
      <c r="T390" s="17">
        <f t="shared" si="26"/>
        <v>42687.875775462962</v>
      </c>
      <c r="U390" s="17">
        <f t="shared" ref="U390:U453" si="27">(((J387/60)/60)/24)+DATE(1970,1,1)</f>
        <v>41067.621527777781</v>
      </c>
    </row>
    <row r="391" spans="2:21" ht="42.75" hidden="1" x14ac:dyDescent="0.45">
      <c r="B391">
        <v>2662</v>
      </c>
      <c r="C391" s="9" t="s">
        <v>2662</v>
      </c>
      <c r="D391" s="3" t="s">
        <v>6772</v>
      </c>
      <c r="E391" s="5">
        <v>20000</v>
      </c>
      <c r="F391" s="7">
        <v>21360</v>
      </c>
      <c r="G391" t="s">
        <v>8218</v>
      </c>
      <c r="H391" t="s">
        <v>8223</v>
      </c>
      <c r="I391" t="s">
        <v>8245</v>
      </c>
      <c r="J391">
        <v>1440179713</v>
      </c>
      <c r="K391">
        <v>1437587713</v>
      </c>
      <c r="L391" t="b">
        <v>0</v>
      </c>
      <c r="M391">
        <v>80</v>
      </c>
      <c r="N391" t="b">
        <v>1</v>
      </c>
      <c r="O391" t="s">
        <v>8300</v>
      </c>
      <c r="P391">
        <f t="shared" si="24"/>
        <v>107</v>
      </c>
      <c r="Q391">
        <f t="shared" si="25"/>
        <v>267</v>
      </c>
      <c r="R391" s="12" t="s">
        <v>8308</v>
      </c>
      <c r="S391" t="s">
        <v>8340</v>
      </c>
      <c r="T391" s="17">
        <f t="shared" si="26"/>
        <v>42207.746678240743</v>
      </c>
      <c r="U391" s="17">
        <f t="shared" si="27"/>
        <v>41155.751550925925</v>
      </c>
    </row>
    <row r="392" spans="2:21" ht="42.75" hidden="1" x14ac:dyDescent="0.45">
      <c r="B392">
        <v>320</v>
      </c>
      <c r="C392" s="9" t="s">
        <v>321</v>
      </c>
      <c r="D392" s="3" t="s">
        <v>4430</v>
      </c>
      <c r="E392" s="5">
        <v>20000</v>
      </c>
      <c r="F392" s="7">
        <v>21316</v>
      </c>
      <c r="G392" t="s">
        <v>8218</v>
      </c>
      <c r="H392" t="s">
        <v>8224</v>
      </c>
      <c r="I392" t="s">
        <v>8246</v>
      </c>
      <c r="J392">
        <v>1450825200</v>
      </c>
      <c r="K392">
        <v>1448284433</v>
      </c>
      <c r="L392" t="b">
        <v>1</v>
      </c>
      <c r="M392">
        <v>158</v>
      </c>
      <c r="N392" t="b">
        <v>1</v>
      </c>
      <c r="O392" t="s">
        <v>8267</v>
      </c>
      <c r="P392">
        <f t="shared" si="24"/>
        <v>107</v>
      </c>
      <c r="Q392">
        <f t="shared" si="25"/>
        <v>134.91</v>
      </c>
      <c r="R392" s="12" t="s">
        <v>8321</v>
      </c>
      <c r="S392" t="s">
        <v>8322</v>
      </c>
      <c r="T392" s="17">
        <f t="shared" si="26"/>
        <v>42331.551307870366</v>
      </c>
      <c r="U392" s="17">
        <f t="shared" si="27"/>
        <v>42544.671099537038</v>
      </c>
    </row>
    <row r="393" spans="2:21" ht="28.5" hidden="1" x14ac:dyDescent="0.45">
      <c r="B393">
        <v>1019</v>
      </c>
      <c r="C393" s="9" t="s">
        <v>1020</v>
      </c>
      <c r="D393" s="3" t="s">
        <v>5129</v>
      </c>
      <c r="E393" s="5">
        <v>45000</v>
      </c>
      <c r="F393" s="7">
        <v>21300</v>
      </c>
      <c r="G393" t="s">
        <v>8219</v>
      </c>
      <c r="H393" t="s">
        <v>8223</v>
      </c>
      <c r="I393" t="s">
        <v>8245</v>
      </c>
      <c r="J393">
        <v>1423092149</v>
      </c>
      <c r="K393">
        <v>1420500149</v>
      </c>
      <c r="L393" t="b">
        <v>0</v>
      </c>
      <c r="M393">
        <v>400</v>
      </c>
      <c r="N393" t="b">
        <v>0</v>
      </c>
      <c r="O393" t="s">
        <v>8271</v>
      </c>
      <c r="P393">
        <f t="shared" si="24"/>
        <v>47</v>
      </c>
      <c r="Q393">
        <f t="shared" si="25"/>
        <v>53.25</v>
      </c>
      <c r="R393" s="12" t="s">
        <v>8308</v>
      </c>
      <c r="S393" t="s">
        <v>8310</v>
      </c>
      <c r="T393" s="17">
        <f t="shared" si="26"/>
        <v>42009.973946759259</v>
      </c>
      <c r="U393" s="17">
        <f t="shared" si="27"/>
        <v>42718.5</v>
      </c>
    </row>
    <row r="394" spans="2:21" ht="42.75" hidden="1" x14ac:dyDescent="0.45">
      <c r="B394">
        <v>1775</v>
      </c>
      <c r="C394" s="9" t="s">
        <v>1776</v>
      </c>
      <c r="D394" s="3" t="s">
        <v>5885</v>
      </c>
      <c r="E394" s="5">
        <v>32500</v>
      </c>
      <c r="F394" s="7">
        <v>21158</v>
      </c>
      <c r="G394" t="s">
        <v>8220</v>
      </c>
      <c r="H394" t="s">
        <v>8223</v>
      </c>
      <c r="I394" t="s">
        <v>8245</v>
      </c>
      <c r="J394">
        <v>1414193160</v>
      </c>
      <c r="K394">
        <v>1410305160</v>
      </c>
      <c r="L394" t="b">
        <v>1</v>
      </c>
      <c r="M394">
        <v>124</v>
      </c>
      <c r="N394" t="b">
        <v>0</v>
      </c>
      <c r="O394" t="s">
        <v>8283</v>
      </c>
      <c r="P394">
        <f t="shared" si="24"/>
        <v>65</v>
      </c>
      <c r="Q394">
        <f t="shared" si="25"/>
        <v>170.63</v>
      </c>
      <c r="R394" s="12" t="s">
        <v>8313</v>
      </c>
      <c r="S394" t="s">
        <v>8314</v>
      </c>
      <c r="T394" s="17">
        <f t="shared" si="26"/>
        <v>41891.976388888892</v>
      </c>
      <c r="U394" s="17">
        <f t="shared" si="27"/>
        <v>42237.746678240743</v>
      </c>
    </row>
    <row r="395" spans="2:21" ht="28.5" hidden="1" x14ac:dyDescent="0.45">
      <c r="B395">
        <v>2157</v>
      </c>
      <c r="C395" s="9" t="s">
        <v>2158</v>
      </c>
      <c r="D395" s="3" t="s">
        <v>6267</v>
      </c>
      <c r="E395" s="5">
        <v>75000</v>
      </c>
      <c r="F395" s="7">
        <v>21144</v>
      </c>
      <c r="G395" t="s">
        <v>8220</v>
      </c>
      <c r="H395" t="s">
        <v>8223</v>
      </c>
      <c r="I395" t="s">
        <v>8245</v>
      </c>
      <c r="J395">
        <v>1482479940</v>
      </c>
      <c r="K395">
        <v>1479684783</v>
      </c>
      <c r="L395" t="b">
        <v>0</v>
      </c>
      <c r="M395">
        <v>57</v>
      </c>
      <c r="N395" t="b">
        <v>0</v>
      </c>
      <c r="O395" t="s">
        <v>8280</v>
      </c>
      <c r="P395">
        <f t="shared" si="24"/>
        <v>28</v>
      </c>
      <c r="Q395">
        <f t="shared" si="25"/>
        <v>370.95</v>
      </c>
      <c r="R395" s="12" t="s">
        <v>8316</v>
      </c>
      <c r="S395" t="s">
        <v>8334</v>
      </c>
      <c r="T395" s="17">
        <f t="shared" si="26"/>
        <v>42694.98128472222</v>
      </c>
      <c r="U395" s="17">
        <f t="shared" si="27"/>
        <v>42360.958333333328</v>
      </c>
    </row>
    <row r="396" spans="2:21" ht="42.75" hidden="1" x14ac:dyDescent="0.45">
      <c r="B396">
        <v>2663</v>
      </c>
      <c r="C396" s="9" t="s">
        <v>2663</v>
      </c>
      <c r="D396" s="3" t="s">
        <v>6773</v>
      </c>
      <c r="E396" s="5">
        <v>20000</v>
      </c>
      <c r="F396" s="7">
        <v>20919.25</v>
      </c>
      <c r="G396" t="s">
        <v>8218</v>
      </c>
      <c r="H396" t="s">
        <v>8228</v>
      </c>
      <c r="I396" t="s">
        <v>8250</v>
      </c>
      <c r="J396">
        <v>1441378800</v>
      </c>
      <c r="K396">
        <v>1438873007</v>
      </c>
      <c r="L396" t="b">
        <v>0</v>
      </c>
      <c r="M396">
        <v>56</v>
      </c>
      <c r="N396" t="b">
        <v>1</v>
      </c>
      <c r="O396" t="s">
        <v>8300</v>
      </c>
      <c r="P396">
        <f t="shared" si="24"/>
        <v>105</v>
      </c>
      <c r="Q396">
        <f t="shared" si="25"/>
        <v>373.56</v>
      </c>
      <c r="R396" s="12" t="s">
        <v>8308</v>
      </c>
      <c r="S396" t="s">
        <v>8340</v>
      </c>
      <c r="T396" s="17">
        <f t="shared" si="26"/>
        <v>42222.622766203705</v>
      </c>
      <c r="U396" s="17">
        <f t="shared" si="27"/>
        <v>42039.973946759259</v>
      </c>
    </row>
    <row r="397" spans="2:21" ht="42.75" hidden="1" x14ac:dyDescent="0.45">
      <c r="B397">
        <v>2604</v>
      </c>
      <c r="C397" s="9" t="s">
        <v>2604</v>
      </c>
      <c r="D397" s="3" t="s">
        <v>6714</v>
      </c>
      <c r="E397" s="5">
        <v>20000</v>
      </c>
      <c r="F397" s="7">
        <v>20843.599999999999</v>
      </c>
      <c r="G397" t="s">
        <v>8218</v>
      </c>
      <c r="H397" t="s">
        <v>8223</v>
      </c>
      <c r="I397" t="s">
        <v>8245</v>
      </c>
      <c r="J397">
        <v>1335662023</v>
      </c>
      <c r="K397">
        <v>1333070023</v>
      </c>
      <c r="L397" t="b">
        <v>1</v>
      </c>
      <c r="M397">
        <v>321</v>
      </c>
      <c r="N397" t="b">
        <v>1</v>
      </c>
      <c r="O397" t="s">
        <v>8299</v>
      </c>
      <c r="P397">
        <f t="shared" si="24"/>
        <v>104</v>
      </c>
      <c r="Q397">
        <f t="shared" si="25"/>
        <v>64.930000000000007</v>
      </c>
      <c r="R397" s="12" t="s">
        <v>8308</v>
      </c>
      <c r="S397" t="s">
        <v>8315</v>
      </c>
      <c r="T397" s="17">
        <f t="shared" si="26"/>
        <v>40998.051192129627</v>
      </c>
      <c r="U397" s="17">
        <f t="shared" si="27"/>
        <v>41936.976388888892</v>
      </c>
    </row>
    <row r="398" spans="2:21" ht="42.75" hidden="1" x14ac:dyDescent="0.45">
      <c r="B398">
        <v>311</v>
      </c>
      <c r="C398" s="9" t="s">
        <v>312</v>
      </c>
      <c r="D398" s="3" t="s">
        <v>4421</v>
      </c>
      <c r="E398" s="5">
        <v>20000</v>
      </c>
      <c r="F398" s="7">
        <v>20820.330000000002</v>
      </c>
      <c r="G398" t="s">
        <v>8218</v>
      </c>
      <c r="H398" t="s">
        <v>8223</v>
      </c>
      <c r="I398" t="s">
        <v>8245</v>
      </c>
      <c r="J398">
        <v>1325404740</v>
      </c>
      <c r="K398">
        <v>1321852592</v>
      </c>
      <c r="L398" t="b">
        <v>1</v>
      </c>
      <c r="M398">
        <v>150</v>
      </c>
      <c r="N398" t="b">
        <v>1</v>
      </c>
      <c r="O398" t="s">
        <v>8267</v>
      </c>
      <c r="P398">
        <f t="shared" si="24"/>
        <v>104</v>
      </c>
      <c r="Q398">
        <f t="shared" si="25"/>
        <v>138.80000000000001</v>
      </c>
      <c r="R398" s="12" t="s">
        <v>8321</v>
      </c>
      <c r="S398" t="s">
        <v>8322</v>
      </c>
      <c r="T398" s="17">
        <f t="shared" si="26"/>
        <v>40868.219814814816</v>
      </c>
      <c r="U398" s="17">
        <f t="shared" si="27"/>
        <v>42727.332638888889</v>
      </c>
    </row>
    <row r="399" spans="2:21" hidden="1" x14ac:dyDescent="0.45">
      <c r="B399">
        <v>2535</v>
      </c>
      <c r="C399" s="9" t="s">
        <v>2535</v>
      </c>
      <c r="D399" s="3" t="s">
        <v>6645</v>
      </c>
      <c r="E399" s="5">
        <v>20000</v>
      </c>
      <c r="F399" s="7">
        <v>20755</v>
      </c>
      <c r="G399" t="s">
        <v>8218</v>
      </c>
      <c r="H399" t="s">
        <v>8223</v>
      </c>
      <c r="I399" t="s">
        <v>8245</v>
      </c>
      <c r="J399">
        <v>1417463945</v>
      </c>
      <c r="K399">
        <v>1414781945</v>
      </c>
      <c r="L399" t="b">
        <v>0</v>
      </c>
      <c r="M399">
        <v>78</v>
      </c>
      <c r="N399" t="b">
        <v>1</v>
      </c>
      <c r="O399" t="s">
        <v>8298</v>
      </c>
      <c r="P399">
        <f t="shared" si="24"/>
        <v>104</v>
      </c>
      <c r="Q399">
        <f t="shared" si="25"/>
        <v>266.08999999999997</v>
      </c>
      <c r="R399" s="12" t="s">
        <v>8327</v>
      </c>
      <c r="S399" t="s">
        <v>8341</v>
      </c>
      <c r="T399" s="17">
        <f t="shared" si="26"/>
        <v>41943.791030092594</v>
      </c>
      <c r="U399" s="17">
        <f t="shared" si="27"/>
        <v>42251.625</v>
      </c>
    </row>
    <row r="400" spans="2:21" ht="42.75" hidden="1" x14ac:dyDescent="0.45">
      <c r="B400">
        <v>1846</v>
      </c>
      <c r="C400" s="9" t="s">
        <v>1847</v>
      </c>
      <c r="D400" s="3" t="s">
        <v>5956</v>
      </c>
      <c r="E400" s="5">
        <v>15000</v>
      </c>
      <c r="F400" s="7">
        <v>20689</v>
      </c>
      <c r="G400" t="s">
        <v>8218</v>
      </c>
      <c r="H400" t="s">
        <v>8223</v>
      </c>
      <c r="I400" t="s">
        <v>8245</v>
      </c>
      <c r="J400">
        <v>1355585777</v>
      </c>
      <c r="K400">
        <v>1352993777</v>
      </c>
      <c r="L400" t="b">
        <v>0</v>
      </c>
      <c r="M400">
        <v>209</v>
      </c>
      <c r="N400" t="b">
        <v>1</v>
      </c>
      <c r="O400" t="s">
        <v>8274</v>
      </c>
      <c r="P400">
        <f t="shared" si="24"/>
        <v>138</v>
      </c>
      <c r="Q400">
        <f t="shared" si="25"/>
        <v>98.99</v>
      </c>
      <c r="R400" s="12" t="s">
        <v>8327</v>
      </c>
      <c r="S400" t="s">
        <v>8331</v>
      </c>
      <c r="T400" s="17">
        <f t="shared" si="26"/>
        <v>41228.650196759263</v>
      </c>
      <c r="U400" s="17">
        <f t="shared" si="27"/>
        <v>41028.051192129627</v>
      </c>
    </row>
    <row r="401" spans="2:21" ht="42.75" hidden="1" x14ac:dyDescent="0.45">
      <c r="B401">
        <v>2223</v>
      </c>
      <c r="C401" s="9" t="s">
        <v>2224</v>
      </c>
      <c r="D401" s="3" t="s">
        <v>6333</v>
      </c>
      <c r="E401" s="5">
        <v>19500</v>
      </c>
      <c r="F401" s="7">
        <v>20631</v>
      </c>
      <c r="G401" t="s">
        <v>8218</v>
      </c>
      <c r="H401" t="s">
        <v>8228</v>
      </c>
      <c r="I401" t="s">
        <v>8250</v>
      </c>
      <c r="J401">
        <v>1435418568</v>
      </c>
      <c r="K401">
        <v>1432826568</v>
      </c>
      <c r="L401" t="b">
        <v>0</v>
      </c>
      <c r="M401">
        <v>100</v>
      </c>
      <c r="N401" t="b">
        <v>1</v>
      </c>
      <c r="O401" t="s">
        <v>8295</v>
      </c>
      <c r="P401">
        <f t="shared" si="24"/>
        <v>106</v>
      </c>
      <c r="Q401">
        <f t="shared" si="25"/>
        <v>206.31</v>
      </c>
      <c r="R401" s="12" t="s">
        <v>8316</v>
      </c>
      <c r="S401" t="s">
        <v>8317</v>
      </c>
      <c r="T401" s="17">
        <f t="shared" si="26"/>
        <v>42152.640833333338</v>
      </c>
      <c r="U401" s="17">
        <f t="shared" si="27"/>
        <v>40909.332638888889</v>
      </c>
    </row>
    <row r="402" spans="2:21" ht="28.5" hidden="1" x14ac:dyDescent="0.45">
      <c r="B402">
        <v>283</v>
      </c>
      <c r="C402" s="9" t="s">
        <v>284</v>
      </c>
      <c r="D402" s="3" t="s">
        <v>4393</v>
      </c>
      <c r="E402" s="5">
        <v>18000</v>
      </c>
      <c r="F402" s="7">
        <v>20569.05</v>
      </c>
      <c r="G402" t="s">
        <v>8218</v>
      </c>
      <c r="H402" t="s">
        <v>8223</v>
      </c>
      <c r="I402" t="s">
        <v>8245</v>
      </c>
      <c r="J402">
        <v>1306904340</v>
      </c>
      <c r="K402">
        <v>1305219744</v>
      </c>
      <c r="L402" t="b">
        <v>1</v>
      </c>
      <c r="M402">
        <v>202</v>
      </c>
      <c r="N402" t="b">
        <v>1</v>
      </c>
      <c r="O402" t="s">
        <v>8267</v>
      </c>
      <c r="P402">
        <f t="shared" si="24"/>
        <v>114</v>
      </c>
      <c r="Q402">
        <f t="shared" si="25"/>
        <v>101.83</v>
      </c>
      <c r="R402" s="12" t="s">
        <v>8321</v>
      </c>
      <c r="S402" t="s">
        <v>8322</v>
      </c>
      <c r="T402" s="17">
        <f t="shared" si="26"/>
        <v>40675.71</v>
      </c>
      <c r="U402" s="17">
        <f t="shared" si="27"/>
        <v>41974.832696759258</v>
      </c>
    </row>
    <row r="403" spans="2:21" ht="28.5" hidden="1" x14ac:dyDescent="0.45">
      <c r="B403">
        <v>1004</v>
      </c>
      <c r="C403" s="9" t="s">
        <v>1005</v>
      </c>
      <c r="D403" s="3" t="s">
        <v>5114</v>
      </c>
      <c r="E403" s="5">
        <v>25000</v>
      </c>
      <c r="F403" s="7">
        <v>20552</v>
      </c>
      <c r="G403" t="s">
        <v>8219</v>
      </c>
      <c r="H403" t="s">
        <v>8223</v>
      </c>
      <c r="I403" t="s">
        <v>8245</v>
      </c>
      <c r="J403">
        <v>1455814827</v>
      </c>
      <c r="K403">
        <v>1453222827</v>
      </c>
      <c r="L403" t="b">
        <v>0</v>
      </c>
      <c r="M403">
        <v>95</v>
      </c>
      <c r="N403" t="b">
        <v>0</v>
      </c>
      <c r="O403" t="s">
        <v>8271</v>
      </c>
      <c r="P403">
        <f t="shared" si="24"/>
        <v>82</v>
      </c>
      <c r="Q403">
        <f t="shared" si="25"/>
        <v>216.34</v>
      </c>
      <c r="R403" s="12" t="s">
        <v>8308</v>
      </c>
      <c r="S403" t="s">
        <v>8310</v>
      </c>
      <c r="T403" s="17">
        <f t="shared" si="26"/>
        <v>42388.708645833336</v>
      </c>
      <c r="U403" s="17">
        <f t="shared" si="27"/>
        <v>41258.650196759263</v>
      </c>
    </row>
    <row r="404" spans="2:21" ht="42.75" hidden="1" x14ac:dyDescent="0.45">
      <c r="B404">
        <v>1508</v>
      </c>
      <c r="C404" s="9" t="s">
        <v>1509</v>
      </c>
      <c r="D404" s="3" t="s">
        <v>5618</v>
      </c>
      <c r="E404" s="5">
        <v>18500</v>
      </c>
      <c r="F404" s="7">
        <v>20491</v>
      </c>
      <c r="G404" t="s">
        <v>8218</v>
      </c>
      <c r="H404" t="s">
        <v>8223</v>
      </c>
      <c r="I404" t="s">
        <v>8245</v>
      </c>
      <c r="J404">
        <v>1403880281</v>
      </c>
      <c r="K404">
        <v>1401201881</v>
      </c>
      <c r="L404" t="b">
        <v>1</v>
      </c>
      <c r="M404">
        <v>211</v>
      </c>
      <c r="N404" t="b">
        <v>1</v>
      </c>
      <c r="O404" t="s">
        <v>8283</v>
      </c>
      <c r="P404">
        <f t="shared" si="24"/>
        <v>111</v>
      </c>
      <c r="Q404">
        <f t="shared" si="25"/>
        <v>97.11</v>
      </c>
      <c r="R404" s="12" t="s">
        <v>8313</v>
      </c>
      <c r="S404" t="s">
        <v>8314</v>
      </c>
      <c r="T404" s="17">
        <f t="shared" si="26"/>
        <v>41786.614363425928</v>
      </c>
      <c r="U404" s="17">
        <f t="shared" si="27"/>
        <v>42182.640833333338</v>
      </c>
    </row>
    <row r="405" spans="2:21" ht="42.75" hidden="1" x14ac:dyDescent="0.45">
      <c r="B405">
        <v>2227</v>
      </c>
      <c r="C405" s="9" t="s">
        <v>2228</v>
      </c>
      <c r="D405" s="3" t="s">
        <v>6337</v>
      </c>
      <c r="E405" s="5">
        <v>13000</v>
      </c>
      <c r="F405" s="7">
        <v>20459</v>
      </c>
      <c r="G405" t="s">
        <v>8218</v>
      </c>
      <c r="H405" t="s">
        <v>8224</v>
      </c>
      <c r="I405" t="s">
        <v>8246</v>
      </c>
      <c r="J405">
        <v>1384374155</v>
      </c>
      <c r="K405">
        <v>1381778555</v>
      </c>
      <c r="L405" t="b">
        <v>0</v>
      </c>
      <c r="M405">
        <v>301</v>
      </c>
      <c r="N405" t="b">
        <v>1</v>
      </c>
      <c r="O405" t="s">
        <v>8295</v>
      </c>
      <c r="P405">
        <f t="shared" si="24"/>
        <v>157</v>
      </c>
      <c r="Q405">
        <f t="shared" si="25"/>
        <v>67.97</v>
      </c>
      <c r="R405" s="12" t="s">
        <v>8316</v>
      </c>
      <c r="S405" t="s">
        <v>8317</v>
      </c>
      <c r="T405" s="17">
        <f t="shared" si="26"/>
        <v>41561.807349537034</v>
      </c>
      <c r="U405" s="17">
        <f t="shared" si="27"/>
        <v>40695.207638888889</v>
      </c>
    </row>
    <row r="406" spans="2:21" ht="42.75" hidden="1" x14ac:dyDescent="0.45">
      <c r="B406">
        <v>1269</v>
      </c>
      <c r="C406" s="9" t="s">
        <v>1270</v>
      </c>
      <c r="D406" s="3" t="s">
        <v>5379</v>
      </c>
      <c r="E406" s="5">
        <v>18800</v>
      </c>
      <c r="F406" s="7">
        <v>20426</v>
      </c>
      <c r="G406" t="s">
        <v>8218</v>
      </c>
      <c r="H406" t="s">
        <v>8223</v>
      </c>
      <c r="I406" t="s">
        <v>8245</v>
      </c>
      <c r="J406">
        <v>1460764800</v>
      </c>
      <c r="K406">
        <v>1458157512</v>
      </c>
      <c r="L406" t="b">
        <v>1</v>
      </c>
      <c r="M406">
        <v>206</v>
      </c>
      <c r="N406" t="b">
        <v>1</v>
      </c>
      <c r="O406" t="s">
        <v>8274</v>
      </c>
      <c r="P406">
        <f t="shared" si="24"/>
        <v>109</v>
      </c>
      <c r="Q406">
        <f t="shared" si="25"/>
        <v>99.16</v>
      </c>
      <c r="R406" s="12" t="s">
        <v>8327</v>
      </c>
      <c r="S406" t="s">
        <v>8331</v>
      </c>
      <c r="T406" s="17">
        <f t="shared" si="26"/>
        <v>42445.823055555549</v>
      </c>
      <c r="U406" s="17">
        <f t="shared" si="27"/>
        <v>42418.708645833336</v>
      </c>
    </row>
    <row r="407" spans="2:21" ht="28.5" hidden="1" x14ac:dyDescent="0.45">
      <c r="B407">
        <v>1216</v>
      </c>
      <c r="C407" s="9" t="s">
        <v>1217</v>
      </c>
      <c r="D407" s="3" t="s">
        <v>5326</v>
      </c>
      <c r="E407" s="5">
        <v>14000</v>
      </c>
      <c r="F407" s="7">
        <v>20398</v>
      </c>
      <c r="G407" t="s">
        <v>8218</v>
      </c>
      <c r="H407" t="s">
        <v>8223</v>
      </c>
      <c r="I407" t="s">
        <v>8245</v>
      </c>
      <c r="J407">
        <v>1443826980</v>
      </c>
      <c r="K407">
        <v>1441032457</v>
      </c>
      <c r="L407" t="b">
        <v>0</v>
      </c>
      <c r="M407">
        <v>222</v>
      </c>
      <c r="N407" t="b">
        <v>1</v>
      </c>
      <c r="O407" t="s">
        <v>8283</v>
      </c>
      <c r="P407">
        <f t="shared" si="24"/>
        <v>146</v>
      </c>
      <c r="Q407">
        <f t="shared" si="25"/>
        <v>91.88</v>
      </c>
      <c r="R407" s="12" t="s">
        <v>8313</v>
      </c>
      <c r="S407" t="s">
        <v>8314</v>
      </c>
      <c r="T407" s="17">
        <f t="shared" si="26"/>
        <v>42247.616400462968</v>
      </c>
      <c r="U407" s="17">
        <f t="shared" si="27"/>
        <v>41817.614363425928</v>
      </c>
    </row>
    <row r="408" spans="2:21" ht="42.75" hidden="1" x14ac:dyDescent="0.45">
      <c r="B408">
        <v>3253</v>
      </c>
      <c r="C408" s="9" t="s">
        <v>3253</v>
      </c>
      <c r="D408" s="3" t="s">
        <v>7363</v>
      </c>
      <c r="E408" s="5">
        <v>20000</v>
      </c>
      <c r="F408" s="7">
        <v>20365</v>
      </c>
      <c r="G408" t="s">
        <v>8218</v>
      </c>
      <c r="H408" t="s">
        <v>8223</v>
      </c>
      <c r="I408" t="s">
        <v>8245</v>
      </c>
      <c r="J408">
        <v>1473306300</v>
      </c>
      <c r="K408">
        <v>1471701028</v>
      </c>
      <c r="L408" t="b">
        <v>1</v>
      </c>
      <c r="M408">
        <v>115</v>
      </c>
      <c r="N408" t="b">
        <v>1</v>
      </c>
      <c r="O408" t="s">
        <v>8269</v>
      </c>
      <c r="P408">
        <f t="shared" si="24"/>
        <v>102</v>
      </c>
      <c r="Q408">
        <f t="shared" si="25"/>
        <v>177.09</v>
      </c>
      <c r="R408" s="12" t="s">
        <v>8323</v>
      </c>
      <c r="S408" t="s">
        <v>8326</v>
      </c>
      <c r="T408" s="17">
        <f t="shared" si="26"/>
        <v>42602.576712962968</v>
      </c>
      <c r="U408" s="17">
        <f t="shared" si="27"/>
        <v>41591.849016203705</v>
      </c>
    </row>
    <row r="409" spans="2:21" ht="28.5" hidden="1" x14ac:dyDescent="0.45">
      <c r="B409">
        <v>2538</v>
      </c>
      <c r="C409" s="9" t="s">
        <v>2538</v>
      </c>
      <c r="D409" s="3" t="s">
        <v>6648</v>
      </c>
      <c r="E409" s="5">
        <v>18000</v>
      </c>
      <c r="F409" s="7">
        <v>20343.169999999998</v>
      </c>
      <c r="G409" t="s">
        <v>8218</v>
      </c>
      <c r="H409" t="s">
        <v>8223</v>
      </c>
      <c r="I409" t="s">
        <v>8245</v>
      </c>
      <c r="J409">
        <v>1361681940</v>
      </c>
      <c r="K409">
        <v>1359029661</v>
      </c>
      <c r="L409" t="b">
        <v>0</v>
      </c>
      <c r="M409">
        <v>185</v>
      </c>
      <c r="N409" t="b">
        <v>1</v>
      </c>
      <c r="O409" t="s">
        <v>8298</v>
      </c>
      <c r="P409">
        <f t="shared" si="24"/>
        <v>113</v>
      </c>
      <c r="Q409">
        <f t="shared" si="25"/>
        <v>109.96</v>
      </c>
      <c r="R409" s="12" t="s">
        <v>8327</v>
      </c>
      <c r="S409" t="s">
        <v>8341</v>
      </c>
      <c r="T409" s="17">
        <f t="shared" si="26"/>
        <v>41298.509965277779</v>
      </c>
      <c r="U409" s="17">
        <f t="shared" si="27"/>
        <v>42476</v>
      </c>
    </row>
    <row r="410" spans="2:21" ht="28.5" hidden="1" x14ac:dyDescent="0.45">
      <c r="B410">
        <v>1351</v>
      </c>
      <c r="C410" s="9" t="s">
        <v>1352</v>
      </c>
      <c r="D410" s="3" t="s">
        <v>5461</v>
      </c>
      <c r="E410" s="5">
        <v>20000</v>
      </c>
      <c r="F410" s="7">
        <v>20253</v>
      </c>
      <c r="G410" t="s">
        <v>8218</v>
      </c>
      <c r="H410" t="s">
        <v>8223</v>
      </c>
      <c r="I410" t="s">
        <v>8245</v>
      </c>
      <c r="J410">
        <v>1455299144</v>
      </c>
      <c r="K410">
        <v>1452707144</v>
      </c>
      <c r="L410" t="b">
        <v>0</v>
      </c>
      <c r="M410">
        <v>120</v>
      </c>
      <c r="N410" t="b">
        <v>1</v>
      </c>
      <c r="O410" t="s">
        <v>8272</v>
      </c>
      <c r="P410">
        <f t="shared" si="24"/>
        <v>101</v>
      </c>
      <c r="Q410">
        <f t="shared" si="25"/>
        <v>168.78</v>
      </c>
      <c r="R410" s="12" t="s">
        <v>8311</v>
      </c>
      <c r="S410" t="s">
        <v>8333</v>
      </c>
      <c r="T410" s="17">
        <f t="shared" si="26"/>
        <v>42382.74009259259</v>
      </c>
      <c r="U410" s="17">
        <f t="shared" si="27"/>
        <v>42279.960416666669</v>
      </c>
    </row>
    <row r="411" spans="2:21" ht="42.75" hidden="1" x14ac:dyDescent="0.45">
      <c r="B411">
        <v>21</v>
      </c>
      <c r="C411" s="9" t="s">
        <v>23</v>
      </c>
      <c r="D411" s="3" t="s">
        <v>4132</v>
      </c>
      <c r="E411" s="5">
        <v>18500</v>
      </c>
      <c r="F411" s="7">
        <v>20190</v>
      </c>
      <c r="G411" t="s">
        <v>8218</v>
      </c>
      <c r="H411" t="s">
        <v>8223</v>
      </c>
      <c r="I411" t="s">
        <v>8245</v>
      </c>
      <c r="J411">
        <v>1411743789</v>
      </c>
      <c r="K411">
        <v>1409151789</v>
      </c>
      <c r="L411" t="b">
        <v>0</v>
      </c>
      <c r="M411">
        <v>101</v>
      </c>
      <c r="N411" t="b">
        <v>1</v>
      </c>
      <c r="O411" t="s">
        <v>8263</v>
      </c>
      <c r="P411">
        <f t="shared" si="24"/>
        <v>109</v>
      </c>
      <c r="Q411">
        <f t="shared" si="25"/>
        <v>199.9</v>
      </c>
      <c r="R411" s="12" t="s">
        <v>8321</v>
      </c>
      <c r="S411" t="s">
        <v>8332</v>
      </c>
      <c r="T411" s="17">
        <f t="shared" si="26"/>
        <v>41878.627187500002</v>
      </c>
      <c r="U411" s="17">
        <f t="shared" si="27"/>
        <v>42621.15625</v>
      </c>
    </row>
    <row r="412" spans="2:21" ht="42.75" hidden="1" x14ac:dyDescent="0.45">
      <c r="B412">
        <v>297</v>
      </c>
      <c r="C412" s="9" t="s">
        <v>298</v>
      </c>
      <c r="D412" s="3" t="s">
        <v>4407</v>
      </c>
      <c r="E412" s="5">
        <v>20000</v>
      </c>
      <c r="F412" s="7">
        <v>20128</v>
      </c>
      <c r="G412" t="s">
        <v>8218</v>
      </c>
      <c r="H412" t="s">
        <v>8223</v>
      </c>
      <c r="I412" t="s">
        <v>8245</v>
      </c>
      <c r="J412">
        <v>1430452740</v>
      </c>
      <c r="K412">
        <v>1427390901</v>
      </c>
      <c r="L412" t="b">
        <v>1</v>
      </c>
      <c r="M412">
        <v>142</v>
      </c>
      <c r="N412" t="b">
        <v>1</v>
      </c>
      <c r="O412" t="s">
        <v>8267</v>
      </c>
      <c r="P412">
        <f t="shared" si="24"/>
        <v>101</v>
      </c>
      <c r="Q412">
        <f t="shared" si="25"/>
        <v>141.75</v>
      </c>
      <c r="R412" s="12" t="s">
        <v>8321</v>
      </c>
      <c r="S412" t="s">
        <v>8322</v>
      </c>
      <c r="T412" s="17">
        <f t="shared" si="26"/>
        <v>42089.72802083334</v>
      </c>
      <c r="U412" s="17">
        <f t="shared" si="27"/>
        <v>41329.207638888889</v>
      </c>
    </row>
    <row r="413" spans="2:21" ht="42.75" hidden="1" x14ac:dyDescent="0.45">
      <c r="B413">
        <v>391</v>
      </c>
      <c r="C413" s="9" t="s">
        <v>392</v>
      </c>
      <c r="D413" s="3" t="s">
        <v>4501</v>
      </c>
      <c r="E413" s="5">
        <v>20000</v>
      </c>
      <c r="F413" s="7">
        <v>20122</v>
      </c>
      <c r="G413" t="s">
        <v>8218</v>
      </c>
      <c r="H413" t="s">
        <v>8223</v>
      </c>
      <c r="I413" t="s">
        <v>8245</v>
      </c>
      <c r="J413">
        <v>1324169940</v>
      </c>
      <c r="K413">
        <v>1321578051</v>
      </c>
      <c r="L413" t="b">
        <v>0</v>
      </c>
      <c r="M413">
        <v>193</v>
      </c>
      <c r="N413" t="b">
        <v>1</v>
      </c>
      <c r="O413" t="s">
        <v>8267</v>
      </c>
      <c r="P413">
        <f t="shared" si="24"/>
        <v>101</v>
      </c>
      <c r="Q413">
        <f t="shared" si="25"/>
        <v>104.26</v>
      </c>
      <c r="R413" s="12" t="s">
        <v>8321</v>
      </c>
      <c r="S413" t="s">
        <v>8322</v>
      </c>
      <c r="T413" s="17">
        <f t="shared" si="26"/>
        <v>40865.042256944449</v>
      </c>
      <c r="U413" s="17">
        <f t="shared" si="27"/>
        <v>42412.74009259259</v>
      </c>
    </row>
    <row r="414" spans="2:21" ht="42.75" hidden="1" x14ac:dyDescent="0.45">
      <c r="B414">
        <v>3236</v>
      </c>
      <c r="C414" s="9" t="s">
        <v>3236</v>
      </c>
      <c r="D414" s="3" t="s">
        <v>7346</v>
      </c>
      <c r="E414" s="5">
        <v>20000</v>
      </c>
      <c r="F414" s="7">
        <v>20120</v>
      </c>
      <c r="G414" t="s">
        <v>8218</v>
      </c>
      <c r="H414" t="s">
        <v>8223</v>
      </c>
      <c r="I414" t="s">
        <v>8245</v>
      </c>
      <c r="J414">
        <v>1482962433</v>
      </c>
      <c r="K414">
        <v>1480370433</v>
      </c>
      <c r="L414" t="b">
        <v>0</v>
      </c>
      <c r="M414">
        <v>110</v>
      </c>
      <c r="N414" t="b">
        <v>1</v>
      </c>
      <c r="O414" t="s">
        <v>8269</v>
      </c>
      <c r="P414">
        <f t="shared" si="24"/>
        <v>101</v>
      </c>
      <c r="Q414">
        <f t="shared" si="25"/>
        <v>182.91</v>
      </c>
      <c r="R414" s="12" t="s">
        <v>8323</v>
      </c>
      <c r="S414" t="s">
        <v>8326</v>
      </c>
      <c r="T414" s="17">
        <f t="shared" si="26"/>
        <v>42702.917048611111</v>
      </c>
      <c r="U414" s="17">
        <f t="shared" si="27"/>
        <v>41908.627187500002</v>
      </c>
    </row>
    <row r="415" spans="2:21" ht="42.75" hidden="1" x14ac:dyDescent="0.45">
      <c r="B415">
        <v>725</v>
      </c>
      <c r="C415" s="9" t="s">
        <v>726</v>
      </c>
      <c r="D415" s="3" t="s">
        <v>4835</v>
      </c>
      <c r="E415" s="5">
        <v>20000</v>
      </c>
      <c r="F415" s="7">
        <v>20070</v>
      </c>
      <c r="G415" t="s">
        <v>8218</v>
      </c>
      <c r="H415" t="s">
        <v>8223</v>
      </c>
      <c r="I415" t="s">
        <v>8245</v>
      </c>
      <c r="J415">
        <v>1450018912</v>
      </c>
      <c r="K415">
        <v>1447426912</v>
      </c>
      <c r="L415" t="b">
        <v>0</v>
      </c>
      <c r="M415">
        <v>140</v>
      </c>
      <c r="N415" t="b">
        <v>1</v>
      </c>
      <c r="O415" t="s">
        <v>8272</v>
      </c>
      <c r="P415">
        <f t="shared" si="24"/>
        <v>100</v>
      </c>
      <c r="Q415">
        <f t="shared" si="25"/>
        <v>143.36000000000001</v>
      </c>
      <c r="R415" s="12" t="s">
        <v>8311</v>
      </c>
      <c r="S415" t="s">
        <v>8333</v>
      </c>
      <c r="T415" s="17">
        <f t="shared" si="26"/>
        <v>42321.626296296294</v>
      </c>
      <c r="U415" s="17">
        <f t="shared" si="27"/>
        <v>42125.165972222225</v>
      </c>
    </row>
    <row r="416" spans="2:21" ht="42.75" hidden="1" x14ac:dyDescent="0.45">
      <c r="B416">
        <v>1828</v>
      </c>
      <c r="C416" s="9" t="s">
        <v>1829</v>
      </c>
      <c r="D416" s="3" t="s">
        <v>5938</v>
      </c>
      <c r="E416" s="5">
        <v>20000</v>
      </c>
      <c r="F416" s="7">
        <v>20032</v>
      </c>
      <c r="G416" t="s">
        <v>8218</v>
      </c>
      <c r="H416" t="s">
        <v>8223</v>
      </c>
      <c r="I416" t="s">
        <v>8245</v>
      </c>
      <c r="J416">
        <v>1399672800</v>
      </c>
      <c r="K416">
        <v>1396906530</v>
      </c>
      <c r="L416" t="b">
        <v>0</v>
      </c>
      <c r="M416">
        <v>48</v>
      </c>
      <c r="N416" t="b">
        <v>1</v>
      </c>
      <c r="O416" t="s">
        <v>8274</v>
      </c>
      <c r="P416">
        <f t="shared" si="24"/>
        <v>100</v>
      </c>
      <c r="Q416">
        <f t="shared" si="25"/>
        <v>417.33</v>
      </c>
      <c r="R416" s="12" t="s">
        <v>8327</v>
      </c>
      <c r="S416" t="s">
        <v>8331</v>
      </c>
      <c r="T416" s="17">
        <f t="shared" si="26"/>
        <v>41736.899652777778</v>
      </c>
      <c r="U416" s="17">
        <f t="shared" si="27"/>
        <v>40895.040972222225</v>
      </c>
    </row>
    <row r="417" spans="2:21" ht="42.75" hidden="1" x14ac:dyDescent="0.45">
      <c r="B417">
        <v>59</v>
      </c>
      <c r="C417" s="9" t="s">
        <v>61</v>
      </c>
      <c r="D417" s="3" t="s">
        <v>4170</v>
      </c>
      <c r="E417" s="5">
        <v>20000</v>
      </c>
      <c r="F417" s="7">
        <v>20025.14</v>
      </c>
      <c r="G417" t="s">
        <v>8218</v>
      </c>
      <c r="H417" t="s">
        <v>8223</v>
      </c>
      <c r="I417" t="s">
        <v>8245</v>
      </c>
      <c r="J417">
        <v>1442264400</v>
      </c>
      <c r="K417">
        <v>1439530776</v>
      </c>
      <c r="L417" t="b">
        <v>0</v>
      </c>
      <c r="M417">
        <v>33</v>
      </c>
      <c r="N417" t="b">
        <v>1</v>
      </c>
      <c r="O417" t="s">
        <v>8263</v>
      </c>
      <c r="P417">
        <f t="shared" si="24"/>
        <v>100</v>
      </c>
      <c r="Q417">
        <f t="shared" si="25"/>
        <v>606.82000000000005</v>
      </c>
      <c r="R417" s="12" t="s">
        <v>8321</v>
      </c>
      <c r="S417" t="s">
        <v>8332</v>
      </c>
      <c r="T417" s="17">
        <f t="shared" si="26"/>
        <v>42230.23583333334</v>
      </c>
      <c r="U417" s="17">
        <f t="shared" si="27"/>
        <v>42732.917048611111</v>
      </c>
    </row>
    <row r="418" spans="2:21" ht="28.5" hidden="1" x14ac:dyDescent="0.45">
      <c r="B418">
        <v>3219</v>
      </c>
      <c r="C418" s="9" t="s">
        <v>3219</v>
      </c>
      <c r="D418" s="3" t="s">
        <v>7329</v>
      </c>
      <c r="E418" s="5">
        <v>20000</v>
      </c>
      <c r="F418" s="7">
        <v>20022</v>
      </c>
      <c r="G418" t="s">
        <v>8218</v>
      </c>
      <c r="H418" t="s">
        <v>8223</v>
      </c>
      <c r="I418" t="s">
        <v>8245</v>
      </c>
      <c r="J418">
        <v>1427063747</v>
      </c>
      <c r="K418">
        <v>1424043347</v>
      </c>
      <c r="L418" t="b">
        <v>1</v>
      </c>
      <c r="M418">
        <v>119</v>
      </c>
      <c r="N418" t="b">
        <v>1</v>
      </c>
      <c r="O418" t="s">
        <v>8269</v>
      </c>
      <c r="P418">
        <f t="shared" si="24"/>
        <v>100</v>
      </c>
      <c r="Q418">
        <f t="shared" si="25"/>
        <v>168.25</v>
      </c>
      <c r="R418" s="12" t="s">
        <v>8323</v>
      </c>
      <c r="S418" t="s">
        <v>8326</v>
      </c>
      <c r="T418" s="17">
        <f t="shared" si="26"/>
        <v>42050.983182870375</v>
      </c>
      <c r="U418" s="17">
        <f t="shared" si="27"/>
        <v>42351.626296296294</v>
      </c>
    </row>
    <row r="419" spans="2:21" ht="28.5" hidden="1" x14ac:dyDescent="0.45">
      <c r="B419">
        <v>2235</v>
      </c>
      <c r="C419" s="9" t="s">
        <v>2236</v>
      </c>
      <c r="D419" s="3" t="s">
        <v>6345</v>
      </c>
      <c r="E419" s="5">
        <v>13000</v>
      </c>
      <c r="F419" s="7">
        <v>19931</v>
      </c>
      <c r="G419" t="s">
        <v>8218</v>
      </c>
      <c r="H419" t="s">
        <v>8228</v>
      </c>
      <c r="I419" t="s">
        <v>8250</v>
      </c>
      <c r="J419">
        <v>1427585511</v>
      </c>
      <c r="K419">
        <v>1424997111</v>
      </c>
      <c r="L419" t="b">
        <v>0</v>
      </c>
      <c r="M419">
        <v>147</v>
      </c>
      <c r="N419" t="b">
        <v>1</v>
      </c>
      <c r="O419" t="s">
        <v>8295</v>
      </c>
      <c r="P419">
        <f t="shared" si="24"/>
        <v>153</v>
      </c>
      <c r="Q419">
        <f t="shared" si="25"/>
        <v>135.59</v>
      </c>
      <c r="R419" s="12" t="s">
        <v>8316</v>
      </c>
      <c r="S419" t="s">
        <v>8317</v>
      </c>
      <c r="T419" s="17">
        <f t="shared" si="26"/>
        <v>42062.022118055553</v>
      </c>
      <c r="U419" s="17">
        <f t="shared" si="27"/>
        <v>41768.916666666664</v>
      </c>
    </row>
    <row r="420" spans="2:21" ht="42.75" hidden="1" x14ac:dyDescent="0.45">
      <c r="B420">
        <v>42</v>
      </c>
      <c r="C420" s="9" t="s">
        <v>44</v>
      </c>
      <c r="D420" s="3" t="s">
        <v>4153</v>
      </c>
      <c r="E420" s="5">
        <v>14000</v>
      </c>
      <c r="F420" s="7">
        <v>19860</v>
      </c>
      <c r="G420" t="s">
        <v>8218</v>
      </c>
      <c r="H420" t="s">
        <v>8223</v>
      </c>
      <c r="I420" t="s">
        <v>8245</v>
      </c>
      <c r="J420">
        <v>1419780026</v>
      </c>
      <c r="K420">
        <v>1417188026</v>
      </c>
      <c r="L420" t="b">
        <v>0</v>
      </c>
      <c r="M420">
        <v>169</v>
      </c>
      <c r="N420" t="b">
        <v>1</v>
      </c>
      <c r="O420" t="s">
        <v>8263</v>
      </c>
      <c r="P420">
        <f t="shared" si="24"/>
        <v>142</v>
      </c>
      <c r="Q420">
        <f t="shared" si="25"/>
        <v>117.51</v>
      </c>
      <c r="R420" s="12" t="s">
        <v>8321</v>
      </c>
      <c r="S420" t="s">
        <v>8332</v>
      </c>
      <c r="T420" s="17">
        <f t="shared" si="26"/>
        <v>41971.639189814814</v>
      </c>
      <c r="U420" s="17">
        <f t="shared" si="27"/>
        <v>42261.875</v>
      </c>
    </row>
    <row r="421" spans="2:21" ht="42.75" hidden="1" x14ac:dyDescent="0.45">
      <c r="B421">
        <v>1000</v>
      </c>
      <c r="C421" s="9" t="s">
        <v>1001</v>
      </c>
      <c r="D421" s="3" t="s">
        <v>5110</v>
      </c>
      <c r="E421" s="5">
        <v>894700</v>
      </c>
      <c r="F421" s="7">
        <v>19824</v>
      </c>
      <c r="G421" t="s">
        <v>8219</v>
      </c>
      <c r="H421" t="s">
        <v>8223</v>
      </c>
      <c r="I421" t="s">
        <v>8245</v>
      </c>
      <c r="J421">
        <v>1489537560</v>
      </c>
      <c r="K421">
        <v>1484357160</v>
      </c>
      <c r="L421" t="b">
        <v>0</v>
      </c>
      <c r="M421">
        <v>6</v>
      </c>
      <c r="N421" t="b">
        <v>0</v>
      </c>
      <c r="O421" t="s">
        <v>8271</v>
      </c>
      <c r="P421">
        <f t="shared" si="24"/>
        <v>2</v>
      </c>
      <c r="Q421">
        <f t="shared" si="25"/>
        <v>3304</v>
      </c>
      <c r="R421" s="12" t="s">
        <v>8308</v>
      </c>
      <c r="S421" t="s">
        <v>8310</v>
      </c>
      <c r="T421" s="17">
        <f t="shared" si="26"/>
        <v>42749.059722222228</v>
      </c>
      <c r="U421" s="17">
        <f t="shared" si="27"/>
        <v>42085.941516203704</v>
      </c>
    </row>
    <row r="422" spans="2:21" ht="42.75" hidden="1" x14ac:dyDescent="0.45">
      <c r="B422">
        <v>2158</v>
      </c>
      <c r="C422" s="9" t="s">
        <v>2159</v>
      </c>
      <c r="D422" s="3" t="s">
        <v>6268</v>
      </c>
      <c r="E422" s="5">
        <v>300000</v>
      </c>
      <c r="F422" s="7">
        <v>19770.11</v>
      </c>
      <c r="G422" t="s">
        <v>8220</v>
      </c>
      <c r="H422" t="s">
        <v>8223</v>
      </c>
      <c r="I422" t="s">
        <v>8245</v>
      </c>
      <c r="J422">
        <v>1360009774</v>
      </c>
      <c r="K422">
        <v>1356121774</v>
      </c>
      <c r="L422" t="b">
        <v>0</v>
      </c>
      <c r="M422">
        <v>311</v>
      </c>
      <c r="N422" t="b">
        <v>0</v>
      </c>
      <c r="O422" t="s">
        <v>8280</v>
      </c>
      <c r="P422">
        <f t="shared" si="24"/>
        <v>7</v>
      </c>
      <c r="Q422">
        <f t="shared" si="25"/>
        <v>63.57</v>
      </c>
      <c r="R422" s="12" t="s">
        <v>8316</v>
      </c>
      <c r="S422" t="s">
        <v>8334</v>
      </c>
      <c r="T422" s="17">
        <f t="shared" si="26"/>
        <v>41264.853865740741</v>
      </c>
      <c r="U422" s="17">
        <f t="shared" si="27"/>
        <v>42091.980451388896</v>
      </c>
    </row>
    <row r="423" spans="2:21" ht="28.5" hidden="1" x14ac:dyDescent="0.45">
      <c r="B423">
        <v>952</v>
      </c>
      <c r="C423" s="9" t="s">
        <v>953</v>
      </c>
      <c r="D423" s="3" t="s">
        <v>5062</v>
      </c>
      <c r="E423" s="5">
        <v>49000</v>
      </c>
      <c r="F423" s="7">
        <v>19572</v>
      </c>
      <c r="G423" t="s">
        <v>8220</v>
      </c>
      <c r="H423" t="s">
        <v>8223</v>
      </c>
      <c r="I423" t="s">
        <v>8245</v>
      </c>
      <c r="J423">
        <v>1479483812</v>
      </c>
      <c r="K423">
        <v>1476888212</v>
      </c>
      <c r="L423" t="b">
        <v>0</v>
      </c>
      <c r="M423">
        <v>196</v>
      </c>
      <c r="N423" t="b">
        <v>0</v>
      </c>
      <c r="O423" t="s">
        <v>8271</v>
      </c>
      <c r="P423">
        <f t="shared" si="24"/>
        <v>40</v>
      </c>
      <c r="Q423">
        <f t="shared" si="25"/>
        <v>99.86</v>
      </c>
      <c r="R423" s="12" t="s">
        <v>8308</v>
      </c>
      <c r="S423" t="s">
        <v>8310</v>
      </c>
      <c r="T423" s="17">
        <f t="shared" si="26"/>
        <v>42662.613564814819</v>
      </c>
      <c r="U423" s="17">
        <f t="shared" si="27"/>
        <v>42001.639189814814</v>
      </c>
    </row>
    <row r="424" spans="2:21" ht="42.75" hidden="1" x14ac:dyDescent="0.45">
      <c r="B424">
        <v>1512</v>
      </c>
      <c r="C424" s="9" t="s">
        <v>1513</v>
      </c>
      <c r="D424" s="3" t="s">
        <v>5622</v>
      </c>
      <c r="E424" s="5">
        <v>3500</v>
      </c>
      <c r="F424" s="7">
        <v>19557</v>
      </c>
      <c r="G424" t="s">
        <v>8218</v>
      </c>
      <c r="H424" t="s">
        <v>8223</v>
      </c>
      <c r="I424" t="s">
        <v>8245</v>
      </c>
      <c r="J424">
        <v>1486311939</v>
      </c>
      <c r="K424">
        <v>1483719939</v>
      </c>
      <c r="L424" t="b">
        <v>1</v>
      </c>
      <c r="M424">
        <v>335</v>
      </c>
      <c r="N424" t="b">
        <v>1</v>
      </c>
      <c r="O424" t="s">
        <v>8283</v>
      </c>
      <c r="P424">
        <f t="shared" si="24"/>
        <v>559</v>
      </c>
      <c r="Q424">
        <f t="shared" si="25"/>
        <v>58.38</v>
      </c>
      <c r="R424" s="12" t="s">
        <v>8313</v>
      </c>
      <c r="S424" t="s">
        <v>8314</v>
      </c>
      <c r="T424" s="17">
        <f t="shared" si="26"/>
        <v>42741.684479166666</v>
      </c>
      <c r="U424" s="17">
        <f t="shared" si="27"/>
        <v>42809.018055555556</v>
      </c>
    </row>
    <row r="425" spans="2:21" ht="42.75" hidden="1" x14ac:dyDescent="0.45">
      <c r="B425">
        <v>2226</v>
      </c>
      <c r="C425" s="9" t="s">
        <v>2227</v>
      </c>
      <c r="D425" s="3" t="s">
        <v>6336</v>
      </c>
      <c r="E425" s="5">
        <v>18000</v>
      </c>
      <c r="F425" s="7">
        <v>19523.310000000001</v>
      </c>
      <c r="G425" t="s">
        <v>8218</v>
      </c>
      <c r="H425" t="s">
        <v>8223</v>
      </c>
      <c r="I425" t="s">
        <v>8245</v>
      </c>
      <c r="J425">
        <v>1455253140</v>
      </c>
      <c r="K425">
        <v>1452625822</v>
      </c>
      <c r="L425" t="b">
        <v>0</v>
      </c>
      <c r="M425">
        <v>321</v>
      </c>
      <c r="N425" t="b">
        <v>1</v>
      </c>
      <c r="O425" t="s">
        <v>8295</v>
      </c>
      <c r="P425">
        <f t="shared" si="24"/>
        <v>108</v>
      </c>
      <c r="Q425">
        <f t="shared" si="25"/>
        <v>60.82</v>
      </c>
      <c r="R425" s="12" t="s">
        <v>8316</v>
      </c>
      <c r="S425" t="s">
        <v>8317</v>
      </c>
      <c r="T425" s="17">
        <f t="shared" si="26"/>
        <v>42381.79886574074</v>
      </c>
      <c r="U425" s="17">
        <f t="shared" si="27"/>
        <v>41309.853865740741</v>
      </c>
    </row>
    <row r="426" spans="2:21" ht="42.75" hidden="1" x14ac:dyDescent="0.45">
      <c r="B426">
        <v>680</v>
      </c>
      <c r="C426" s="9" t="s">
        <v>681</v>
      </c>
      <c r="D426" s="3" t="s">
        <v>4790</v>
      </c>
      <c r="E426" s="5">
        <v>75000</v>
      </c>
      <c r="F426" s="7">
        <v>19434</v>
      </c>
      <c r="G426" t="s">
        <v>8220</v>
      </c>
      <c r="H426" t="s">
        <v>8223</v>
      </c>
      <c r="I426" t="s">
        <v>8245</v>
      </c>
      <c r="J426">
        <v>1410955331</v>
      </c>
      <c r="K426">
        <v>1407931331</v>
      </c>
      <c r="L426" t="b">
        <v>0</v>
      </c>
      <c r="M426">
        <v>129</v>
      </c>
      <c r="N426" t="b">
        <v>0</v>
      </c>
      <c r="O426" t="s">
        <v>8271</v>
      </c>
      <c r="P426">
        <f t="shared" si="24"/>
        <v>26</v>
      </c>
      <c r="Q426">
        <f t="shared" si="25"/>
        <v>150.65</v>
      </c>
      <c r="R426" s="12" t="s">
        <v>8308</v>
      </c>
      <c r="S426" t="s">
        <v>8310</v>
      </c>
      <c r="T426" s="17">
        <f t="shared" si="26"/>
        <v>41864.501516203702</v>
      </c>
      <c r="U426" s="17">
        <f t="shared" si="27"/>
        <v>42692.655231481483</v>
      </c>
    </row>
    <row r="427" spans="2:21" ht="42.75" hidden="1" x14ac:dyDescent="0.45">
      <c r="B427">
        <v>959</v>
      </c>
      <c r="C427" s="9" t="s">
        <v>960</v>
      </c>
      <c r="D427" s="3" t="s">
        <v>5069</v>
      </c>
      <c r="E427" s="5">
        <v>50000</v>
      </c>
      <c r="F427" s="7">
        <v>19430</v>
      </c>
      <c r="G427" t="s">
        <v>8220</v>
      </c>
      <c r="H427" t="s">
        <v>8223</v>
      </c>
      <c r="I427" t="s">
        <v>8245</v>
      </c>
      <c r="J427">
        <v>1421640665</v>
      </c>
      <c r="K427">
        <v>1419048665</v>
      </c>
      <c r="L427" t="b">
        <v>0</v>
      </c>
      <c r="M427">
        <v>171</v>
      </c>
      <c r="N427" t="b">
        <v>0</v>
      </c>
      <c r="O427" t="s">
        <v>8271</v>
      </c>
      <c r="P427">
        <f t="shared" si="24"/>
        <v>39</v>
      </c>
      <c r="Q427">
        <f t="shared" si="25"/>
        <v>113.63</v>
      </c>
      <c r="R427" s="12" t="s">
        <v>8308</v>
      </c>
      <c r="S427" t="s">
        <v>8310</v>
      </c>
      <c r="T427" s="17">
        <f t="shared" si="26"/>
        <v>41993.174363425926</v>
      </c>
      <c r="U427" s="17">
        <f t="shared" si="27"/>
        <v>42771.684479166666</v>
      </c>
    </row>
    <row r="428" spans="2:21" ht="28.5" hidden="1" x14ac:dyDescent="0.45">
      <c r="B428">
        <v>2247</v>
      </c>
      <c r="C428" s="9" t="s">
        <v>2248</v>
      </c>
      <c r="D428" s="3" t="s">
        <v>6357</v>
      </c>
      <c r="E428" s="5">
        <v>18500</v>
      </c>
      <c r="F428" s="7">
        <v>19324</v>
      </c>
      <c r="G428" t="s">
        <v>8218</v>
      </c>
      <c r="H428" t="s">
        <v>8223</v>
      </c>
      <c r="I428" t="s">
        <v>8245</v>
      </c>
      <c r="J428">
        <v>1438185565</v>
      </c>
      <c r="K428">
        <v>1436975965</v>
      </c>
      <c r="L428" t="b">
        <v>0</v>
      </c>
      <c r="M428">
        <v>380</v>
      </c>
      <c r="N428" t="b">
        <v>1</v>
      </c>
      <c r="O428" t="s">
        <v>8295</v>
      </c>
      <c r="P428">
        <f t="shared" si="24"/>
        <v>104</v>
      </c>
      <c r="Q428">
        <f t="shared" si="25"/>
        <v>50.85</v>
      </c>
      <c r="R428" s="12" t="s">
        <v>8316</v>
      </c>
      <c r="S428" t="s">
        <v>8317</v>
      </c>
      <c r="T428" s="17">
        <f t="shared" si="26"/>
        <v>42200.666261574079</v>
      </c>
      <c r="U428" s="17">
        <f t="shared" si="27"/>
        <v>42412.207638888889</v>
      </c>
    </row>
    <row r="429" spans="2:21" ht="42.75" hidden="1" x14ac:dyDescent="0.45">
      <c r="B429">
        <v>1962</v>
      </c>
      <c r="C429" s="9" t="s">
        <v>1963</v>
      </c>
      <c r="D429" s="3" t="s">
        <v>6072</v>
      </c>
      <c r="E429" s="5">
        <v>10000</v>
      </c>
      <c r="F429" s="7">
        <v>19292.5</v>
      </c>
      <c r="G429" t="s">
        <v>8218</v>
      </c>
      <c r="H429" t="s">
        <v>8223</v>
      </c>
      <c r="I429" t="s">
        <v>8245</v>
      </c>
      <c r="J429">
        <v>1400006636</v>
      </c>
      <c r="K429">
        <v>1397414636</v>
      </c>
      <c r="L429" t="b">
        <v>1</v>
      </c>
      <c r="M429">
        <v>306</v>
      </c>
      <c r="N429" t="b">
        <v>1</v>
      </c>
      <c r="O429" t="s">
        <v>8293</v>
      </c>
      <c r="P429">
        <f t="shared" si="24"/>
        <v>193</v>
      </c>
      <c r="Q429">
        <f t="shared" si="25"/>
        <v>63.05</v>
      </c>
      <c r="R429" s="12" t="s">
        <v>8308</v>
      </c>
      <c r="S429" t="s">
        <v>8309</v>
      </c>
      <c r="T429" s="17">
        <f t="shared" si="26"/>
        <v>41742.780509259261</v>
      </c>
      <c r="U429" s="17">
        <f t="shared" si="27"/>
        <v>41899.501516203702</v>
      </c>
    </row>
    <row r="430" spans="2:21" hidden="1" x14ac:dyDescent="0.45">
      <c r="B430">
        <v>951</v>
      </c>
      <c r="C430" s="9" t="s">
        <v>952</v>
      </c>
      <c r="D430" s="3" t="s">
        <v>5061</v>
      </c>
      <c r="E430" s="5">
        <v>50000</v>
      </c>
      <c r="F430" s="7">
        <v>19195</v>
      </c>
      <c r="G430" t="s">
        <v>8220</v>
      </c>
      <c r="H430" t="s">
        <v>8223</v>
      </c>
      <c r="I430" t="s">
        <v>8245</v>
      </c>
      <c r="J430">
        <v>1465054872</v>
      </c>
      <c r="K430">
        <v>1461166872</v>
      </c>
      <c r="L430" t="b">
        <v>0</v>
      </c>
      <c r="M430">
        <v>121</v>
      </c>
      <c r="N430" t="b">
        <v>0</v>
      </c>
      <c r="O430" t="s">
        <v>8271</v>
      </c>
      <c r="P430">
        <f t="shared" si="24"/>
        <v>38</v>
      </c>
      <c r="Q430">
        <f t="shared" si="25"/>
        <v>158.63999999999999</v>
      </c>
      <c r="R430" s="12" t="s">
        <v>8308</v>
      </c>
      <c r="S430" t="s">
        <v>8310</v>
      </c>
      <c r="T430" s="17">
        <f t="shared" si="26"/>
        <v>42480.653611111105</v>
      </c>
      <c r="U430" s="17">
        <f t="shared" si="27"/>
        <v>42023.174363425926</v>
      </c>
    </row>
    <row r="431" spans="2:21" ht="28.5" hidden="1" x14ac:dyDescent="0.45">
      <c r="B431">
        <v>1529</v>
      </c>
      <c r="C431" s="9" t="s">
        <v>1530</v>
      </c>
      <c r="D431" s="3" t="s">
        <v>5639</v>
      </c>
      <c r="E431" s="5">
        <v>19000</v>
      </c>
      <c r="F431" s="7">
        <v>19129</v>
      </c>
      <c r="G431" t="s">
        <v>8218</v>
      </c>
      <c r="H431" t="s">
        <v>8223</v>
      </c>
      <c r="I431" t="s">
        <v>8245</v>
      </c>
      <c r="J431">
        <v>1426773920</v>
      </c>
      <c r="K431">
        <v>1424185520</v>
      </c>
      <c r="L431" t="b">
        <v>1</v>
      </c>
      <c r="M431">
        <v>141</v>
      </c>
      <c r="N431" t="b">
        <v>1</v>
      </c>
      <c r="O431" t="s">
        <v>8283</v>
      </c>
      <c r="P431">
        <f t="shared" si="24"/>
        <v>101</v>
      </c>
      <c r="Q431">
        <f t="shared" si="25"/>
        <v>135.66999999999999</v>
      </c>
      <c r="R431" s="12" t="s">
        <v>8313</v>
      </c>
      <c r="S431" t="s">
        <v>8314</v>
      </c>
      <c r="T431" s="17">
        <f t="shared" si="26"/>
        <v>42052.628703703704</v>
      </c>
      <c r="U431" s="17">
        <f t="shared" si="27"/>
        <v>42214.666261574079</v>
      </c>
    </row>
    <row r="432" spans="2:21" ht="42.75" hidden="1" x14ac:dyDescent="0.45">
      <c r="B432">
        <v>414</v>
      </c>
      <c r="C432" s="9" t="s">
        <v>415</v>
      </c>
      <c r="D432" s="3" t="s">
        <v>4524</v>
      </c>
      <c r="E432" s="5">
        <v>18500</v>
      </c>
      <c r="F432" s="7">
        <v>19028</v>
      </c>
      <c r="G432" t="s">
        <v>8218</v>
      </c>
      <c r="H432" t="s">
        <v>8223</v>
      </c>
      <c r="I432" t="s">
        <v>8245</v>
      </c>
      <c r="J432">
        <v>1381541465</v>
      </c>
      <c r="K432">
        <v>1378949465</v>
      </c>
      <c r="L432" t="b">
        <v>0</v>
      </c>
      <c r="M432">
        <v>208</v>
      </c>
      <c r="N432" t="b">
        <v>1</v>
      </c>
      <c r="O432" t="s">
        <v>8267</v>
      </c>
      <c r="P432">
        <f t="shared" si="24"/>
        <v>103</v>
      </c>
      <c r="Q432">
        <f t="shared" si="25"/>
        <v>91.48</v>
      </c>
      <c r="R432" s="12" t="s">
        <v>8321</v>
      </c>
      <c r="S432" t="s">
        <v>8322</v>
      </c>
      <c r="T432" s="17">
        <f t="shared" si="26"/>
        <v>41529.063252314816</v>
      </c>
      <c r="U432" s="17">
        <f t="shared" si="27"/>
        <v>41772.780509259261</v>
      </c>
    </row>
    <row r="433" spans="2:21" ht="42.75" hidden="1" x14ac:dyDescent="0.45">
      <c r="B433">
        <v>657</v>
      </c>
      <c r="C433" s="9" t="s">
        <v>658</v>
      </c>
      <c r="D433" s="3" t="s">
        <v>4767</v>
      </c>
      <c r="E433" s="5">
        <v>15000</v>
      </c>
      <c r="F433" s="7">
        <v>18855</v>
      </c>
      <c r="G433" t="s">
        <v>8218</v>
      </c>
      <c r="H433" t="s">
        <v>8223</v>
      </c>
      <c r="I433" t="s">
        <v>8245</v>
      </c>
      <c r="J433">
        <v>1450901872</v>
      </c>
      <c r="K433">
        <v>1448309872</v>
      </c>
      <c r="L433" t="b">
        <v>0</v>
      </c>
      <c r="M433">
        <v>99</v>
      </c>
      <c r="N433" t="b">
        <v>1</v>
      </c>
      <c r="O433" t="s">
        <v>8271</v>
      </c>
      <c r="P433">
        <f t="shared" si="24"/>
        <v>126</v>
      </c>
      <c r="Q433">
        <f t="shared" si="25"/>
        <v>190.45</v>
      </c>
      <c r="R433" s="12" t="s">
        <v>8308</v>
      </c>
      <c r="S433" t="s">
        <v>8310</v>
      </c>
      <c r="T433" s="17">
        <f t="shared" si="26"/>
        <v>42331.84574074074</v>
      </c>
      <c r="U433" s="17">
        <f t="shared" si="27"/>
        <v>42525.653611111105</v>
      </c>
    </row>
    <row r="434" spans="2:21" ht="42.75" hidden="1" x14ac:dyDescent="0.45">
      <c r="B434">
        <v>2244</v>
      </c>
      <c r="C434" s="9" t="s">
        <v>2245</v>
      </c>
      <c r="D434" s="3" t="s">
        <v>6354</v>
      </c>
      <c r="E434" s="5">
        <v>5000</v>
      </c>
      <c r="F434" s="7">
        <v>18851</v>
      </c>
      <c r="G434" t="s">
        <v>8218</v>
      </c>
      <c r="H434" t="s">
        <v>8223</v>
      </c>
      <c r="I434" t="s">
        <v>8245</v>
      </c>
      <c r="J434">
        <v>1476649800</v>
      </c>
      <c r="K434">
        <v>1475609946</v>
      </c>
      <c r="L434" t="b">
        <v>0</v>
      </c>
      <c r="M434">
        <v>290</v>
      </c>
      <c r="N434" t="b">
        <v>1</v>
      </c>
      <c r="O434" t="s">
        <v>8295</v>
      </c>
      <c r="P434">
        <f t="shared" si="24"/>
        <v>377</v>
      </c>
      <c r="Q434">
        <f t="shared" si="25"/>
        <v>65</v>
      </c>
      <c r="R434" s="12" t="s">
        <v>8316</v>
      </c>
      <c r="S434" t="s">
        <v>8317</v>
      </c>
      <c r="T434" s="17">
        <f t="shared" si="26"/>
        <v>42647.818819444445</v>
      </c>
      <c r="U434" s="17">
        <f t="shared" si="27"/>
        <v>42082.587037037039</v>
      </c>
    </row>
    <row r="435" spans="2:21" ht="42.75" hidden="1" x14ac:dyDescent="0.45">
      <c r="B435">
        <v>2259</v>
      </c>
      <c r="C435" s="9" t="s">
        <v>2260</v>
      </c>
      <c r="D435" s="3" t="s">
        <v>6369</v>
      </c>
      <c r="E435" s="5">
        <v>1000</v>
      </c>
      <c r="F435" s="7">
        <v>18671</v>
      </c>
      <c r="G435" t="s">
        <v>8218</v>
      </c>
      <c r="H435" t="s">
        <v>8224</v>
      </c>
      <c r="I435" t="s">
        <v>8246</v>
      </c>
      <c r="J435">
        <v>1481224736</v>
      </c>
      <c r="K435">
        <v>1480360736</v>
      </c>
      <c r="L435" t="b">
        <v>0</v>
      </c>
      <c r="M435">
        <v>206</v>
      </c>
      <c r="N435" t="b">
        <v>1</v>
      </c>
      <c r="O435" t="s">
        <v>8295</v>
      </c>
      <c r="P435">
        <f t="shared" si="24"/>
        <v>1867</v>
      </c>
      <c r="Q435">
        <f t="shared" si="25"/>
        <v>90.64</v>
      </c>
      <c r="R435" s="12" t="s">
        <v>8316</v>
      </c>
      <c r="S435" t="s">
        <v>8317</v>
      </c>
      <c r="T435" s="17">
        <f t="shared" si="26"/>
        <v>42702.804814814815</v>
      </c>
      <c r="U435" s="17">
        <f t="shared" si="27"/>
        <v>41559.063252314816</v>
      </c>
    </row>
    <row r="436" spans="2:21" ht="42.75" hidden="1" x14ac:dyDescent="0.45">
      <c r="B436">
        <v>392</v>
      </c>
      <c r="C436" s="9" t="s">
        <v>393</v>
      </c>
      <c r="D436" s="3" t="s">
        <v>4502</v>
      </c>
      <c r="E436" s="5">
        <v>18500</v>
      </c>
      <c r="F436" s="7">
        <v>18667</v>
      </c>
      <c r="G436" t="s">
        <v>8218</v>
      </c>
      <c r="H436" t="s">
        <v>8223</v>
      </c>
      <c r="I436" t="s">
        <v>8245</v>
      </c>
      <c r="J436">
        <v>1315450800</v>
      </c>
      <c r="K436">
        <v>1312823571</v>
      </c>
      <c r="L436" t="b">
        <v>0</v>
      </c>
      <c r="M436">
        <v>206</v>
      </c>
      <c r="N436" t="b">
        <v>1</v>
      </c>
      <c r="O436" t="s">
        <v>8267</v>
      </c>
      <c r="P436">
        <f t="shared" si="24"/>
        <v>101</v>
      </c>
      <c r="Q436">
        <f t="shared" si="25"/>
        <v>90.62</v>
      </c>
      <c r="R436" s="12" t="s">
        <v>8321</v>
      </c>
      <c r="S436" t="s">
        <v>8322</v>
      </c>
      <c r="T436" s="17">
        <f t="shared" si="26"/>
        <v>40763.717256944445</v>
      </c>
      <c r="U436" s="17">
        <f t="shared" si="27"/>
        <v>42361.84574074074</v>
      </c>
    </row>
    <row r="437" spans="2:21" ht="42.75" hidden="1" x14ac:dyDescent="0.45">
      <c r="B437">
        <v>2718</v>
      </c>
      <c r="C437" s="9" t="s">
        <v>2718</v>
      </c>
      <c r="D437" s="3" t="s">
        <v>6828</v>
      </c>
      <c r="E437" s="5">
        <v>18000</v>
      </c>
      <c r="F437" s="7">
        <v>18645</v>
      </c>
      <c r="G437" t="s">
        <v>8218</v>
      </c>
      <c r="H437" t="s">
        <v>8223</v>
      </c>
      <c r="I437" t="s">
        <v>8245</v>
      </c>
      <c r="J437">
        <v>1462316400</v>
      </c>
      <c r="K437">
        <v>1459865945</v>
      </c>
      <c r="L437" t="b">
        <v>1</v>
      </c>
      <c r="M437">
        <v>148</v>
      </c>
      <c r="N437" t="b">
        <v>1</v>
      </c>
      <c r="O437" t="s">
        <v>8301</v>
      </c>
      <c r="P437">
        <f t="shared" si="24"/>
        <v>104</v>
      </c>
      <c r="Q437">
        <f t="shared" si="25"/>
        <v>125.98</v>
      </c>
      <c r="R437" s="12" t="s">
        <v>8323</v>
      </c>
      <c r="S437" t="s">
        <v>8324</v>
      </c>
      <c r="T437" s="17">
        <f t="shared" si="26"/>
        <v>42465.596585648149</v>
      </c>
      <c r="U437" s="17">
        <f t="shared" si="27"/>
        <v>42659.854166666672</v>
      </c>
    </row>
    <row r="438" spans="2:21" ht="28.5" hidden="1" x14ac:dyDescent="0.45">
      <c r="B438">
        <v>1520</v>
      </c>
      <c r="C438" s="9" t="s">
        <v>1521</v>
      </c>
      <c r="D438" s="3" t="s">
        <v>5630</v>
      </c>
      <c r="E438" s="5">
        <v>18000</v>
      </c>
      <c r="F438" s="7">
        <v>18625</v>
      </c>
      <c r="G438" t="s">
        <v>8218</v>
      </c>
      <c r="H438" t="s">
        <v>8223</v>
      </c>
      <c r="I438" t="s">
        <v>8245</v>
      </c>
      <c r="J438">
        <v>1418961600</v>
      </c>
      <c r="K438">
        <v>1415824513</v>
      </c>
      <c r="L438" t="b">
        <v>1</v>
      </c>
      <c r="M438">
        <v>167</v>
      </c>
      <c r="N438" t="b">
        <v>1</v>
      </c>
      <c r="O438" t="s">
        <v>8283</v>
      </c>
      <c r="P438">
        <f t="shared" si="24"/>
        <v>103</v>
      </c>
      <c r="Q438">
        <f t="shared" si="25"/>
        <v>111.53</v>
      </c>
      <c r="R438" s="12" t="s">
        <v>8313</v>
      </c>
      <c r="S438" t="s">
        <v>8314</v>
      </c>
      <c r="T438" s="17">
        <f t="shared" si="26"/>
        <v>41955.857789351852</v>
      </c>
      <c r="U438" s="17">
        <f t="shared" si="27"/>
        <v>42712.804814814815</v>
      </c>
    </row>
    <row r="439" spans="2:21" ht="42.75" hidden="1" x14ac:dyDescent="0.45">
      <c r="B439">
        <v>1282</v>
      </c>
      <c r="C439" s="9" t="s">
        <v>1283</v>
      </c>
      <c r="D439" s="3" t="s">
        <v>5392</v>
      </c>
      <c r="E439" s="5">
        <v>15000</v>
      </c>
      <c r="F439" s="7">
        <v>18542</v>
      </c>
      <c r="G439" t="s">
        <v>8218</v>
      </c>
      <c r="H439" t="s">
        <v>8223</v>
      </c>
      <c r="I439" t="s">
        <v>8245</v>
      </c>
      <c r="J439">
        <v>1386565140</v>
      </c>
      <c r="K439">
        <v>1383909855</v>
      </c>
      <c r="L439" t="b">
        <v>1</v>
      </c>
      <c r="M439">
        <v>274</v>
      </c>
      <c r="N439" t="b">
        <v>1</v>
      </c>
      <c r="O439" t="s">
        <v>8274</v>
      </c>
      <c r="P439">
        <f t="shared" si="24"/>
        <v>124</v>
      </c>
      <c r="Q439">
        <f t="shared" si="25"/>
        <v>67.67</v>
      </c>
      <c r="R439" s="12" t="s">
        <v>8327</v>
      </c>
      <c r="S439" t="s">
        <v>8331</v>
      </c>
      <c r="T439" s="17">
        <f t="shared" si="26"/>
        <v>41586.475173611114</v>
      </c>
      <c r="U439" s="17">
        <f t="shared" si="27"/>
        <v>40794.125</v>
      </c>
    </row>
    <row r="440" spans="2:21" ht="42.75" hidden="1" x14ac:dyDescent="0.45">
      <c r="B440">
        <v>1516</v>
      </c>
      <c r="C440" s="9" t="s">
        <v>1517</v>
      </c>
      <c r="D440" s="3" t="s">
        <v>5626</v>
      </c>
      <c r="E440" s="5">
        <v>17000</v>
      </c>
      <c r="F440" s="7">
        <v>18472</v>
      </c>
      <c r="G440" t="s">
        <v>8218</v>
      </c>
      <c r="H440" t="s">
        <v>8223</v>
      </c>
      <c r="I440" t="s">
        <v>8245</v>
      </c>
      <c r="J440">
        <v>1475762400</v>
      </c>
      <c r="K440">
        <v>1473160292</v>
      </c>
      <c r="L440" t="b">
        <v>1</v>
      </c>
      <c r="M440">
        <v>116</v>
      </c>
      <c r="N440" t="b">
        <v>1</v>
      </c>
      <c r="O440" t="s">
        <v>8283</v>
      </c>
      <c r="P440">
        <f t="shared" si="24"/>
        <v>109</v>
      </c>
      <c r="Q440">
        <f t="shared" si="25"/>
        <v>159.24</v>
      </c>
      <c r="R440" s="12" t="s">
        <v>8313</v>
      </c>
      <c r="S440" t="s">
        <v>8314</v>
      </c>
      <c r="T440" s="17">
        <f t="shared" si="26"/>
        <v>42619.466342592597</v>
      </c>
      <c r="U440" s="17">
        <f t="shared" si="27"/>
        <v>42493.958333333328</v>
      </c>
    </row>
    <row r="441" spans="2:21" ht="42.75" hidden="1" x14ac:dyDescent="0.45">
      <c r="B441">
        <v>2305</v>
      </c>
      <c r="C441" s="9" t="s">
        <v>2306</v>
      </c>
      <c r="D441" s="3" t="s">
        <v>6415</v>
      </c>
      <c r="E441" s="5">
        <v>18000</v>
      </c>
      <c r="F441" s="7">
        <v>18221</v>
      </c>
      <c r="G441" t="s">
        <v>8218</v>
      </c>
      <c r="H441" t="s">
        <v>8223</v>
      </c>
      <c r="I441" t="s">
        <v>8245</v>
      </c>
      <c r="J441">
        <v>1407520800</v>
      </c>
      <c r="K441">
        <v>1405356072</v>
      </c>
      <c r="L441" t="b">
        <v>1</v>
      </c>
      <c r="M441">
        <v>167</v>
      </c>
      <c r="N441" t="b">
        <v>1</v>
      </c>
      <c r="O441" t="s">
        <v>8277</v>
      </c>
      <c r="P441">
        <f t="shared" si="24"/>
        <v>101</v>
      </c>
      <c r="Q441">
        <f t="shared" si="25"/>
        <v>109.11</v>
      </c>
      <c r="R441" s="12" t="s">
        <v>8327</v>
      </c>
      <c r="S441" t="s">
        <v>8328</v>
      </c>
      <c r="T441" s="17">
        <f t="shared" si="26"/>
        <v>41834.695277777777</v>
      </c>
      <c r="U441" s="17">
        <f t="shared" si="27"/>
        <v>41992.166666666672</v>
      </c>
    </row>
    <row r="442" spans="2:21" ht="42.75" hidden="1" x14ac:dyDescent="0.45">
      <c r="B442">
        <v>3019</v>
      </c>
      <c r="C442" s="9" t="s">
        <v>3019</v>
      </c>
      <c r="D442" s="3" t="s">
        <v>7129</v>
      </c>
      <c r="E442" s="5">
        <v>15000</v>
      </c>
      <c r="F442" s="7">
        <v>18185</v>
      </c>
      <c r="G442" t="s">
        <v>8218</v>
      </c>
      <c r="H442" t="s">
        <v>8223</v>
      </c>
      <c r="I442" t="s">
        <v>8245</v>
      </c>
      <c r="J442">
        <v>1401159600</v>
      </c>
      <c r="K442">
        <v>1398801620</v>
      </c>
      <c r="L442" t="b">
        <v>0</v>
      </c>
      <c r="M442">
        <v>226</v>
      </c>
      <c r="N442" t="b">
        <v>1</v>
      </c>
      <c r="O442" t="s">
        <v>8301</v>
      </c>
      <c r="P442">
        <f t="shared" si="24"/>
        <v>121</v>
      </c>
      <c r="Q442">
        <f t="shared" si="25"/>
        <v>80.459999999999994</v>
      </c>
      <c r="R442" s="12" t="s">
        <v>8323</v>
      </c>
      <c r="S442" t="s">
        <v>8324</v>
      </c>
      <c r="T442" s="17">
        <f t="shared" si="26"/>
        <v>41758.833564814813</v>
      </c>
      <c r="U442" s="17">
        <f t="shared" si="27"/>
        <v>41617.207638888889</v>
      </c>
    </row>
    <row r="443" spans="2:21" ht="42.75" hidden="1" x14ac:dyDescent="0.45">
      <c r="B443">
        <v>2664</v>
      </c>
      <c r="C443" s="9" t="s">
        <v>2664</v>
      </c>
      <c r="D443" s="3" t="s">
        <v>6774</v>
      </c>
      <c r="E443" s="5">
        <v>17500</v>
      </c>
      <c r="F443" s="7">
        <v>18100</v>
      </c>
      <c r="G443" t="s">
        <v>8218</v>
      </c>
      <c r="H443" t="s">
        <v>8223</v>
      </c>
      <c r="I443" t="s">
        <v>8245</v>
      </c>
      <c r="J443">
        <v>1449644340</v>
      </c>
      <c r="K443">
        <v>1446683797</v>
      </c>
      <c r="L443" t="b">
        <v>0</v>
      </c>
      <c r="M443">
        <v>104</v>
      </c>
      <c r="N443" t="b">
        <v>1</v>
      </c>
      <c r="O443" t="s">
        <v>8300</v>
      </c>
      <c r="P443">
        <f t="shared" si="24"/>
        <v>103</v>
      </c>
      <c r="Q443">
        <f t="shared" si="25"/>
        <v>174.04</v>
      </c>
      <c r="R443" s="12" t="s">
        <v>8308</v>
      </c>
      <c r="S443" t="s">
        <v>8340</v>
      </c>
      <c r="T443" s="17">
        <f t="shared" si="26"/>
        <v>42313.02542824074</v>
      </c>
      <c r="U443" s="17">
        <f t="shared" si="27"/>
        <v>42649.583333333328</v>
      </c>
    </row>
    <row r="444" spans="2:21" ht="42.75" hidden="1" x14ac:dyDescent="0.45">
      <c r="B444">
        <v>256</v>
      </c>
      <c r="C444" s="9" t="s">
        <v>257</v>
      </c>
      <c r="D444" s="3" t="s">
        <v>4366</v>
      </c>
      <c r="E444" s="5">
        <v>13000</v>
      </c>
      <c r="F444" s="7">
        <v>18083</v>
      </c>
      <c r="G444" t="s">
        <v>8218</v>
      </c>
      <c r="H444" t="s">
        <v>8223</v>
      </c>
      <c r="I444" t="s">
        <v>8245</v>
      </c>
      <c r="J444">
        <v>1363458467</v>
      </c>
      <c r="K444">
        <v>1360866467</v>
      </c>
      <c r="L444" t="b">
        <v>1</v>
      </c>
      <c r="M444">
        <v>275</v>
      </c>
      <c r="N444" t="b">
        <v>1</v>
      </c>
      <c r="O444" t="s">
        <v>8267</v>
      </c>
      <c r="P444">
        <f t="shared" si="24"/>
        <v>139</v>
      </c>
      <c r="Q444">
        <f t="shared" si="25"/>
        <v>65.760000000000005</v>
      </c>
      <c r="R444" s="12" t="s">
        <v>8321</v>
      </c>
      <c r="S444" t="s">
        <v>8322</v>
      </c>
      <c r="T444" s="17">
        <f t="shared" si="26"/>
        <v>41319.769293981481</v>
      </c>
      <c r="U444" s="17">
        <f t="shared" si="27"/>
        <v>41859.75</v>
      </c>
    </row>
    <row r="445" spans="2:21" ht="28.5" hidden="1" x14ac:dyDescent="0.45">
      <c r="B445">
        <v>1504</v>
      </c>
      <c r="C445" s="9" t="s">
        <v>1505</v>
      </c>
      <c r="D445" s="3" t="s">
        <v>5614</v>
      </c>
      <c r="E445" s="5">
        <v>6500</v>
      </c>
      <c r="F445" s="7">
        <v>18066</v>
      </c>
      <c r="G445" t="s">
        <v>8218</v>
      </c>
      <c r="H445" t="s">
        <v>8224</v>
      </c>
      <c r="I445" t="s">
        <v>8246</v>
      </c>
      <c r="J445">
        <v>1402389180</v>
      </c>
      <c r="K445">
        <v>1399996024</v>
      </c>
      <c r="L445" t="b">
        <v>1</v>
      </c>
      <c r="M445">
        <v>269</v>
      </c>
      <c r="N445" t="b">
        <v>1</v>
      </c>
      <c r="O445" t="s">
        <v>8283</v>
      </c>
      <c r="P445">
        <f t="shared" si="24"/>
        <v>278</v>
      </c>
      <c r="Q445">
        <f t="shared" si="25"/>
        <v>67.16</v>
      </c>
      <c r="R445" s="12" t="s">
        <v>8313</v>
      </c>
      <c r="S445" t="s">
        <v>8314</v>
      </c>
      <c r="T445" s="17">
        <f t="shared" si="26"/>
        <v>41772.657685185186</v>
      </c>
      <c r="U445" s="17">
        <f t="shared" si="27"/>
        <v>41786.125</v>
      </c>
    </row>
    <row r="446" spans="2:21" ht="42.75" hidden="1" x14ac:dyDescent="0.45">
      <c r="B446">
        <v>2608</v>
      </c>
      <c r="C446" s="9" t="s">
        <v>2608</v>
      </c>
      <c r="D446" s="3" t="s">
        <v>6718</v>
      </c>
      <c r="E446" s="5">
        <v>8000</v>
      </c>
      <c r="F446" s="7">
        <v>17914</v>
      </c>
      <c r="G446" t="s">
        <v>8218</v>
      </c>
      <c r="H446" t="s">
        <v>8223</v>
      </c>
      <c r="I446" t="s">
        <v>8245</v>
      </c>
      <c r="J446">
        <v>1489536000</v>
      </c>
      <c r="K446">
        <v>1485976468</v>
      </c>
      <c r="L446" t="b">
        <v>1</v>
      </c>
      <c r="M446">
        <v>304</v>
      </c>
      <c r="N446" t="b">
        <v>1</v>
      </c>
      <c r="O446" t="s">
        <v>8299</v>
      </c>
      <c r="P446">
        <f t="shared" si="24"/>
        <v>224</v>
      </c>
      <c r="Q446">
        <f t="shared" si="25"/>
        <v>58.93</v>
      </c>
      <c r="R446" s="12" t="s">
        <v>8308</v>
      </c>
      <c r="S446" t="s">
        <v>8315</v>
      </c>
      <c r="T446" s="17">
        <f t="shared" si="26"/>
        <v>42767.801712962959</v>
      </c>
      <c r="U446" s="17">
        <f t="shared" si="27"/>
        <v>42347.290972222225</v>
      </c>
    </row>
    <row r="447" spans="2:21" ht="42.75" hidden="1" x14ac:dyDescent="0.45">
      <c r="B447">
        <v>299</v>
      </c>
      <c r="C447" s="9" t="s">
        <v>300</v>
      </c>
      <c r="D447" s="3" t="s">
        <v>4409</v>
      </c>
      <c r="E447" s="5">
        <v>10000</v>
      </c>
      <c r="F447" s="7">
        <v>17895.25</v>
      </c>
      <c r="G447" t="s">
        <v>8218</v>
      </c>
      <c r="H447" t="s">
        <v>8223</v>
      </c>
      <c r="I447" t="s">
        <v>8245</v>
      </c>
      <c r="J447">
        <v>1289975060</v>
      </c>
      <c r="K447">
        <v>1287379460</v>
      </c>
      <c r="L447" t="b">
        <v>1</v>
      </c>
      <c r="M447">
        <v>244</v>
      </c>
      <c r="N447" t="b">
        <v>1</v>
      </c>
      <c r="O447" t="s">
        <v>8267</v>
      </c>
      <c r="P447">
        <f t="shared" si="24"/>
        <v>179</v>
      </c>
      <c r="Q447">
        <f t="shared" si="25"/>
        <v>73.34</v>
      </c>
      <c r="R447" s="12" t="s">
        <v>8321</v>
      </c>
      <c r="S447" t="s">
        <v>8322</v>
      </c>
      <c r="T447" s="17">
        <f t="shared" si="26"/>
        <v>40469.225231481483</v>
      </c>
      <c r="U447" s="17">
        <f t="shared" si="27"/>
        <v>41349.769293981481</v>
      </c>
    </row>
    <row r="448" spans="2:21" ht="42.75" hidden="1" x14ac:dyDescent="0.45">
      <c r="B448">
        <v>345</v>
      </c>
      <c r="C448" s="9" t="s">
        <v>346</v>
      </c>
      <c r="D448" s="3" t="s">
        <v>4455</v>
      </c>
      <c r="E448" s="5">
        <v>14500</v>
      </c>
      <c r="F448" s="7">
        <v>17875</v>
      </c>
      <c r="G448" t="s">
        <v>8218</v>
      </c>
      <c r="H448" t="s">
        <v>8223</v>
      </c>
      <c r="I448" t="s">
        <v>8245</v>
      </c>
      <c r="J448">
        <v>1432161590</v>
      </c>
      <c r="K448">
        <v>1429569590</v>
      </c>
      <c r="L448" t="b">
        <v>1</v>
      </c>
      <c r="M448">
        <v>179</v>
      </c>
      <c r="N448" t="b">
        <v>1</v>
      </c>
      <c r="O448" t="s">
        <v>8267</v>
      </c>
      <c r="P448">
        <f t="shared" si="24"/>
        <v>123</v>
      </c>
      <c r="Q448">
        <f t="shared" si="25"/>
        <v>99.86</v>
      </c>
      <c r="R448" s="12" t="s">
        <v>8321</v>
      </c>
      <c r="S448" t="s">
        <v>8322</v>
      </c>
      <c r="T448" s="17">
        <f t="shared" si="26"/>
        <v>42114.944328703699</v>
      </c>
      <c r="U448" s="17">
        <f t="shared" si="27"/>
        <v>41800.356249999997</v>
      </c>
    </row>
    <row r="449" spans="2:21" ht="57" hidden="1" x14ac:dyDescent="0.45">
      <c r="B449">
        <v>313</v>
      </c>
      <c r="C449" s="9" t="s">
        <v>314</v>
      </c>
      <c r="D449" s="3" t="s">
        <v>4423</v>
      </c>
      <c r="E449" s="5">
        <v>17000</v>
      </c>
      <c r="F449" s="7">
        <v>17805</v>
      </c>
      <c r="G449" t="s">
        <v>8218</v>
      </c>
      <c r="H449" t="s">
        <v>8223</v>
      </c>
      <c r="I449" t="s">
        <v>8245</v>
      </c>
      <c r="J449">
        <v>1281542340</v>
      </c>
      <c r="K449">
        <v>1277702894</v>
      </c>
      <c r="L449" t="b">
        <v>1</v>
      </c>
      <c r="M449">
        <v>222</v>
      </c>
      <c r="N449" t="b">
        <v>1</v>
      </c>
      <c r="O449" t="s">
        <v>8267</v>
      </c>
      <c r="P449">
        <f t="shared" si="24"/>
        <v>105</v>
      </c>
      <c r="Q449">
        <f t="shared" si="25"/>
        <v>80.2</v>
      </c>
      <c r="R449" s="12" t="s">
        <v>8321</v>
      </c>
      <c r="S449" t="s">
        <v>8322</v>
      </c>
      <c r="T449" s="17">
        <f t="shared" si="26"/>
        <v>40357.227939814817</v>
      </c>
      <c r="U449" s="17">
        <f t="shared" si="27"/>
        <v>42809</v>
      </c>
    </row>
    <row r="450" spans="2:21" ht="42.75" hidden="1" x14ac:dyDescent="0.45">
      <c r="B450">
        <v>2633</v>
      </c>
      <c r="C450" s="9" t="s">
        <v>2633</v>
      </c>
      <c r="D450" s="3" t="s">
        <v>6743</v>
      </c>
      <c r="E450" s="5">
        <v>5000</v>
      </c>
      <c r="F450" s="7">
        <v>17731</v>
      </c>
      <c r="G450" t="s">
        <v>8218</v>
      </c>
      <c r="H450" t="s">
        <v>8223</v>
      </c>
      <c r="I450" t="s">
        <v>8245</v>
      </c>
      <c r="J450">
        <v>1393542000</v>
      </c>
      <c r="K450">
        <v>1390938332</v>
      </c>
      <c r="L450" t="b">
        <v>0</v>
      </c>
      <c r="M450">
        <v>199</v>
      </c>
      <c r="N450" t="b">
        <v>1</v>
      </c>
      <c r="O450" t="s">
        <v>8299</v>
      </c>
      <c r="P450">
        <f t="shared" si="24"/>
        <v>355</v>
      </c>
      <c r="Q450">
        <f t="shared" si="25"/>
        <v>89.1</v>
      </c>
      <c r="R450" s="12" t="s">
        <v>8308</v>
      </c>
      <c r="S450" t="s">
        <v>8315</v>
      </c>
      <c r="T450" s="17">
        <f t="shared" si="26"/>
        <v>41667.823287037041</v>
      </c>
      <c r="U450" s="17">
        <f t="shared" si="27"/>
        <v>40499.266898148147</v>
      </c>
    </row>
    <row r="451" spans="2:21" ht="42.75" hidden="1" x14ac:dyDescent="0.45">
      <c r="B451">
        <v>1540</v>
      </c>
      <c r="C451" s="9" t="s">
        <v>1541</v>
      </c>
      <c r="D451" s="3" t="s">
        <v>5650</v>
      </c>
      <c r="E451" s="5">
        <v>15000</v>
      </c>
      <c r="F451" s="7">
        <v>17680</v>
      </c>
      <c r="G451" t="s">
        <v>8218</v>
      </c>
      <c r="H451" t="s">
        <v>8223</v>
      </c>
      <c r="I451" t="s">
        <v>8245</v>
      </c>
      <c r="J451">
        <v>1416964500</v>
      </c>
      <c r="K451">
        <v>1414368616</v>
      </c>
      <c r="L451" t="b">
        <v>1</v>
      </c>
      <c r="M451">
        <v>98</v>
      </c>
      <c r="N451" t="b">
        <v>1</v>
      </c>
      <c r="O451" t="s">
        <v>8283</v>
      </c>
      <c r="P451">
        <f t="shared" ref="P451:P514" si="28">ROUND(F451/E451*100,0)</f>
        <v>118</v>
      </c>
      <c r="Q451">
        <f t="shared" ref="Q451:Q514" si="29">IFERROR(ROUND(F451/M451,2),0)</f>
        <v>180.41</v>
      </c>
      <c r="R451" s="12" t="s">
        <v>8313</v>
      </c>
      <c r="S451" t="s">
        <v>8314</v>
      </c>
      <c r="T451" s="17">
        <f t="shared" ref="T451:T514" si="30">(((K451/60)/60)/24)+DATE(1970,1,1)</f>
        <v>41939.00712962963</v>
      </c>
      <c r="U451" s="17">
        <f t="shared" si="27"/>
        <v>42144.944328703699</v>
      </c>
    </row>
    <row r="452" spans="2:21" ht="42.75" hidden="1" x14ac:dyDescent="0.45">
      <c r="B452">
        <v>1341</v>
      </c>
      <c r="C452" s="9" t="s">
        <v>1342</v>
      </c>
      <c r="D452" s="3" t="s">
        <v>5451</v>
      </c>
      <c r="E452" s="5">
        <v>25000</v>
      </c>
      <c r="F452" s="7">
        <v>17590</v>
      </c>
      <c r="G452" t="s">
        <v>8219</v>
      </c>
      <c r="H452" t="s">
        <v>8224</v>
      </c>
      <c r="I452" t="s">
        <v>8246</v>
      </c>
      <c r="J452">
        <v>1475333917</v>
      </c>
      <c r="K452">
        <v>1472569117</v>
      </c>
      <c r="L452" t="b">
        <v>0</v>
      </c>
      <c r="M452">
        <v>46</v>
      </c>
      <c r="N452" t="b">
        <v>0</v>
      </c>
      <c r="O452" t="s">
        <v>8271</v>
      </c>
      <c r="P452">
        <f t="shared" si="28"/>
        <v>70</v>
      </c>
      <c r="Q452">
        <f t="shared" si="29"/>
        <v>382.39</v>
      </c>
      <c r="R452" s="12" t="s">
        <v>8308</v>
      </c>
      <c r="S452" t="s">
        <v>8310</v>
      </c>
      <c r="T452" s="17">
        <f t="shared" si="30"/>
        <v>42612.624039351853</v>
      </c>
      <c r="U452" s="17">
        <f t="shared" si="27"/>
        <v>40401.665972222225</v>
      </c>
    </row>
    <row r="453" spans="2:21" ht="42.75" hidden="1" x14ac:dyDescent="0.45">
      <c r="B453">
        <v>993</v>
      </c>
      <c r="C453" s="9" t="s">
        <v>994</v>
      </c>
      <c r="D453" s="3" t="s">
        <v>5103</v>
      </c>
      <c r="E453" s="5">
        <v>70000</v>
      </c>
      <c r="F453" s="7">
        <v>17561</v>
      </c>
      <c r="G453" t="s">
        <v>8220</v>
      </c>
      <c r="H453" t="s">
        <v>8223</v>
      </c>
      <c r="I453" t="s">
        <v>8245</v>
      </c>
      <c r="J453">
        <v>1478926800</v>
      </c>
      <c r="K453">
        <v>1476054568</v>
      </c>
      <c r="L453" t="b">
        <v>0</v>
      </c>
      <c r="M453">
        <v>196</v>
      </c>
      <c r="N453" t="b">
        <v>0</v>
      </c>
      <c r="O453" t="s">
        <v>8271</v>
      </c>
      <c r="P453">
        <f t="shared" si="28"/>
        <v>25</v>
      </c>
      <c r="Q453">
        <f t="shared" si="29"/>
        <v>89.6</v>
      </c>
      <c r="R453" s="12" t="s">
        <v>8308</v>
      </c>
      <c r="S453" t="s">
        <v>8310</v>
      </c>
      <c r="T453" s="17">
        <f t="shared" si="30"/>
        <v>42652.964907407411</v>
      </c>
      <c r="U453" s="17">
        <f t="shared" si="27"/>
        <v>41697.958333333336</v>
      </c>
    </row>
    <row r="454" spans="2:21" ht="42.75" hidden="1" x14ac:dyDescent="0.45">
      <c r="B454">
        <v>1852</v>
      </c>
      <c r="C454" s="9" t="s">
        <v>1853</v>
      </c>
      <c r="D454" s="3" t="s">
        <v>5962</v>
      </c>
      <c r="E454" s="5">
        <v>15000</v>
      </c>
      <c r="F454" s="7">
        <v>17545</v>
      </c>
      <c r="G454" t="s">
        <v>8218</v>
      </c>
      <c r="H454" t="s">
        <v>8223</v>
      </c>
      <c r="I454" t="s">
        <v>8245</v>
      </c>
      <c r="J454">
        <v>1429920000</v>
      </c>
      <c r="K454">
        <v>1426703452</v>
      </c>
      <c r="L454" t="b">
        <v>0</v>
      </c>
      <c r="M454">
        <v>131</v>
      </c>
      <c r="N454" t="b">
        <v>1</v>
      </c>
      <c r="O454" t="s">
        <v>8274</v>
      </c>
      <c r="P454">
        <f t="shared" si="28"/>
        <v>117</v>
      </c>
      <c r="Q454">
        <f t="shared" si="29"/>
        <v>133.93</v>
      </c>
      <c r="R454" s="12" t="s">
        <v>8327</v>
      </c>
      <c r="S454" t="s">
        <v>8331</v>
      </c>
      <c r="T454" s="17">
        <f t="shared" si="30"/>
        <v>42081.77143518519</v>
      </c>
      <c r="U454" s="17">
        <f t="shared" ref="U454:U517" si="31">(((J451/60)/60)/24)+DATE(1970,1,1)</f>
        <v>41969.052083333328</v>
      </c>
    </row>
    <row r="455" spans="2:21" ht="42.75" hidden="1" x14ac:dyDescent="0.45">
      <c r="B455">
        <v>821</v>
      </c>
      <c r="C455" s="9" t="s">
        <v>822</v>
      </c>
      <c r="D455" s="3" t="s">
        <v>4931</v>
      </c>
      <c r="E455" s="5">
        <v>17482</v>
      </c>
      <c r="F455" s="7">
        <v>17482</v>
      </c>
      <c r="G455" t="s">
        <v>8218</v>
      </c>
      <c r="H455" t="s">
        <v>8223</v>
      </c>
      <c r="I455" t="s">
        <v>8245</v>
      </c>
      <c r="J455">
        <v>1430712060</v>
      </c>
      <c r="K455">
        <v>1427753265</v>
      </c>
      <c r="L455" t="b">
        <v>0</v>
      </c>
      <c r="M455">
        <v>78</v>
      </c>
      <c r="N455" t="b">
        <v>1</v>
      </c>
      <c r="O455" t="s">
        <v>8274</v>
      </c>
      <c r="P455">
        <f t="shared" si="28"/>
        <v>100</v>
      </c>
      <c r="Q455">
        <f t="shared" si="29"/>
        <v>224.13</v>
      </c>
      <c r="R455" s="12" t="s">
        <v>8327</v>
      </c>
      <c r="S455" t="s">
        <v>8331</v>
      </c>
      <c r="T455" s="17">
        <f t="shared" si="30"/>
        <v>42093.922048611115</v>
      </c>
      <c r="U455" s="17">
        <f t="shared" si="31"/>
        <v>42644.624039351853</v>
      </c>
    </row>
    <row r="456" spans="2:21" ht="42.75" hidden="1" x14ac:dyDescent="0.45">
      <c r="B456">
        <v>3187</v>
      </c>
      <c r="C456" s="9" t="s">
        <v>3187</v>
      </c>
      <c r="D456" s="3" t="s">
        <v>7297</v>
      </c>
      <c r="E456" s="5">
        <v>15000</v>
      </c>
      <c r="F456" s="7">
        <v>17444</v>
      </c>
      <c r="G456" t="s">
        <v>8218</v>
      </c>
      <c r="H456" t="s">
        <v>8223</v>
      </c>
      <c r="I456" t="s">
        <v>8245</v>
      </c>
      <c r="J456">
        <v>1407167973</v>
      </c>
      <c r="K456">
        <v>1405439973</v>
      </c>
      <c r="L456" t="b">
        <v>1</v>
      </c>
      <c r="M456">
        <v>244</v>
      </c>
      <c r="N456" t="b">
        <v>1</v>
      </c>
      <c r="O456" t="s">
        <v>8269</v>
      </c>
      <c r="P456">
        <f t="shared" si="28"/>
        <v>116</v>
      </c>
      <c r="Q456">
        <f t="shared" si="29"/>
        <v>71.489999999999995</v>
      </c>
      <c r="R456" s="12" t="s">
        <v>8323</v>
      </c>
      <c r="S456" t="s">
        <v>8326</v>
      </c>
      <c r="T456" s="17">
        <f t="shared" si="30"/>
        <v>41835.666354166664</v>
      </c>
      <c r="U456" s="17">
        <f t="shared" si="31"/>
        <v>42686.208333333328</v>
      </c>
    </row>
    <row r="457" spans="2:21" ht="42.75" hidden="1" x14ac:dyDescent="0.45">
      <c r="B457">
        <v>379</v>
      </c>
      <c r="C457" s="9" t="s">
        <v>380</v>
      </c>
      <c r="D457" s="3" t="s">
        <v>4489</v>
      </c>
      <c r="E457" s="5">
        <v>15000</v>
      </c>
      <c r="F457" s="7">
        <v>17412</v>
      </c>
      <c r="G457" t="s">
        <v>8218</v>
      </c>
      <c r="H457" t="s">
        <v>8223</v>
      </c>
      <c r="I457" t="s">
        <v>8245</v>
      </c>
      <c r="J457">
        <v>1336062672</v>
      </c>
      <c r="K457">
        <v>1332174672</v>
      </c>
      <c r="L457" t="b">
        <v>0</v>
      </c>
      <c r="M457">
        <v>149</v>
      </c>
      <c r="N457" t="b">
        <v>1</v>
      </c>
      <c r="O457" t="s">
        <v>8267</v>
      </c>
      <c r="P457">
        <f t="shared" si="28"/>
        <v>116</v>
      </c>
      <c r="Q457">
        <f t="shared" si="29"/>
        <v>116.86</v>
      </c>
      <c r="R457" s="12" t="s">
        <v>8321</v>
      </c>
      <c r="S457" t="s">
        <v>8322</v>
      </c>
      <c r="T457" s="17">
        <f t="shared" si="30"/>
        <v>40987.688333333332</v>
      </c>
      <c r="U457" s="17">
        <f t="shared" si="31"/>
        <v>42119</v>
      </c>
    </row>
    <row r="458" spans="2:21" ht="28.5" hidden="1" x14ac:dyDescent="0.45">
      <c r="B458">
        <v>1207</v>
      </c>
      <c r="C458" s="9" t="s">
        <v>1208</v>
      </c>
      <c r="D458" s="3" t="s">
        <v>5317</v>
      </c>
      <c r="E458" s="5">
        <v>16700</v>
      </c>
      <c r="F458" s="7">
        <v>17396</v>
      </c>
      <c r="G458" t="s">
        <v>8218</v>
      </c>
      <c r="H458" t="s">
        <v>8236</v>
      </c>
      <c r="I458" t="s">
        <v>8248</v>
      </c>
      <c r="J458">
        <v>1459418400</v>
      </c>
      <c r="K458">
        <v>1456827573</v>
      </c>
      <c r="L458" t="b">
        <v>0</v>
      </c>
      <c r="M458">
        <v>141</v>
      </c>
      <c r="N458" t="b">
        <v>1</v>
      </c>
      <c r="O458" t="s">
        <v>8283</v>
      </c>
      <c r="P458">
        <f t="shared" si="28"/>
        <v>104</v>
      </c>
      <c r="Q458">
        <f t="shared" si="29"/>
        <v>123.38</v>
      </c>
      <c r="R458" s="12" t="s">
        <v>8313</v>
      </c>
      <c r="S458" t="s">
        <v>8314</v>
      </c>
      <c r="T458" s="17">
        <f t="shared" si="30"/>
        <v>42430.430243055554</v>
      </c>
      <c r="U458" s="17">
        <f t="shared" si="31"/>
        <v>42128.167361111111</v>
      </c>
    </row>
    <row r="459" spans="2:21" ht="42.75" hidden="1" x14ac:dyDescent="0.45">
      <c r="B459">
        <v>1938</v>
      </c>
      <c r="C459" s="9" t="s">
        <v>1939</v>
      </c>
      <c r="D459" s="3" t="s">
        <v>6048</v>
      </c>
      <c r="E459" s="5">
        <v>15000</v>
      </c>
      <c r="F459" s="7">
        <v>17390</v>
      </c>
      <c r="G459" t="s">
        <v>8218</v>
      </c>
      <c r="H459" t="s">
        <v>8223</v>
      </c>
      <c r="I459" t="s">
        <v>8245</v>
      </c>
      <c r="J459">
        <v>1372741200</v>
      </c>
      <c r="K459">
        <v>1370067231</v>
      </c>
      <c r="L459" t="b">
        <v>0</v>
      </c>
      <c r="M459">
        <v>114</v>
      </c>
      <c r="N459" t="b">
        <v>1</v>
      </c>
      <c r="O459" t="s">
        <v>8277</v>
      </c>
      <c r="P459">
        <f t="shared" si="28"/>
        <v>116</v>
      </c>
      <c r="Q459">
        <f t="shared" si="29"/>
        <v>152.54</v>
      </c>
      <c r="R459" s="12" t="s">
        <v>8327</v>
      </c>
      <c r="S459" t="s">
        <v>8328</v>
      </c>
      <c r="T459" s="17">
        <f t="shared" si="30"/>
        <v>41426.259618055556</v>
      </c>
      <c r="U459" s="17">
        <f t="shared" si="31"/>
        <v>41855.666354166664</v>
      </c>
    </row>
    <row r="460" spans="2:21" ht="42.75" hidden="1" x14ac:dyDescent="0.45">
      <c r="B460">
        <v>1890</v>
      </c>
      <c r="C460" s="9" t="s">
        <v>1891</v>
      </c>
      <c r="D460" s="3" t="s">
        <v>6000</v>
      </c>
      <c r="E460" s="5">
        <v>12000</v>
      </c>
      <c r="F460" s="7">
        <v>17350.13</v>
      </c>
      <c r="G460" t="s">
        <v>8218</v>
      </c>
      <c r="H460" t="s">
        <v>8223</v>
      </c>
      <c r="I460" t="s">
        <v>8245</v>
      </c>
      <c r="J460">
        <v>1355597528</v>
      </c>
      <c r="K460">
        <v>1353005528</v>
      </c>
      <c r="L460" t="b">
        <v>0</v>
      </c>
      <c r="M460">
        <v>246</v>
      </c>
      <c r="N460" t="b">
        <v>1</v>
      </c>
      <c r="O460" t="s">
        <v>8277</v>
      </c>
      <c r="P460">
        <f t="shared" si="28"/>
        <v>145</v>
      </c>
      <c r="Q460">
        <f t="shared" si="29"/>
        <v>70.53</v>
      </c>
      <c r="R460" s="12" t="s">
        <v>8327</v>
      </c>
      <c r="S460" t="s">
        <v>8328</v>
      </c>
      <c r="T460" s="17">
        <f t="shared" si="30"/>
        <v>41228.786203703705</v>
      </c>
      <c r="U460" s="17">
        <f t="shared" si="31"/>
        <v>41032.688333333332</v>
      </c>
    </row>
    <row r="461" spans="2:21" ht="42.75" hidden="1" x14ac:dyDescent="0.45">
      <c r="B461">
        <v>2041</v>
      </c>
      <c r="C461" s="9" t="s">
        <v>2042</v>
      </c>
      <c r="D461" s="3" t="s">
        <v>6151</v>
      </c>
      <c r="E461" s="5">
        <v>9500</v>
      </c>
      <c r="F461" s="7">
        <v>17277</v>
      </c>
      <c r="G461" t="s">
        <v>8218</v>
      </c>
      <c r="H461" t="s">
        <v>8223</v>
      </c>
      <c r="I461" t="s">
        <v>8245</v>
      </c>
      <c r="J461">
        <v>1478785027</v>
      </c>
      <c r="K461">
        <v>1476189427</v>
      </c>
      <c r="L461" t="b">
        <v>0</v>
      </c>
      <c r="M461">
        <v>120</v>
      </c>
      <c r="N461" t="b">
        <v>1</v>
      </c>
      <c r="O461" t="s">
        <v>8293</v>
      </c>
      <c r="P461">
        <f t="shared" si="28"/>
        <v>182</v>
      </c>
      <c r="Q461">
        <f t="shared" si="29"/>
        <v>143.97999999999999</v>
      </c>
      <c r="R461" s="12" t="s">
        <v>8308</v>
      </c>
      <c r="S461" t="s">
        <v>8309</v>
      </c>
      <c r="T461" s="17">
        <f t="shared" si="30"/>
        <v>42654.525775462964</v>
      </c>
      <c r="U461" s="17">
        <f t="shared" si="31"/>
        <v>42460.416666666672</v>
      </c>
    </row>
    <row r="462" spans="2:21" ht="42.75" hidden="1" x14ac:dyDescent="0.45">
      <c r="B462">
        <v>1466</v>
      </c>
      <c r="C462" s="9" t="s">
        <v>1467</v>
      </c>
      <c r="D462" s="3" t="s">
        <v>5576</v>
      </c>
      <c r="E462" s="5">
        <v>16000</v>
      </c>
      <c r="F462" s="7">
        <v>17260.37</v>
      </c>
      <c r="G462" t="s">
        <v>8218</v>
      </c>
      <c r="H462" t="s">
        <v>8223</v>
      </c>
      <c r="I462" t="s">
        <v>8245</v>
      </c>
      <c r="J462">
        <v>1452574800</v>
      </c>
      <c r="K462">
        <v>1449029266</v>
      </c>
      <c r="L462" t="b">
        <v>1</v>
      </c>
      <c r="M462">
        <v>248</v>
      </c>
      <c r="N462" t="b">
        <v>1</v>
      </c>
      <c r="O462" t="s">
        <v>8286</v>
      </c>
      <c r="P462">
        <f t="shared" si="28"/>
        <v>108</v>
      </c>
      <c r="Q462">
        <f t="shared" si="29"/>
        <v>69.599999999999994</v>
      </c>
      <c r="R462" s="12" t="s">
        <v>8311</v>
      </c>
      <c r="S462" t="s">
        <v>8312</v>
      </c>
      <c r="T462" s="17">
        <f t="shared" si="30"/>
        <v>42340.172060185185</v>
      </c>
      <c r="U462" s="17">
        <f t="shared" si="31"/>
        <v>41457.208333333336</v>
      </c>
    </row>
    <row r="463" spans="2:21" ht="42.75" hidden="1" x14ac:dyDescent="0.45">
      <c r="B463">
        <v>2612</v>
      </c>
      <c r="C463" s="9" t="s">
        <v>2612</v>
      </c>
      <c r="D463" s="3" t="s">
        <v>6722</v>
      </c>
      <c r="E463" s="5">
        <v>10000</v>
      </c>
      <c r="F463" s="7">
        <v>17176.13</v>
      </c>
      <c r="G463" t="s">
        <v>8218</v>
      </c>
      <c r="H463" t="s">
        <v>8223</v>
      </c>
      <c r="I463" t="s">
        <v>8245</v>
      </c>
      <c r="J463">
        <v>1420773970</v>
      </c>
      <c r="K463">
        <v>1418095570</v>
      </c>
      <c r="L463" t="b">
        <v>1</v>
      </c>
      <c r="M463">
        <v>294</v>
      </c>
      <c r="N463" t="b">
        <v>1</v>
      </c>
      <c r="O463" t="s">
        <v>8299</v>
      </c>
      <c r="P463">
        <f t="shared" si="28"/>
        <v>172</v>
      </c>
      <c r="Q463">
        <f t="shared" si="29"/>
        <v>58.42</v>
      </c>
      <c r="R463" s="12" t="s">
        <v>8308</v>
      </c>
      <c r="S463" t="s">
        <v>8315</v>
      </c>
      <c r="T463" s="17">
        <f t="shared" si="30"/>
        <v>41982.143171296295</v>
      </c>
      <c r="U463" s="17">
        <f t="shared" si="31"/>
        <v>41258.786203703705</v>
      </c>
    </row>
    <row r="464" spans="2:21" ht="42.75" hidden="1" x14ac:dyDescent="0.45">
      <c r="B464">
        <v>2108</v>
      </c>
      <c r="C464" s="9" t="s">
        <v>2109</v>
      </c>
      <c r="D464" s="3" t="s">
        <v>6218</v>
      </c>
      <c r="E464" s="5">
        <v>16000</v>
      </c>
      <c r="F464" s="7">
        <v>17170</v>
      </c>
      <c r="G464" t="s">
        <v>8218</v>
      </c>
      <c r="H464" t="s">
        <v>8223</v>
      </c>
      <c r="I464" t="s">
        <v>8245</v>
      </c>
      <c r="J464">
        <v>1347249300</v>
      </c>
      <c r="K464">
        <v>1344917580</v>
      </c>
      <c r="L464" t="b">
        <v>0</v>
      </c>
      <c r="M464">
        <v>191</v>
      </c>
      <c r="N464" t="b">
        <v>1</v>
      </c>
      <c r="O464" t="s">
        <v>8277</v>
      </c>
      <c r="P464">
        <f t="shared" si="28"/>
        <v>107</v>
      </c>
      <c r="Q464">
        <f t="shared" si="29"/>
        <v>89.9</v>
      </c>
      <c r="R464" s="12" t="s">
        <v>8327</v>
      </c>
      <c r="S464" t="s">
        <v>8328</v>
      </c>
      <c r="T464" s="17">
        <f t="shared" si="30"/>
        <v>41135.175694444442</v>
      </c>
      <c r="U464" s="17">
        <f t="shared" si="31"/>
        <v>42684.567442129628</v>
      </c>
    </row>
    <row r="465" spans="2:21" ht="28.5" hidden="1" x14ac:dyDescent="0.45">
      <c r="B465">
        <v>2656</v>
      </c>
      <c r="C465" s="9" t="s">
        <v>2656</v>
      </c>
      <c r="D465" s="3" t="s">
        <v>6766</v>
      </c>
      <c r="E465" s="5">
        <v>150000</v>
      </c>
      <c r="F465" s="7">
        <v>17155</v>
      </c>
      <c r="G465" t="s">
        <v>8219</v>
      </c>
      <c r="H465" t="s">
        <v>8223</v>
      </c>
      <c r="I465" t="s">
        <v>8245</v>
      </c>
      <c r="J465">
        <v>1489345200</v>
      </c>
      <c r="K465">
        <v>1485966688</v>
      </c>
      <c r="L465" t="b">
        <v>0</v>
      </c>
      <c r="M465">
        <v>152</v>
      </c>
      <c r="N465" t="b">
        <v>0</v>
      </c>
      <c r="O465" t="s">
        <v>8299</v>
      </c>
      <c r="P465">
        <f t="shared" si="28"/>
        <v>11</v>
      </c>
      <c r="Q465">
        <f t="shared" si="29"/>
        <v>112.86</v>
      </c>
      <c r="R465" s="12" t="s">
        <v>8308</v>
      </c>
      <c r="S465" t="s">
        <v>8315</v>
      </c>
      <c r="T465" s="17">
        <f t="shared" si="30"/>
        <v>42767.688518518517</v>
      </c>
      <c r="U465" s="17">
        <f t="shared" si="31"/>
        <v>42381.208333333328</v>
      </c>
    </row>
    <row r="466" spans="2:21" ht="28.5" hidden="1" x14ac:dyDescent="0.45">
      <c r="B466">
        <v>316</v>
      </c>
      <c r="C466" s="9" t="s">
        <v>317</v>
      </c>
      <c r="D466" s="3" t="s">
        <v>4426</v>
      </c>
      <c r="E466" s="5">
        <v>15000</v>
      </c>
      <c r="F466" s="7">
        <v>17066</v>
      </c>
      <c r="G466" t="s">
        <v>8218</v>
      </c>
      <c r="H466" t="s">
        <v>8228</v>
      </c>
      <c r="I466" t="s">
        <v>8250</v>
      </c>
      <c r="J466">
        <v>1418273940</v>
      </c>
      <c r="K466">
        <v>1415398197</v>
      </c>
      <c r="L466" t="b">
        <v>1</v>
      </c>
      <c r="M466">
        <v>158</v>
      </c>
      <c r="N466" t="b">
        <v>1</v>
      </c>
      <c r="O466" t="s">
        <v>8267</v>
      </c>
      <c r="P466">
        <f t="shared" si="28"/>
        <v>114</v>
      </c>
      <c r="Q466">
        <f t="shared" si="29"/>
        <v>108.01</v>
      </c>
      <c r="R466" s="12" t="s">
        <v>8321</v>
      </c>
      <c r="S466" t="s">
        <v>8322</v>
      </c>
      <c r="T466" s="17">
        <f t="shared" si="30"/>
        <v>41950.923576388886</v>
      </c>
      <c r="U466" s="17">
        <f t="shared" si="31"/>
        <v>42013.143171296295</v>
      </c>
    </row>
    <row r="467" spans="2:21" ht="42.75" hidden="1" x14ac:dyDescent="0.45">
      <c r="B467">
        <v>346</v>
      </c>
      <c r="C467" s="9" t="s">
        <v>347</v>
      </c>
      <c r="D467" s="3" t="s">
        <v>4456</v>
      </c>
      <c r="E467" s="5">
        <v>10000</v>
      </c>
      <c r="F467" s="7">
        <v>17028.88</v>
      </c>
      <c r="G467" t="s">
        <v>8218</v>
      </c>
      <c r="H467" t="s">
        <v>8223</v>
      </c>
      <c r="I467" t="s">
        <v>8245</v>
      </c>
      <c r="J467">
        <v>1444824021</v>
      </c>
      <c r="K467">
        <v>1442232021</v>
      </c>
      <c r="L467" t="b">
        <v>1</v>
      </c>
      <c r="M467">
        <v>188</v>
      </c>
      <c r="N467" t="b">
        <v>1</v>
      </c>
      <c r="O467" t="s">
        <v>8267</v>
      </c>
      <c r="P467">
        <f t="shared" si="28"/>
        <v>170</v>
      </c>
      <c r="Q467">
        <f t="shared" si="29"/>
        <v>90.58</v>
      </c>
      <c r="R467" s="12" t="s">
        <v>8321</v>
      </c>
      <c r="S467" t="s">
        <v>8322</v>
      </c>
      <c r="T467" s="17">
        <f t="shared" si="30"/>
        <v>42261.500243055561</v>
      </c>
      <c r="U467" s="17">
        <f t="shared" si="31"/>
        <v>41162.163194444445</v>
      </c>
    </row>
    <row r="468" spans="2:21" ht="42.75" hidden="1" x14ac:dyDescent="0.45">
      <c r="B468">
        <v>955</v>
      </c>
      <c r="C468" s="9" t="s">
        <v>956</v>
      </c>
      <c r="D468" s="3" t="s">
        <v>5065</v>
      </c>
      <c r="E468" s="5">
        <v>300000</v>
      </c>
      <c r="F468" s="7">
        <v>16984</v>
      </c>
      <c r="G468" t="s">
        <v>8220</v>
      </c>
      <c r="H468" t="s">
        <v>8223</v>
      </c>
      <c r="I468" t="s">
        <v>8245</v>
      </c>
      <c r="J468">
        <v>1473750300</v>
      </c>
      <c r="K468">
        <v>1470294300</v>
      </c>
      <c r="L468" t="b">
        <v>0</v>
      </c>
      <c r="M468">
        <v>93</v>
      </c>
      <c r="N468" t="b">
        <v>0</v>
      </c>
      <c r="O468" t="s">
        <v>8271</v>
      </c>
      <c r="P468">
        <f t="shared" si="28"/>
        <v>6</v>
      </c>
      <c r="Q468">
        <f t="shared" si="29"/>
        <v>182.62</v>
      </c>
      <c r="R468" s="12" t="s">
        <v>8308</v>
      </c>
      <c r="S468" t="s">
        <v>8310</v>
      </c>
      <c r="T468" s="17">
        <f t="shared" si="30"/>
        <v>42586.295138888891</v>
      </c>
      <c r="U468" s="17">
        <f t="shared" si="31"/>
        <v>42806.791666666672</v>
      </c>
    </row>
    <row r="469" spans="2:21" ht="42.75" hidden="1" x14ac:dyDescent="0.45">
      <c r="B469">
        <v>1972</v>
      </c>
      <c r="C469" s="9" t="s">
        <v>1973</v>
      </c>
      <c r="D469" s="3" t="s">
        <v>6082</v>
      </c>
      <c r="E469" s="5">
        <v>2500</v>
      </c>
      <c r="F469" s="7">
        <v>16862</v>
      </c>
      <c r="G469" t="s">
        <v>8218</v>
      </c>
      <c r="H469" t="s">
        <v>8223</v>
      </c>
      <c r="I469" t="s">
        <v>8245</v>
      </c>
      <c r="J469">
        <v>1353201444</v>
      </c>
      <c r="K469">
        <v>1350605844</v>
      </c>
      <c r="L469" t="b">
        <v>1</v>
      </c>
      <c r="M469">
        <v>238</v>
      </c>
      <c r="N469" t="b">
        <v>1</v>
      </c>
      <c r="O469" t="s">
        <v>8293</v>
      </c>
      <c r="P469">
        <f t="shared" si="28"/>
        <v>674</v>
      </c>
      <c r="Q469">
        <f t="shared" si="29"/>
        <v>70.849999999999994</v>
      </c>
      <c r="R469" s="12" t="s">
        <v>8308</v>
      </c>
      <c r="S469" t="s">
        <v>8309</v>
      </c>
      <c r="T469" s="17">
        <f t="shared" si="30"/>
        <v>41201.012083333335</v>
      </c>
      <c r="U469" s="17">
        <f t="shared" si="31"/>
        <v>41984.207638888889</v>
      </c>
    </row>
    <row r="470" spans="2:21" ht="42.75" hidden="1" x14ac:dyDescent="0.45">
      <c r="B470">
        <v>2723</v>
      </c>
      <c r="C470" s="9" t="s">
        <v>2723</v>
      </c>
      <c r="D470" s="3" t="s">
        <v>6833</v>
      </c>
      <c r="E470" s="5">
        <v>12000</v>
      </c>
      <c r="F470" s="7">
        <v>16806</v>
      </c>
      <c r="G470" t="s">
        <v>8218</v>
      </c>
      <c r="H470" t="s">
        <v>8223</v>
      </c>
      <c r="I470" t="s">
        <v>8245</v>
      </c>
      <c r="J470">
        <v>1420060088</v>
      </c>
      <c r="K470">
        <v>1414872488</v>
      </c>
      <c r="L470" t="b">
        <v>0</v>
      </c>
      <c r="M470">
        <v>176</v>
      </c>
      <c r="N470" t="b">
        <v>1</v>
      </c>
      <c r="O470" t="s">
        <v>8293</v>
      </c>
      <c r="P470">
        <f t="shared" si="28"/>
        <v>140</v>
      </c>
      <c r="Q470">
        <f t="shared" si="29"/>
        <v>95.49</v>
      </c>
      <c r="R470" s="12" t="s">
        <v>8308</v>
      </c>
      <c r="S470" t="s">
        <v>8309</v>
      </c>
      <c r="T470" s="17">
        <f t="shared" si="30"/>
        <v>41944.83898148148</v>
      </c>
      <c r="U470" s="17">
        <f t="shared" si="31"/>
        <v>42291.500243055561</v>
      </c>
    </row>
    <row r="471" spans="2:21" ht="42.75" hidden="1" x14ac:dyDescent="0.45">
      <c r="B471">
        <v>1203</v>
      </c>
      <c r="C471" s="9" t="s">
        <v>1204</v>
      </c>
      <c r="D471" s="3" t="s">
        <v>5313</v>
      </c>
      <c r="E471" s="5">
        <v>16300</v>
      </c>
      <c r="F471" s="7">
        <v>16700</v>
      </c>
      <c r="G471" t="s">
        <v>8218</v>
      </c>
      <c r="H471" t="s">
        <v>8223</v>
      </c>
      <c r="I471" t="s">
        <v>8245</v>
      </c>
      <c r="J471">
        <v>1433083527</v>
      </c>
      <c r="K471">
        <v>1430491527</v>
      </c>
      <c r="L471" t="b">
        <v>0</v>
      </c>
      <c r="M471">
        <v>101</v>
      </c>
      <c r="N471" t="b">
        <v>1</v>
      </c>
      <c r="O471" t="s">
        <v>8283</v>
      </c>
      <c r="P471">
        <f t="shared" si="28"/>
        <v>102</v>
      </c>
      <c r="Q471">
        <f t="shared" si="29"/>
        <v>165.35</v>
      </c>
      <c r="R471" s="12" t="s">
        <v>8313</v>
      </c>
      <c r="S471" t="s">
        <v>8314</v>
      </c>
      <c r="T471" s="17">
        <f t="shared" si="30"/>
        <v>42125.614895833336</v>
      </c>
      <c r="U471" s="17">
        <f t="shared" si="31"/>
        <v>42626.295138888891</v>
      </c>
    </row>
    <row r="472" spans="2:21" ht="42.75" hidden="1" x14ac:dyDescent="0.45">
      <c r="B472">
        <v>1280</v>
      </c>
      <c r="C472" s="9" t="s">
        <v>1281</v>
      </c>
      <c r="D472" s="3" t="s">
        <v>5390</v>
      </c>
      <c r="E472" s="5">
        <v>15000</v>
      </c>
      <c r="F472" s="7">
        <v>16636.78</v>
      </c>
      <c r="G472" t="s">
        <v>8218</v>
      </c>
      <c r="H472" t="s">
        <v>8223</v>
      </c>
      <c r="I472" t="s">
        <v>8245</v>
      </c>
      <c r="J472">
        <v>1299003054</v>
      </c>
      <c r="K472">
        <v>1291227054</v>
      </c>
      <c r="L472" t="b">
        <v>1</v>
      </c>
      <c r="M472">
        <v>130</v>
      </c>
      <c r="N472" t="b">
        <v>1</v>
      </c>
      <c r="O472" t="s">
        <v>8274</v>
      </c>
      <c r="P472">
        <f t="shared" si="28"/>
        <v>111</v>
      </c>
      <c r="Q472">
        <f t="shared" si="29"/>
        <v>127.98</v>
      </c>
      <c r="R472" s="12" t="s">
        <v>8327</v>
      </c>
      <c r="S472" t="s">
        <v>8331</v>
      </c>
      <c r="T472" s="17">
        <f t="shared" si="30"/>
        <v>40513.757569444446</v>
      </c>
      <c r="U472" s="17">
        <f t="shared" si="31"/>
        <v>41231.053749999999</v>
      </c>
    </row>
    <row r="473" spans="2:21" ht="57" hidden="1" x14ac:dyDescent="0.45">
      <c r="B473">
        <v>1505</v>
      </c>
      <c r="C473" s="9" t="s">
        <v>1506</v>
      </c>
      <c r="D473" s="3" t="s">
        <v>5615</v>
      </c>
      <c r="E473" s="5">
        <v>16000</v>
      </c>
      <c r="F473" s="7">
        <v>16573</v>
      </c>
      <c r="G473" t="s">
        <v>8218</v>
      </c>
      <c r="H473" t="s">
        <v>8235</v>
      </c>
      <c r="I473" t="s">
        <v>8248</v>
      </c>
      <c r="J473">
        <v>1458676860</v>
      </c>
      <c r="K473">
        <v>1455446303</v>
      </c>
      <c r="L473" t="b">
        <v>1</v>
      </c>
      <c r="M473">
        <v>345</v>
      </c>
      <c r="N473" t="b">
        <v>1</v>
      </c>
      <c r="O473" t="s">
        <v>8283</v>
      </c>
      <c r="P473">
        <f t="shared" si="28"/>
        <v>104</v>
      </c>
      <c r="Q473">
        <f t="shared" si="29"/>
        <v>48.04</v>
      </c>
      <c r="R473" s="12" t="s">
        <v>8313</v>
      </c>
      <c r="S473" t="s">
        <v>8314</v>
      </c>
      <c r="T473" s="17">
        <f t="shared" si="30"/>
        <v>42414.44332175926</v>
      </c>
      <c r="U473" s="17">
        <f t="shared" si="31"/>
        <v>42004.880648148144</v>
      </c>
    </row>
    <row r="474" spans="2:21" ht="42.75" hidden="1" x14ac:dyDescent="0.45">
      <c r="B474">
        <v>338</v>
      </c>
      <c r="C474" s="9" t="s">
        <v>339</v>
      </c>
      <c r="D474" s="3" t="s">
        <v>4448</v>
      </c>
      <c r="E474" s="5">
        <v>15000</v>
      </c>
      <c r="F474" s="7">
        <v>16520.04</v>
      </c>
      <c r="G474" t="s">
        <v>8218</v>
      </c>
      <c r="H474" t="s">
        <v>8223</v>
      </c>
      <c r="I474" t="s">
        <v>8245</v>
      </c>
      <c r="J474">
        <v>1472864400</v>
      </c>
      <c r="K474">
        <v>1468001290</v>
      </c>
      <c r="L474" t="b">
        <v>1</v>
      </c>
      <c r="M474">
        <v>236</v>
      </c>
      <c r="N474" t="b">
        <v>1</v>
      </c>
      <c r="O474" t="s">
        <v>8267</v>
      </c>
      <c r="P474">
        <f t="shared" si="28"/>
        <v>110</v>
      </c>
      <c r="Q474">
        <f t="shared" si="29"/>
        <v>70</v>
      </c>
      <c r="R474" s="12" t="s">
        <v>8321</v>
      </c>
      <c r="S474" t="s">
        <v>8322</v>
      </c>
      <c r="T474" s="17">
        <f t="shared" si="30"/>
        <v>42559.755671296298</v>
      </c>
      <c r="U474" s="17">
        <f t="shared" si="31"/>
        <v>42155.614895833336</v>
      </c>
    </row>
    <row r="475" spans="2:21" ht="42.75" hidden="1" x14ac:dyDescent="0.45">
      <c r="B475">
        <v>3043</v>
      </c>
      <c r="C475" s="9" t="s">
        <v>3043</v>
      </c>
      <c r="D475" s="3" t="s">
        <v>7153</v>
      </c>
      <c r="E475" s="5">
        <v>15000</v>
      </c>
      <c r="F475" s="7">
        <v>16501</v>
      </c>
      <c r="G475" t="s">
        <v>8218</v>
      </c>
      <c r="H475" t="s">
        <v>8228</v>
      </c>
      <c r="I475" t="s">
        <v>8250</v>
      </c>
      <c r="J475">
        <v>1429152600</v>
      </c>
      <c r="K475">
        <v>1426815699</v>
      </c>
      <c r="L475" t="b">
        <v>0</v>
      </c>
      <c r="M475">
        <v>128</v>
      </c>
      <c r="N475" t="b">
        <v>1</v>
      </c>
      <c r="O475" t="s">
        <v>8301</v>
      </c>
      <c r="P475">
        <f t="shared" si="28"/>
        <v>110</v>
      </c>
      <c r="Q475">
        <f t="shared" si="29"/>
        <v>128.91</v>
      </c>
      <c r="R475" s="12" t="s">
        <v>8323</v>
      </c>
      <c r="S475" t="s">
        <v>8324</v>
      </c>
      <c r="T475" s="17">
        <f t="shared" si="30"/>
        <v>42083.070590277777</v>
      </c>
      <c r="U475" s="17">
        <f t="shared" si="31"/>
        <v>40603.757569444446</v>
      </c>
    </row>
    <row r="476" spans="2:21" ht="42.75" hidden="1" x14ac:dyDescent="0.45">
      <c r="B476">
        <v>3402</v>
      </c>
      <c r="C476" s="9" t="s">
        <v>3401</v>
      </c>
      <c r="D476" s="3" t="s">
        <v>7512</v>
      </c>
      <c r="E476" s="5">
        <v>15000</v>
      </c>
      <c r="F476" s="7">
        <v>16465</v>
      </c>
      <c r="G476" t="s">
        <v>8218</v>
      </c>
      <c r="H476" t="s">
        <v>8223</v>
      </c>
      <c r="I476" t="s">
        <v>8245</v>
      </c>
      <c r="J476">
        <v>1447295460</v>
      </c>
      <c r="K476">
        <v>1444747843</v>
      </c>
      <c r="L476" t="b">
        <v>0</v>
      </c>
      <c r="M476">
        <v>165</v>
      </c>
      <c r="N476" t="b">
        <v>1</v>
      </c>
      <c r="O476" t="s">
        <v>8269</v>
      </c>
      <c r="P476">
        <f t="shared" si="28"/>
        <v>110</v>
      </c>
      <c r="Q476">
        <f t="shared" si="29"/>
        <v>99.79</v>
      </c>
      <c r="R476" s="12" t="s">
        <v>8323</v>
      </c>
      <c r="S476" t="s">
        <v>8326</v>
      </c>
      <c r="T476" s="17">
        <f t="shared" si="30"/>
        <v>42290.61855324074</v>
      </c>
      <c r="U476" s="17">
        <f t="shared" si="31"/>
        <v>42451.834027777775</v>
      </c>
    </row>
    <row r="477" spans="2:21" ht="42.75" hidden="1" x14ac:dyDescent="0.45">
      <c r="B477">
        <v>286</v>
      </c>
      <c r="C477" s="9" t="s">
        <v>287</v>
      </c>
      <c r="D477" s="3" t="s">
        <v>4396</v>
      </c>
      <c r="E477" s="5">
        <v>15000</v>
      </c>
      <c r="F477" s="7">
        <v>16373</v>
      </c>
      <c r="G477" t="s">
        <v>8218</v>
      </c>
      <c r="H477" t="s">
        <v>8223</v>
      </c>
      <c r="I477" t="s">
        <v>8245</v>
      </c>
      <c r="J477">
        <v>1364236524</v>
      </c>
      <c r="K477">
        <v>1360352124</v>
      </c>
      <c r="L477" t="b">
        <v>1</v>
      </c>
      <c r="M477">
        <v>135</v>
      </c>
      <c r="N477" t="b">
        <v>1</v>
      </c>
      <c r="O477" t="s">
        <v>8267</v>
      </c>
      <c r="P477">
        <f t="shared" si="28"/>
        <v>109</v>
      </c>
      <c r="Q477">
        <f t="shared" si="29"/>
        <v>121.28</v>
      </c>
      <c r="R477" s="12" t="s">
        <v>8321</v>
      </c>
      <c r="S477" t="s">
        <v>8322</v>
      </c>
      <c r="T477" s="17">
        <f t="shared" si="30"/>
        <v>41313.816249999996</v>
      </c>
      <c r="U477" s="17">
        <f t="shared" si="31"/>
        <v>42616.041666666672</v>
      </c>
    </row>
    <row r="478" spans="2:21" ht="42.75" hidden="1" x14ac:dyDescent="0.45">
      <c r="B478">
        <v>3128</v>
      </c>
      <c r="C478" s="9" t="s">
        <v>3128</v>
      </c>
      <c r="D478" s="3" t="s">
        <v>7238</v>
      </c>
      <c r="E478" s="5">
        <v>15000</v>
      </c>
      <c r="F478" s="7">
        <v>16291</v>
      </c>
      <c r="G478" t="s">
        <v>8221</v>
      </c>
      <c r="H478" t="s">
        <v>8223</v>
      </c>
      <c r="I478" t="s">
        <v>8245</v>
      </c>
      <c r="J478">
        <v>1489690141</v>
      </c>
      <c r="K478">
        <v>1487101741</v>
      </c>
      <c r="L478" t="b">
        <v>0</v>
      </c>
      <c r="M478">
        <v>117</v>
      </c>
      <c r="N478" t="b">
        <v>0</v>
      </c>
      <c r="O478" t="s">
        <v>8269</v>
      </c>
      <c r="P478">
        <f t="shared" si="28"/>
        <v>109</v>
      </c>
      <c r="Q478">
        <f t="shared" si="29"/>
        <v>139.24</v>
      </c>
      <c r="R478" s="12" t="s">
        <v>8323</v>
      </c>
      <c r="S478" t="s">
        <v>8326</v>
      </c>
      <c r="T478" s="17">
        <f t="shared" si="30"/>
        <v>42780.825706018513</v>
      </c>
      <c r="U478" s="17">
        <f t="shared" si="31"/>
        <v>42110.118055555555</v>
      </c>
    </row>
    <row r="479" spans="2:21" ht="42.75" hidden="1" x14ac:dyDescent="0.45">
      <c r="B479">
        <v>2044</v>
      </c>
      <c r="C479" s="9" t="s">
        <v>2045</v>
      </c>
      <c r="D479" s="3" t="s">
        <v>6154</v>
      </c>
      <c r="E479" s="5">
        <v>15000</v>
      </c>
      <c r="F479" s="7">
        <v>16232</v>
      </c>
      <c r="G479" t="s">
        <v>8218</v>
      </c>
      <c r="H479" t="s">
        <v>8223</v>
      </c>
      <c r="I479" t="s">
        <v>8245</v>
      </c>
      <c r="J479">
        <v>1434212714</v>
      </c>
      <c r="K479">
        <v>1431620714</v>
      </c>
      <c r="L479" t="b">
        <v>0</v>
      </c>
      <c r="M479">
        <v>180</v>
      </c>
      <c r="N479" t="b">
        <v>1</v>
      </c>
      <c r="O479" t="s">
        <v>8293</v>
      </c>
      <c r="P479">
        <f t="shared" si="28"/>
        <v>108</v>
      </c>
      <c r="Q479">
        <f t="shared" si="29"/>
        <v>90.18</v>
      </c>
      <c r="R479" s="12" t="s">
        <v>8308</v>
      </c>
      <c r="S479" t="s">
        <v>8309</v>
      </c>
      <c r="T479" s="17">
        <f t="shared" si="30"/>
        <v>42138.684189814812</v>
      </c>
      <c r="U479" s="17">
        <f t="shared" si="31"/>
        <v>42320.104861111111</v>
      </c>
    </row>
    <row r="480" spans="2:21" ht="42.75" hidden="1" x14ac:dyDescent="0.45">
      <c r="B480">
        <v>1257</v>
      </c>
      <c r="C480" s="9" t="s">
        <v>1258</v>
      </c>
      <c r="D480" s="3" t="s">
        <v>5367</v>
      </c>
      <c r="E480" s="5">
        <v>5500</v>
      </c>
      <c r="F480" s="7">
        <v>16210</v>
      </c>
      <c r="G480" t="s">
        <v>8218</v>
      </c>
      <c r="H480" t="s">
        <v>8223</v>
      </c>
      <c r="I480" t="s">
        <v>8245</v>
      </c>
      <c r="J480">
        <v>1301792590</v>
      </c>
      <c r="K480">
        <v>1297562590</v>
      </c>
      <c r="L480" t="b">
        <v>1</v>
      </c>
      <c r="M480">
        <v>176</v>
      </c>
      <c r="N480" t="b">
        <v>1</v>
      </c>
      <c r="O480" t="s">
        <v>8274</v>
      </c>
      <c r="P480">
        <f t="shared" si="28"/>
        <v>295</v>
      </c>
      <c r="Q480">
        <f t="shared" si="29"/>
        <v>92.1</v>
      </c>
      <c r="R480" s="12" t="s">
        <v>8327</v>
      </c>
      <c r="S480" t="s">
        <v>8331</v>
      </c>
      <c r="T480" s="17">
        <f t="shared" si="30"/>
        <v>40587.085532407407</v>
      </c>
      <c r="U480" s="17">
        <f t="shared" si="31"/>
        <v>41358.774583333332</v>
      </c>
    </row>
    <row r="481" spans="2:21" ht="42.75" hidden="1" x14ac:dyDescent="0.45">
      <c r="B481">
        <v>1753</v>
      </c>
      <c r="C481" s="9" t="s">
        <v>1754</v>
      </c>
      <c r="D481" s="3" t="s">
        <v>5863</v>
      </c>
      <c r="E481" s="5">
        <v>15000</v>
      </c>
      <c r="F481" s="7">
        <v>16200</v>
      </c>
      <c r="G481" t="s">
        <v>8218</v>
      </c>
      <c r="H481" t="s">
        <v>8231</v>
      </c>
      <c r="I481" t="s">
        <v>8252</v>
      </c>
      <c r="J481">
        <v>1458579568</v>
      </c>
      <c r="K481">
        <v>1455991168</v>
      </c>
      <c r="L481" t="b">
        <v>0</v>
      </c>
      <c r="M481">
        <v>35</v>
      </c>
      <c r="N481" t="b">
        <v>1</v>
      </c>
      <c r="O481" t="s">
        <v>8283</v>
      </c>
      <c r="P481">
        <f t="shared" si="28"/>
        <v>108</v>
      </c>
      <c r="Q481">
        <f t="shared" si="29"/>
        <v>462.86</v>
      </c>
      <c r="R481" s="12" t="s">
        <v>8313</v>
      </c>
      <c r="S481" t="s">
        <v>8314</v>
      </c>
      <c r="T481" s="17">
        <f t="shared" si="30"/>
        <v>42420.74962962963</v>
      </c>
      <c r="U481" s="17">
        <f t="shared" si="31"/>
        <v>42810.784039351856</v>
      </c>
    </row>
    <row r="482" spans="2:21" ht="42.75" hidden="1" x14ac:dyDescent="0.45">
      <c r="B482">
        <v>1510</v>
      </c>
      <c r="C482" s="9" t="s">
        <v>1511</v>
      </c>
      <c r="D482" s="3" t="s">
        <v>5620</v>
      </c>
      <c r="E482" s="5">
        <v>16000</v>
      </c>
      <c r="F482" s="7">
        <v>16165.6</v>
      </c>
      <c r="G482" t="s">
        <v>8218</v>
      </c>
      <c r="H482" t="s">
        <v>8224</v>
      </c>
      <c r="I482" t="s">
        <v>8246</v>
      </c>
      <c r="J482">
        <v>1405761278</v>
      </c>
      <c r="K482">
        <v>1403169278</v>
      </c>
      <c r="L482" t="b">
        <v>1</v>
      </c>
      <c r="M482">
        <v>405</v>
      </c>
      <c r="N482" t="b">
        <v>1</v>
      </c>
      <c r="O482" t="s">
        <v>8283</v>
      </c>
      <c r="P482">
        <f t="shared" si="28"/>
        <v>101</v>
      </c>
      <c r="Q482">
        <f t="shared" si="29"/>
        <v>39.92</v>
      </c>
      <c r="R482" s="12" t="s">
        <v>8313</v>
      </c>
      <c r="S482" t="s">
        <v>8314</v>
      </c>
      <c r="T482" s="17">
        <f t="shared" si="30"/>
        <v>41809.385162037033</v>
      </c>
      <c r="U482" s="17">
        <f t="shared" si="31"/>
        <v>42168.684189814812</v>
      </c>
    </row>
    <row r="483" spans="2:21" ht="42.75" hidden="1" x14ac:dyDescent="0.45">
      <c r="B483">
        <v>240</v>
      </c>
      <c r="C483" s="9" t="s">
        <v>242</v>
      </c>
      <c r="D483" s="3" t="s">
        <v>4350</v>
      </c>
      <c r="E483" s="5">
        <v>15000</v>
      </c>
      <c r="F483" s="7">
        <v>16145.12</v>
      </c>
      <c r="G483" t="s">
        <v>8218</v>
      </c>
      <c r="H483" t="s">
        <v>8223</v>
      </c>
      <c r="I483" t="s">
        <v>8245</v>
      </c>
      <c r="J483">
        <v>1367773211</v>
      </c>
      <c r="K483">
        <v>1363885211</v>
      </c>
      <c r="L483" t="b">
        <v>1</v>
      </c>
      <c r="M483">
        <v>137</v>
      </c>
      <c r="N483" t="b">
        <v>1</v>
      </c>
      <c r="O483" t="s">
        <v>8267</v>
      </c>
      <c r="P483">
        <f t="shared" si="28"/>
        <v>108</v>
      </c>
      <c r="Q483">
        <f t="shared" si="29"/>
        <v>117.85</v>
      </c>
      <c r="R483" s="12" t="s">
        <v>8321</v>
      </c>
      <c r="S483" t="s">
        <v>8322</v>
      </c>
      <c r="T483" s="17">
        <f t="shared" si="30"/>
        <v>41354.708460648151</v>
      </c>
      <c r="U483" s="17">
        <f t="shared" si="31"/>
        <v>40636.043865740743</v>
      </c>
    </row>
    <row r="484" spans="2:21" ht="42.75" hidden="1" x14ac:dyDescent="0.45">
      <c r="B484">
        <v>396</v>
      </c>
      <c r="C484" s="9" t="s">
        <v>397</v>
      </c>
      <c r="D484" s="3" t="s">
        <v>4506</v>
      </c>
      <c r="E484" s="5">
        <v>15000</v>
      </c>
      <c r="F484" s="7">
        <v>16000</v>
      </c>
      <c r="G484" t="s">
        <v>8218</v>
      </c>
      <c r="H484" t="s">
        <v>8223</v>
      </c>
      <c r="I484" t="s">
        <v>8245</v>
      </c>
      <c r="J484">
        <v>1341668006</v>
      </c>
      <c r="K484">
        <v>1340372006</v>
      </c>
      <c r="L484" t="b">
        <v>0</v>
      </c>
      <c r="M484">
        <v>196</v>
      </c>
      <c r="N484" t="b">
        <v>1</v>
      </c>
      <c r="O484" t="s">
        <v>8267</v>
      </c>
      <c r="P484">
        <f t="shared" si="28"/>
        <v>107</v>
      </c>
      <c r="Q484">
        <f t="shared" si="29"/>
        <v>81.63</v>
      </c>
      <c r="R484" s="12" t="s">
        <v>8321</v>
      </c>
      <c r="S484" t="s">
        <v>8322</v>
      </c>
      <c r="T484" s="17">
        <f t="shared" si="30"/>
        <v>41082.564884259256</v>
      </c>
      <c r="U484" s="17">
        <f t="shared" si="31"/>
        <v>42450.707962962959</v>
      </c>
    </row>
    <row r="485" spans="2:21" ht="28.5" hidden="1" x14ac:dyDescent="0.45">
      <c r="B485">
        <v>2196</v>
      </c>
      <c r="C485" s="9" t="s">
        <v>2197</v>
      </c>
      <c r="D485" s="3" t="s">
        <v>6306</v>
      </c>
      <c r="E485" s="5">
        <v>14000</v>
      </c>
      <c r="F485" s="7">
        <v>15937</v>
      </c>
      <c r="G485" t="s">
        <v>8218</v>
      </c>
      <c r="H485" t="s">
        <v>8223</v>
      </c>
      <c r="I485" t="s">
        <v>8245</v>
      </c>
      <c r="J485">
        <v>1480662000</v>
      </c>
      <c r="K485">
        <v>1478000502</v>
      </c>
      <c r="L485" t="b">
        <v>0</v>
      </c>
      <c r="M485">
        <v>234</v>
      </c>
      <c r="N485" t="b">
        <v>1</v>
      </c>
      <c r="O485" t="s">
        <v>8295</v>
      </c>
      <c r="P485">
        <f t="shared" si="28"/>
        <v>114</v>
      </c>
      <c r="Q485">
        <f t="shared" si="29"/>
        <v>68.11</v>
      </c>
      <c r="R485" s="12" t="s">
        <v>8316</v>
      </c>
      <c r="S485" t="s">
        <v>8317</v>
      </c>
      <c r="T485" s="17">
        <f t="shared" si="30"/>
        <v>42675.487291666665</v>
      </c>
      <c r="U485" s="17">
        <f t="shared" si="31"/>
        <v>41839.385162037033</v>
      </c>
    </row>
    <row r="486" spans="2:21" ht="42.75" hidden="1" x14ac:dyDescent="0.45">
      <c r="B486">
        <v>2666</v>
      </c>
      <c r="C486" s="9" t="s">
        <v>2666</v>
      </c>
      <c r="D486" s="3" t="s">
        <v>6776</v>
      </c>
      <c r="E486" s="5">
        <v>10000</v>
      </c>
      <c r="F486" s="7">
        <v>15929.51</v>
      </c>
      <c r="G486" t="s">
        <v>8218</v>
      </c>
      <c r="H486" t="s">
        <v>8223</v>
      </c>
      <c r="I486" t="s">
        <v>8245</v>
      </c>
      <c r="J486">
        <v>1443214800</v>
      </c>
      <c r="K486">
        <v>1440008439</v>
      </c>
      <c r="L486" t="b">
        <v>0</v>
      </c>
      <c r="M486">
        <v>206</v>
      </c>
      <c r="N486" t="b">
        <v>1</v>
      </c>
      <c r="O486" t="s">
        <v>8300</v>
      </c>
      <c r="P486">
        <f t="shared" si="28"/>
        <v>159</v>
      </c>
      <c r="Q486">
        <f t="shared" si="29"/>
        <v>77.33</v>
      </c>
      <c r="R486" s="12" t="s">
        <v>8308</v>
      </c>
      <c r="S486" t="s">
        <v>8340</v>
      </c>
      <c r="T486" s="17">
        <f t="shared" si="30"/>
        <v>42235.764340277776</v>
      </c>
      <c r="U486" s="17">
        <f t="shared" si="31"/>
        <v>41399.708460648151</v>
      </c>
    </row>
    <row r="487" spans="2:21" ht="42.75" hidden="1" x14ac:dyDescent="0.45">
      <c r="B487">
        <v>1277</v>
      </c>
      <c r="C487" s="9" t="s">
        <v>1278</v>
      </c>
      <c r="D487" s="3" t="s">
        <v>5387</v>
      </c>
      <c r="E487" s="5">
        <v>15000</v>
      </c>
      <c r="F487" s="7">
        <v>15918.65</v>
      </c>
      <c r="G487" t="s">
        <v>8218</v>
      </c>
      <c r="H487" t="s">
        <v>8223</v>
      </c>
      <c r="I487" t="s">
        <v>8245</v>
      </c>
      <c r="J487">
        <v>1346765347</v>
      </c>
      <c r="K487">
        <v>1343741347</v>
      </c>
      <c r="L487" t="b">
        <v>1</v>
      </c>
      <c r="M487">
        <v>413</v>
      </c>
      <c r="N487" t="b">
        <v>1</v>
      </c>
      <c r="O487" t="s">
        <v>8274</v>
      </c>
      <c r="P487">
        <f t="shared" si="28"/>
        <v>106</v>
      </c>
      <c r="Q487">
        <f t="shared" si="29"/>
        <v>38.54</v>
      </c>
      <c r="R487" s="12" t="s">
        <v>8327</v>
      </c>
      <c r="S487" t="s">
        <v>8331</v>
      </c>
      <c r="T487" s="17">
        <f t="shared" si="30"/>
        <v>41121.561886574076</v>
      </c>
      <c r="U487" s="17">
        <f t="shared" si="31"/>
        <v>41097.564884259256</v>
      </c>
    </row>
    <row r="488" spans="2:21" ht="42.75" hidden="1" x14ac:dyDescent="0.45">
      <c r="B488">
        <v>2257</v>
      </c>
      <c r="C488" s="9" t="s">
        <v>2258</v>
      </c>
      <c r="D488" s="3" t="s">
        <v>6367</v>
      </c>
      <c r="E488" s="5">
        <v>2500</v>
      </c>
      <c r="F488" s="7">
        <v>15903.5</v>
      </c>
      <c r="G488" t="s">
        <v>8218</v>
      </c>
      <c r="H488" t="s">
        <v>8224</v>
      </c>
      <c r="I488" t="s">
        <v>8246</v>
      </c>
      <c r="J488">
        <v>1466377200</v>
      </c>
      <c r="K488">
        <v>1463351329</v>
      </c>
      <c r="L488" t="b">
        <v>0</v>
      </c>
      <c r="M488">
        <v>169</v>
      </c>
      <c r="N488" t="b">
        <v>1</v>
      </c>
      <c r="O488" t="s">
        <v>8295</v>
      </c>
      <c r="P488">
        <f t="shared" si="28"/>
        <v>636</v>
      </c>
      <c r="Q488">
        <f t="shared" si="29"/>
        <v>94.1</v>
      </c>
      <c r="R488" s="12" t="s">
        <v>8316</v>
      </c>
      <c r="S488" t="s">
        <v>8317</v>
      </c>
      <c r="T488" s="17">
        <f t="shared" si="30"/>
        <v>42505.936678240745</v>
      </c>
      <c r="U488" s="17">
        <f t="shared" si="31"/>
        <v>42706.291666666672</v>
      </c>
    </row>
    <row r="489" spans="2:21" ht="42.75" hidden="1" x14ac:dyDescent="0.45">
      <c r="B489">
        <v>1304</v>
      </c>
      <c r="C489" s="9" t="s">
        <v>1305</v>
      </c>
      <c r="D489" s="3" t="s">
        <v>5414</v>
      </c>
      <c r="E489" s="5">
        <v>40000</v>
      </c>
      <c r="F489" s="7">
        <v>15851</v>
      </c>
      <c r="G489" t="s">
        <v>8219</v>
      </c>
      <c r="H489" t="s">
        <v>8224</v>
      </c>
      <c r="I489" t="s">
        <v>8246</v>
      </c>
      <c r="J489">
        <v>1489376405</v>
      </c>
      <c r="K489">
        <v>1484196005</v>
      </c>
      <c r="L489" t="b">
        <v>0</v>
      </c>
      <c r="M489">
        <v>104</v>
      </c>
      <c r="N489" t="b">
        <v>0</v>
      </c>
      <c r="O489" t="s">
        <v>8271</v>
      </c>
      <c r="P489">
        <f t="shared" si="28"/>
        <v>40</v>
      </c>
      <c r="Q489">
        <f t="shared" si="29"/>
        <v>152.41</v>
      </c>
      <c r="R489" s="12" t="s">
        <v>8308</v>
      </c>
      <c r="S489" t="s">
        <v>8310</v>
      </c>
      <c r="T489" s="17">
        <f t="shared" si="30"/>
        <v>42747.194502314815</v>
      </c>
      <c r="U489" s="17">
        <f t="shared" si="31"/>
        <v>42272.875</v>
      </c>
    </row>
    <row r="490" spans="2:21" ht="28.5" hidden="1" x14ac:dyDescent="0.45">
      <c r="B490">
        <v>2618</v>
      </c>
      <c r="C490" s="9" t="s">
        <v>2618</v>
      </c>
      <c r="D490" s="3" t="s">
        <v>6728</v>
      </c>
      <c r="E490" s="5">
        <v>15000</v>
      </c>
      <c r="F490" s="7">
        <v>15808</v>
      </c>
      <c r="G490" t="s">
        <v>8218</v>
      </c>
      <c r="H490" t="s">
        <v>8223</v>
      </c>
      <c r="I490" t="s">
        <v>8245</v>
      </c>
      <c r="J490">
        <v>1449000061</v>
      </c>
      <c r="K490">
        <v>1443812461</v>
      </c>
      <c r="L490" t="b">
        <v>1</v>
      </c>
      <c r="M490">
        <v>77</v>
      </c>
      <c r="N490" t="b">
        <v>1</v>
      </c>
      <c r="O490" t="s">
        <v>8299</v>
      </c>
      <c r="P490">
        <f t="shared" si="28"/>
        <v>105</v>
      </c>
      <c r="Q490">
        <f t="shared" si="29"/>
        <v>205.3</v>
      </c>
      <c r="R490" s="12" t="s">
        <v>8308</v>
      </c>
      <c r="S490" t="s">
        <v>8315</v>
      </c>
      <c r="T490" s="17">
        <f t="shared" si="30"/>
        <v>42279.792372685188</v>
      </c>
      <c r="U490" s="17">
        <f t="shared" si="31"/>
        <v>41156.561886574076</v>
      </c>
    </row>
    <row r="491" spans="2:21" ht="42.75" hidden="1" x14ac:dyDescent="0.45">
      <c r="B491">
        <v>2995</v>
      </c>
      <c r="C491" s="9" t="s">
        <v>2995</v>
      </c>
      <c r="D491" s="3" t="s">
        <v>7105</v>
      </c>
      <c r="E491" s="5">
        <v>15000</v>
      </c>
      <c r="F491" s="7">
        <v>15744</v>
      </c>
      <c r="G491" t="s">
        <v>8218</v>
      </c>
      <c r="H491" t="s">
        <v>8223</v>
      </c>
      <c r="I491" t="s">
        <v>8245</v>
      </c>
      <c r="J491">
        <v>1484841471</v>
      </c>
      <c r="K491">
        <v>1482249471</v>
      </c>
      <c r="L491" t="b">
        <v>0</v>
      </c>
      <c r="M491">
        <v>249</v>
      </c>
      <c r="N491" t="b">
        <v>1</v>
      </c>
      <c r="O491" t="s">
        <v>8301</v>
      </c>
      <c r="P491">
        <f t="shared" si="28"/>
        <v>105</v>
      </c>
      <c r="Q491">
        <f t="shared" si="29"/>
        <v>63.23</v>
      </c>
      <c r="R491" s="12" t="s">
        <v>8323</v>
      </c>
      <c r="S491" t="s">
        <v>8324</v>
      </c>
      <c r="T491" s="17">
        <f t="shared" si="30"/>
        <v>42724.665173611109</v>
      </c>
      <c r="U491" s="17">
        <f t="shared" si="31"/>
        <v>42540.958333333328</v>
      </c>
    </row>
    <row r="492" spans="2:21" ht="42.75" hidden="1" x14ac:dyDescent="0.45">
      <c r="B492">
        <v>2182</v>
      </c>
      <c r="C492" s="9" t="s">
        <v>2183</v>
      </c>
      <c r="D492" s="3" t="s">
        <v>6292</v>
      </c>
      <c r="E492" s="5">
        <v>3000</v>
      </c>
      <c r="F492" s="7">
        <v>15725</v>
      </c>
      <c r="G492" t="s">
        <v>8218</v>
      </c>
      <c r="H492" t="s">
        <v>8228</v>
      </c>
      <c r="I492" t="s">
        <v>8250</v>
      </c>
      <c r="J492">
        <v>1412285825</v>
      </c>
      <c r="K492">
        <v>1409261825</v>
      </c>
      <c r="L492" t="b">
        <v>0</v>
      </c>
      <c r="M492">
        <v>356</v>
      </c>
      <c r="N492" t="b">
        <v>1</v>
      </c>
      <c r="O492" t="s">
        <v>8295</v>
      </c>
      <c r="P492">
        <f t="shared" si="28"/>
        <v>524</v>
      </c>
      <c r="Q492">
        <f t="shared" si="29"/>
        <v>44.17</v>
      </c>
      <c r="R492" s="12" t="s">
        <v>8316</v>
      </c>
      <c r="S492" t="s">
        <v>8317</v>
      </c>
      <c r="T492" s="17">
        <f t="shared" si="30"/>
        <v>41879.900752314818</v>
      </c>
      <c r="U492" s="17">
        <f t="shared" si="31"/>
        <v>42807.152835648143</v>
      </c>
    </row>
    <row r="493" spans="2:21" ht="42.75" hidden="1" x14ac:dyDescent="0.45">
      <c r="B493">
        <v>289</v>
      </c>
      <c r="C493" s="9" t="s">
        <v>290</v>
      </c>
      <c r="D493" s="3" t="s">
        <v>4399</v>
      </c>
      <c r="E493" s="5">
        <v>15000</v>
      </c>
      <c r="F493" s="7">
        <v>15723</v>
      </c>
      <c r="G493" t="s">
        <v>8218</v>
      </c>
      <c r="H493" t="s">
        <v>8224</v>
      </c>
      <c r="I493" t="s">
        <v>8246</v>
      </c>
      <c r="J493">
        <v>1383389834</v>
      </c>
      <c r="K493">
        <v>1380797834</v>
      </c>
      <c r="L493" t="b">
        <v>1</v>
      </c>
      <c r="M493">
        <v>232</v>
      </c>
      <c r="N493" t="b">
        <v>1</v>
      </c>
      <c r="O493" t="s">
        <v>8267</v>
      </c>
      <c r="P493">
        <f t="shared" si="28"/>
        <v>105</v>
      </c>
      <c r="Q493">
        <f t="shared" si="29"/>
        <v>67.77</v>
      </c>
      <c r="R493" s="12" t="s">
        <v>8321</v>
      </c>
      <c r="S493" t="s">
        <v>8322</v>
      </c>
      <c r="T493" s="17">
        <f t="shared" si="30"/>
        <v>41550.456412037034</v>
      </c>
      <c r="U493" s="17">
        <f t="shared" si="31"/>
        <v>42339.834039351852</v>
      </c>
    </row>
    <row r="494" spans="2:21" ht="42.75" hidden="1" x14ac:dyDescent="0.45">
      <c r="B494">
        <v>3274</v>
      </c>
      <c r="C494" s="9" t="s">
        <v>3274</v>
      </c>
      <c r="D494" s="3" t="s">
        <v>7384</v>
      </c>
      <c r="E494" s="5">
        <v>15500</v>
      </c>
      <c r="F494" s="7">
        <v>15705</v>
      </c>
      <c r="G494" t="s">
        <v>8218</v>
      </c>
      <c r="H494" t="s">
        <v>8223</v>
      </c>
      <c r="I494" t="s">
        <v>8245</v>
      </c>
      <c r="J494">
        <v>1458075600</v>
      </c>
      <c r="K494">
        <v>1454259272</v>
      </c>
      <c r="L494" t="b">
        <v>1</v>
      </c>
      <c r="M494">
        <v>286</v>
      </c>
      <c r="N494" t="b">
        <v>1</v>
      </c>
      <c r="O494" t="s">
        <v>8269</v>
      </c>
      <c r="P494">
        <f t="shared" si="28"/>
        <v>101</v>
      </c>
      <c r="Q494">
        <f t="shared" si="29"/>
        <v>54.91</v>
      </c>
      <c r="R494" s="12" t="s">
        <v>8323</v>
      </c>
      <c r="S494" t="s">
        <v>8326</v>
      </c>
      <c r="T494" s="17">
        <f t="shared" si="30"/>
        <v>42400.704537037032</v>
      </c>
      <c r="U494" s="17">
        <f t="shared" si="31"/>
        <v>42754.665173611109</v>
      </c>
    </row>
    <row r="495" spans="2:21" ht="42.75" hidden="1" x14ac:dyDescent="0.45">
      <c r="B495">
        <v>534</v>
      </c>
      <c r="C495" s="9" t="s">
        <v>535</v>
      </c>
      <c r="D495" s="3" t="s">
        <v>4644</v>
      </c>
      <c r="E495" s="5">
        <v>15000</v>
      </c>
      <c r="F495" s="7">
        <v>15700</v>
      </c>
      <c r="G495" t="s">
        <v>8218</v>
      </c>
      <c r="H495" t="s">
        <v>8233</v>
      </c>
      <c r="I495" t="s">
        <v>8253</v>
      </c>
      <c r="J495">
        <v>1446418800</v>
      </c>
      <c r="K495">
        <v>1443036470</v>
      </c>
      <c r="L495" t="b">
        <v>0</v>
      </c>
      <c r="M495">
        <v>48</v>
      </c>
      <c r="N495" t="b">
        <v>1</v>
      </c>
      <c r="O495" t="s">
        <v>8269</v>
      </c>
      <c r="P495">
        <f t="shared" si="28"/>
        <v>105</v>
      </c>
      <c r="Q495">
        <f t="shared" si="29"/>
        <v>327.08</v>
      </c>
      <c r="R495" s="12" t="s">
        <v>8323</v>
      </c>
      <c r="S495" t="s">
        <v>8326</v>
      </c>
      <c r="T495" s="17">
        <f t="shared" si="30"/>
        <v>42270.810995370368</v>
      </c>
      <c r="U495" s="17">
        <f t="shared" si="31"/>
        <v>41914.900752314818</v>
      </c>
    </row>
    <row r="496" spans="2:21" ht="42.75" hidden="1" x14ac:dyDescent="0.45">
      <c r="B496">
        <v>3013</v>
      </c>
      <c r="C496" s="9" t="s">
        <v>3013</v>
      </c>
      <c r="D496" s="3" t="s">
        <v>7123</v>
      </c>
      <c r="E496" s="5">
        <v>10000</v>
      </c>
      <c r="F496" s="7">
        <v>15696</v>
      </c>
      <c r="G496" t="s">
        <v>8218</v>
      </c>
      <c r="H496" t="s">
        <v>8223</v>
      </c>
      <c r="I496" t="s">
        <v>8245</v>
      </c>
      <c r="J496">
        <v>1434917049</v>
      </c>
      <c r="K496">
        <v>1432325049</v>
      </c>
      <c r="L496" t="b">
        <v>0</v>
      </c>
      <c r="M496">
        <v>107</v>
      </c>
      <c r="N496" t="b">
        <v>1</v>
      </c>
      <c r="O496" t="s">
        <v>8301</v>
      </c>
      <c r="P496">
        <f t="shared" si="28"/>
        <v>157</v>
      </c>
      <c r="Q496">
        <f t="shared" si="29"/>
        <v>146.69</v>
      </c>
      <c r="R496" s="12" t="s">
        <v>8323</v>
      </c>
      <c r="S496" t="s">
        <v>8324</v>
      </c>
      <c r="T496" s="17">
        <f t="shared" si="30"/>
        <v>42146.836215277777</v>
      </c>
      <c r="U496" s="17">
        <f t="shared" si="31"/>
        <v>41580.456412037034</v>
      </c>
    </row>
    <row r="497" spans="2:21" ht="42.75" hidden="1" x14ac:dyDescent="0.45">
      <c r="B497">
        <v>3304</v>
      </c>
      <c r="C497" s="9" t="s">
        <v>3304</v>
      </c>
      <c r="D497" s="3" t="s">
        <v>7414</v>
      </c>
      <c r="E497" s="5">
        <v>15000</v>
      </c>
      <c r="F497" s="7">
        <v>15677.5</v>
      </c>
      <c r="G497" t="s">
        <v>8218</v>
      </c>
      <c r="H497" t="s">
        <v>8223</v>
      </c>
      <c r="I497" t="s">
        <v>8245</v>
      </c>
      <c r="J497">
        <v>1482418752</v>
      </c>
      <c r="K497">
        <v>1479826752</v>
      </c>
      <c r="L497" t="b">
        <v>0</v>
      </c>
      <c r="M497">
        <v>175</v>
      </c>
      <c r="N497" t="b">
        <v>1</v>
      </c>
      <c r="O497" t="s">
        <v>8269</v>
      </c>
      <c r="P497">
        <f t="shared" si="28"/>
        <v>105</v>
      </c>
      <c r="Q497">
        <f t="shared" si="29"/>
        <v>89.59</v>
      </c>
      <c r="R497" s="12" t="s">
        <v>8323</v>
      </c>
      <c r="S497" t="s">
        <v>8326</v>
      </c>
      <c r="T497" s="17">
        <f t="shared" si="30"/>
        <v>42696.624444444446</v>
      </c>
      <c r="U497" s="17">
        <f t="shared" si="31"/>
        <v>42444.875</v>
      </c>
    </row>
    <row r="498" spans="2:21" ht="42.75" hidden="1" x14ac:dyDescent="0.45">
      <c r="B498">
        <v>1959</v>
      </c>
      <c r="C498" s="9" t="s">
        <v>1960</v>
      </c>
      <c r="D498" s="3" t="s">
        <v>6069</v>
      </c>
      <c r="E498" s="5">
        <v>10000</v>
      </c>
      <c r="F498" s="7">
        <v>15673.44</v>
      </c>
      <c r="G498" t="s">
        <v>8218</v>
      </c>
      <c r="H498" t="s">
        <v>8223</v>
      </c>
      <c r="I498" t="s">
        <v>8245</v>
      </c>
      <c r="J498">
        <v>1412121600</v>
      </c>
      <c r="K498">
        <v>1408565860</v>
      </c>
      <c r="L498" t="b">
        <v>1</v>
      </c>
      <c r="M498">
        <v>424</v>
      </c>
      <c r="N498" t="b">
        <v>1</v>
      </c>
      <c r="O498" t="s">
        <v>8293</v>
      </c>
      <c r="P498">
        <f t="shared" si="28"/>
        <v>157</v>
      </c>
      <c r="Q498">
        <f t="shared" si="29"/>
        <v>36.97</v>
      </c>
      <c r="R498" s="12" t="s">
        <v>8308</v>
      </c>
      <c r="S498" t="s">
        <v>8309</v>
      </c>
      <c r="T498" s="17">
        <f t="shared" si="30"/>
        <v>41871.845601851855</v>
      </c>
      <c r="U498" s="17">
        <f t="shared" si="31"/>
        <v>42309.958333333328</v>
      </c>
    </row>
    <row r="499" spans="2:21" ht="42.75" hidden="1" x14ac:dyDescent="0.45">
      <c r="B499">
        <v>1511</v>
      </c>
      <c r="C499" s="9" t="s">
        <v>1512</v>
      </c>
      <c r="D499" s="3" t="s">
        <v>5621</v>
      </c>
      <c r="E499" s="5">
        <v>14000</v>
      </c>
      <c r="F499" s="7">
        <v>15651</v>
      </c>
      <c r="G499" t="s">
        <v>8218</v>
      </c>
      <c r="H499" t="s">
        <v>8223</v>
      </c>
      <c r="I499" t="s">
        <v>8245</v>
      </c>
      <c r="J499">
        <v>1447858804</v>
      </c>
      <c r="K499">
        <v>1445263204</v>
      </c>
      <c r="L499" t="b">
        <v>1</v>
      </c>
      <c r="M499">
        <v>206</v>
      </c>
      <c r="N499" t="b">
        <v>1</v>
      </c>
      <c r="O499" t="s">
        <v>8283</v>
      </c>
      <c r="P499">
        <f t="shared" si="28"/>
        <v>112</v>
      </c>
      <c r="Q499">
        <f t="shared" si="29"/>
        <v>75.98</v>
      </c>
      <c r="R499" s="12" t="s">
        <v>8313</v>
      </c>
      <c r="S499" t="s">
        <v>8314</v>
      </c>
      <c r="T499" s="17">
        <f t="shared" si="30"/>
        <v>42296.583379629628</v>
      </c>
      <c r="U499" s="17">
        <f t="shared" si="31"/>
        <v>42176.836215277777</v>
      </c>
    </row>
    <row r="500" spans="2:21" ht="42.75" hidden="1" x14ac:dyDescent="0.45">
      <c r="B500">
        <v>795</v>
      </c>
      <c r="C500" s="9" t="s">
        <v>796</v>
      </c>
      <c r="D500" s="3" t="s">
        <v>4905</v>
      </c>
      <c r="E500" s="5">
        <v>14000</v>
      </c>
      <c r="F500" s="7">
        <v>15650</v>
      </c>
      <c r="G500" t="s">
        <v>8218</v>
      </c>
      <c r="H500" t="s">
        <v>8223</v>
      </c>
      <c r="I500" t="s">
        <v>8245</v>
      </c>
      <c r="J500">
        <v>1333774740</v>
      </c>
      <c r="K500">
        <v>1330094566</v>
      </c>
      <c r="L500" t="b">
        <v>0</v>
      </c>
      <c r="M500">
        <v>184</v>
      </c>
      <c r="N500" t="b">
        <v>1</v>
      </c>
      <c r="O500" t="s">
        <v>8274</v>
      </c>
      <c r="P500">
        <f t="shared" si="28"/>
        <v>112</v>
      </c>
      <c r="Q500">
        <f t="shared" si="29"/>
        <v>85.05</v>
      </c>
      <c r="R500" s="12" t="s">
        <v>8327</v>
      </c>
      <c r="S500" t="s">
        <v>8331</v>
      </c>
      <c r="T500" s="17">
        <f t="shared" si="30"/>
        <v>40963.613032407404</v>
      </c>
      <c r="U500" s="17">
        <f t="shared" si="31"/>
        <v>42726.624444444446</v>
      </c>
    </row>
    <row r="501" spans="2:21" ht="57" hidden="1" x14ac:dyDescent="0.45">
      <c r="B501">
        <v>2316</v>
      </c>
      <c r="C501" s="9" t="s">
        <v>2317</v>
      </c>
      <c r="D501" s="3" t="s">
        <v>6426</v>
      </c>
      <c r="E501" s="5">
        <v>15000</v>
      </c>
      <c r="F501" s="7">
        <v>15606.4</v>
      </c>
      <c r="G501" t="s">
        <v>8218</v>
      </c>
      <c r="H501" t="s">
        <v>8223</v>
      </c>
      <c r="I501" t="s">
        <v>8245</v>
      </c>
      <c r="J501">
        <v>1260383040</v>
      </c>
      <c r="K501">
        <v>1253726650</v>
      </c>
      <c r="L501" t="b">
        <v>1</v>
      </c>
      <c r="M501">
        <v>200</v>
      </c>
      <c r="N501" t="b">
        <v>1</v>
      </c>
      <c r="O501" t="s">
        <v>8277</v>
      </c>
      <c r="P501">
        <f t="shared" si="28"/>
        <v>104</v>
      </c>
      <c r="Q501">
        <f t="shared" si="29"/>
        <v>78.03</v>
      </c>
      <c r="R501" s="12" t="s">
        <v>8327</v>
      </c>
      <c r="S501" t="s">
        <v>8328</v>
      </c>
      <c r="T501" s="17">
        <f t="shared" si="30"/>
        <v>40079.725115740745</v>
      </c>
      <c r="U501" s="17">
        <f t="shared" si="31"/>
        <v>41913</v>
      </c>
    </row>
    <row r="502" spans="2:21" ht="28.5" hidden="1" x14ac:dyDescent="0.45">
      <c r="B502">
        <v>3779</v>
      </c>
      <c r="C502" s="9" t="s">
        <v>3776</v>
      </c>
      <c r="D502" s="3" t="s">
        <v>7889</v>
      </c>
      <c r="E502" s="5">
        <v>15000</v>
      </c>
      <c r="F502" s="7">
        <v>15597</v>
      </c>
      <c r="G502" t="s">
        <v>8218</v>
      </c>
      <c r="H502" t="s">
        <v>8223</v>
      </c>
      <c r="I502" t="s">
        <v>8245</v>
      </c>
      <c r="J502">
        <v>1459010340</v>
      </c>
      <c r="K502">
        <v>1456421940</v>
      </c>
      <c r="L502" t="b">
        <v>0</v>
      </c>
      <c r="M502">
        <v>115</v>
      </c>
      <c r="N502" t="b">
        <v>1</v>
      </c>
      <c r="O502" t="s">
        <v>8303</v>
      </c>
      <c r="P502">
        <f t="shared" si="28"/>
        <v>104</v>
      </c>
      <c r="Q502">
        <f t="shared" si="29"/>
        <v>135.63</v>
      </c>
      <c r="R502" s="12" t="s">
        <v>8323</v>
      </c>
      <c r="S502" t="s">
        <v>8335</v>
      </c>
      <c r="T502" s="17">
        <f t="shared" si="30"/>
        <v>42425.735416666663</v>
      </c>
      <c r="U502" s="17">
        <f t="shared" si="31"/>
        <v>42326.625046296293</v>
      </c>
    </row>
    <row r="503" spans="2:21" ht="42.75" hidden="1" x14ac:dyDescent="0.45">
      <c r="B503">
        <v>365</v>
      </c>
      <c r="C503" s="9" t="s">
        <v>366</v>
      </c>
      <c r="D503" s="3" t="s">
        <v>4475</v>
      </c>
      <c r="E503" s="5">
        <v>15000</v>
      </c>
      <c r="F503" s="7">
        <v>15596</v>
      </c>
      <c r="G503" t="s">
        <v>8218</v>
      </c>
      <c r="H503" t="s">
        <v>8224</v>
      </c>
      <c r="I503" t="s">
        <v>8246</v>
      </c>
      <c r="J503">
        <v>1393597999</v>
      </c>
      <c r="K503">
        <v>1391005999</v>
      </c>
      <c r="L503" t="b">
        <v>0</v>
      </c>
      <c r="M503">
        <v>65</v>
      </c>
      <c r="N503" t="b">
        <v>1</v>
      </c>
      <c r="O503" t="s">
        <v>8267</v>
      </c>
      <c r="P503">
        <f t="shared" si="28"/>
        <v>104</v>
      </c>
      <c r="Q503">
        <f t="shared" si="29"/>
        <v>239.94</v>
      </c>
      <c r="R503" s="12" t="s">
        <v>8321</v>
      </c>
      <c r="S503" t="s">
        <v>8322</v>
      </c>
      <c r="T503" s="17">
        <f t="shared" si="30"/>
        <v>41668.606469907405</v>
      </c>
      <c r="U503" s="17">
        <f t="shared" si="31"/>
        <v>41006.207638888889</v>
      </c>
    </row>
    <row r="504" spans="2:21" ht="42.75" hidden="1" x14ac:dyDescent="0.45">
      <c r="B504">
        <v>1631</v>
      </c>
      <c r="C504" s="9" t="s">
        <v>1632</v>
      </c>
      <c r="D504" s="3" t="s">
        <v>5741</v>
      </c>
      <c r="E504" s="5">
        <v>10000</v>
      </c>
      <c r="F504" s="7">
        <v>15591</v>
      </c>
      <c r="G504" t="s">
        <v>8218</v>
      </c>
      <c r="H504" t="s">
        <v>8223</v>
      </c>
      <c r="I504" t="s">
        <v>8245</v>
      </c>
      <c r="J504">
        <v>1350074261</v>
      </c>
      <c r="K504">
        <v>1347482261</v>
      </c>
      <c r="L504" t="b">
        <v>0</v>
      </c>
      <c r="M504">
        <v>133</v>
      </c>
      <c r="N504" t="b">
        <v>1</v>
      </c>
      <c r="O504" t="s">
        <v>8274</v>
      </c>
      <c r="P504">
        <f t="shared" si="28"/>
        <v>156</v>
      </c>
      <c r="Q504">
        <f t="shared" si="29"/>
        <v>117.23</v>
      </c>
      <c r="R504" s="12" t="s">
        <v>8327</v>
      </c>
      <c r="S504" t="s">
        <v>8331</v>
      </c>
      <c r="T504" s="17">
        <f t="shared" si="30"/>
        <v>41164.859502314815</v>
      </c>
      <c r="U504" s="17">
        <f t="shared" si="31"/>
        <v>40156.76666666667</v>
      </c>
    </row>
    <row r="505" spans="2:21" ht="42.75" hidden="1" x14ac:dyDescent="0.45">
      <c r="B505">
        <v>1220</v>
      </c>
      <c r="C505" s="9" t="s">
        <v>1221</v>
      </c>
      <c r="D505" s="3" t="s">
        <v>5330</v>
      </c>
      <c r="E505" s="5">
        <v>15000</v>
      </c>
      <c r="F505" s="7">
        <v>15565</v>
      </c>
      <c r="G505" t="s">
        <v>8218</v>
      </c>
      <c r="H505" t="s">
        <v>8235</v>
      </c>
      <c r="I505" t="s">
        <v>8248</v>
      </c>
      <c r="J505">
        <v>1440515112</v>
      </c>
      <c r="K505">
        <v>1437923112</v>
      </c>
      <c r="L505" t="b">
        <v>0</v>
      </c>
      <c r="M505">
        <v>140</v>
      </c>
      <c r="N505" t="b">
        <v>1</v>
      </c>
      <c r="O505" t="s">
        <v>8283</v>
      </c>
      <c r="P505">
        <f t="shared" si="28"/>
        <v>104</v>
      </c>
      <c r="Q505">
        <f t="shared" si="29"/>
        <v>111.18</v>
      </c>
      <c r="R505" s="12" t="s">
        <v>8313</v>
      </c>
      <c r="S505" t="s">
        <v>8314</v>
      </c>
      <c r="T505" s="17">
        <f t="shared" si="30"/>
        <v>42211.628611111111</v>
      </c>
      <c r="U505" s="17">
        <f t="shared" si="31"/>
        <v>42455.693750000006</v>
      </c>
    </row>
    <row r="506" spans="2:21" ht="42.75" hidden="1" x14ac:dyDescent="0.45">
      <c r="B506">
        <v>3411</v>
      </c>
      <c r="C506" s="9" t="s">
        <v>3410</v>
      </c>
      <c r="D506" s="3" t="s">
        <v>7521</v>
      </c>
      <c r="E506" s="5">
        <v>15000</v>
      </c>
      <c r="F506" s="7">
        <v>15535</v>
      </c>
      <c r="G506" t="s">
        <v>8218</v>
      </c>
      <c r="H506" t="s">
        <v>8223</v>
      </c>
      <c r="I506" t="s">
        <v>8245</v>
      </c>
      <c r="J506">
        <v>1444264372</v>
      </c>
      <c r="K506">
        <v>1442536372</v>
      </c>
      <c r="L506" t="b">
        <v>0</v>
      </c>
      <c r="M506">
        <v>78</v>
      </c>
      <c r="N506" t="b">
        <v>1</v>
      </c>
      <c r="O506" t="s">
        <v>8269</v>
      </c>
      <c r="P506">
        <f t="shared" si="28"/>
        <v>104</v>
      </c>
      <c r="Q506">
        <f t="shared" si="29"/>
        <v>199.17</v>
      </c>
      <c r="R506" s="12" t="s">
        <v>8323</v>
      </c>
      <c r="S506" t="s">
        <v>8326</v>
      </c>
      <c r="T506" s="17">
        <f t="shared" si="30"/>
        <v>42265.022824074069</v>
      </c>
      <c r="U506" s="17">
        <f t="shared" si="31"/>
        <v>41698.606469907405</v>
      </c>
    </row>
    <row r="507" spans="2:21" ht="42.75" hidden="1" x14ac:dyDescent="0.45">
      <c r="B507">
        <v>1208</v>
      </c>
      <c r="C507" s="9" t="s">
        <v>1209</v>
      </c>
      <c r="D507" s="3" t="s">
        <v>5318</v>
      </c>
      <c r="E507" s="5">
        <v>10000</v>
      </c>
      <c r="F507" s="7">
        <v>15530</v>
      </c>
      <c r="G507" t="s">
        <v>8218</v>
      </c>
      <c r="H507" t="s">
        <v>8223</v>
      </c>
      <c r="I507" t="s">
        <v>8245</v>
      </c>
      <c r="J507">
        <v>1458835264</v>
      </c>
      <c r="K507">
        <v>1456246864</v>
      </c>
      <c r="L507" t="b">
        <v>0</v>
      </c>
      <c r="M507">
        <v>75</v>
      </c>
      <c r="N507" t="b">
        <v>1</v>
      </c>
      <c r="O507" t="s">
        <v>8283</v>
      </c>
      <c r="P507">
        <f t="shared" si="28"/>
        <v>155</v>
      </c>
      <c r="Q507">
        <f t="shared" si="29"/>
        <v>207.07</v>
      </c>
      <c r="R507" s="12" t="s">
        <v>8313</v>
      </c>
      <c r="S507" t="s">
        <v>8314</v>
      </c>
      <c r="T507" s="17">
        <f t="shared" si="30"/>
        <v>42423.709074074075</v>
      </c>
      <c r="U507" s="17">
        <f t="shared" si="31"/>
        <v>41194.859502314815</v>
      </c>
    </row>
    <row r="508" spans="2:21" ht="42.75" hidden="1" x14ac:dyDescent="0.45">
      <c r="B508">
        <v>1218</v>
      </c>
      <c r="C508" s="9" t="s">
        <v>1219</v>
      </c>
      <c r="D508" s="3" t="s">
        <v>5328</v>
      </c>
      <c r="E508" s="5">
        <v>9000</v>
      </c>
      <c r="F508" s="7">
        <v>15505</v>
      </c>
      <c r="G508" t="s">
        <v>8218</v>
      </c>
      <c r="H508" t="s">
        <v>8223</v>
      </c>
      <c r="I508" t="s">
        <v>8245</v>
      </c>
      <c r="J508">
        <v>1446346800</v>
      </c>
      <c r="K508">
        <v>1443714800</v>
      </c>
      <c r="L508" t="b">
        <v>0</v>
      </c>
      <c r="M508">
        <v>89</v>
      </c>
      <c r="N508" t="b">
        <v>1</v>
      </c>
      <c r="O508" t="s">
        <v>8283</v>
      </c>
      <c r="P508">
        <f t="shared" si="28"/>
        <v>172</v>
      </c>
      <c r="Q508">
        <f t="shared" si="29"/>
        <v>174.21</v>
      </c>
      <c r="R508" s="12" t="s">
        <v>8313</v>
      </c>
      <c r="S508" t="s">
        <v>8314</v>
      </c>
      <c r="T508" s="17">
        <f t="shared" si="30"/>
        <v>42278.662037037036</v>
      </c>
      <c r="U508" s="17">
        <f t="shared" si="31"/>
        <v>42241.628611111111</v>
      </c>
    </row>
    <row r="509" spans="2:21" ht="42.75" hidden="1" x14ac:dyDescent="0.45">
      <c r="B509">
        <v>3235</v>
      </c>
      <c r="C509" s="9" t="s">
        <v>3235</v>
      </c>
      <c r="D509" s="3" t="s">
        <v>7345</v>
      </c>
      <c r="E509" s="5">
        <v>15000</v>
      </c>
      <c r="F509" s="7">
        <v>15481</v>
      </c>
      <c r="G509" t="s">
        <v>8218</v>
      </c>
      <c r="H509" t="s">
        <v>8223</v>
      </c>
      <c r="I509" t="s">
        <v>8245</v>
      </c>
      <c r="J509">
        <v>1467361251</v>
      </c>
      <c r="K509">
        <v>1464769251</v>
      </c>
      <c r="L509" t="b">
        <v>1</v>
      </c>
      <c r="M509">
        <v>181</v>
      </c>
      <c r="N509" t="b">
        <v>1</v>
      </c>
      <c r="O509" t="s">
        <v>8269</v>
      </c>
      <c r="P509">
        <f t="shared" si="28"/>
        <v>103</v>
      </c>
      <c r="Q509">
        <f t="shared" si="29"/>
        <v>85.53</v>
      </c>
      <c r="R509" s="12" t="s">
        <v>8323</v>
      </c>
      <c r="S509" t="s">
        <v>8326</v>
      </c>
      <c r="T509" s="17">
        <f t="shared" si="30"/>
        <v>42522.347812499997</v>
      </c>
      <c r="U509" s="17">
        <f t="shared" si="31"/>
        <v>42285.022824074069</v>
      </c>
    </row>
    <row r="510" spans="2:21" ht="42.75" hidden="1" x14ac:dyDescent="0.45">
      <c r="B510">
        <v>3272</v>
      </c>
      <c r="C510" s="9" t="s">
        <v>3272</v>
      </c>
      <c r="D510" s="3" t="s">
        <v>7382</v>
      </c>
      <c r="E510" s="5">
        <v>10000</v>
      </c>
      <c r="F510" s="7">
        <v>15443</v>
      </c>
      <c r="G510" t="s">
        <v>8218</v>
      </c>
      <c r="H510" t="s">
        <v>8223</v>
      </c>
      <c r="I510" t="s">
        <v>8245</v>
      </c>
      <c r="J510">
        <v>1446814809</v>
      </c>
      <c r="K510">
        <v>1444219209</v>
      </c>
      <c r="L510" t="b">
        <v>1</v>
      </c>
      <c r="M510">
        <v>145</v>
      </c>
      <c r="N510" t="b">
        <v>1</v>
      </c>
      <c r="O510" t="s">
        <v>8269</v>
      </c>
      <c r="P510">
        <f t="shared" si="28"/>
        <v>154</v>
      </c>
      <c r="Q510">
        <f t="shared" si="29"/>
        <v>106.5</v>
      </c>
      <c r="R510" s="12" t="s">
        <v>8323</v>
      </c>
      <c r="S510" t="s">
        <v>8326</v>
      </c>
      <c r="T510" s="17">
        <f t="shared" si="30"/>
        <v>42284.500104166669</v>
      </c>
      <c r="U510" s="17">
        <f t="shared" si="31"/>
        <v>42453.667407407411</v>
      </c>
    </row>
    <row r="511" spans="2:21" ht="42.75" hidden="1" x14ac:dyDescent="0.45">
      <c r="B511">
        <v>301</v>
      </c>
      <c r="C511" s="9" t="s">
        <v>302</v>
      </c>
      <c r="D511" s="3" t="s">
        <v>4411</v>
      </c>
      <c r="E511" s="5">
        <v>13000</v>
      </c>
      <c r="F511" s="7">
        <v>15435.55</v>
      </c>
      <c r="G511" t="s">
        <v>8218</v>
      </c>
      <c r="H511" t="s">
        <v>8223</v>
      </c>
      <c r="I511" t="s">
        <v>8245</v>
      </c>
      <c r="J511">
        <v>1363711335</v>
      </c>
      <c r="K511">
        <v>1360258935</v>
      </c>
      <c r="L511" t="b">
        <v>1</v>
      </c>
      <c r="M511">
        <v>251</v>
      </c>
      <c r="N511" t="b">
        <v>1</v>
      </c>
      <c r="O511" t="s">
        <v>8267</v>
      </c>
      <c r="P511">
        <f t="shared" si="28"/>
        <v>119</v>
      </c>
      <c r="Q511">
        <f t="shared" si="29"/>
        <v>61.5</v>
      </c>
      <c r="R511" s="12" t="s">
        <v>8321</v>
      </c>
      <c r="S511" t="s">
        <v>8322</v>
      </c>
      <c r="T511" s="17">
        <f t="shared" si="30"/>
        <v>41312.737673611111</v>
      </c>
      <c r="U511" s="17">
        <f t="shared" si="31"/>
        <v>42309.125</v>
      </c>
    </row>
    <row r="512" spans="2:21" ht="42.75" hidden="1" x14ac:dyDescent="0.45">
      <c r="B512">
        <v>698</v>
      </c>
      <c r="C512" s="9" t="s">
        <v>699</v>
      </c>
      <c r="D512" s="3" t="s">
        <v>4808</v>
      </c>
      <c r="E512" s="5">
        <v>100000</v>
      </c>
      <c r="F512" s="7">
        <v>15390</v>
      </c>
      <c r="G512" t="s">
        <v>8220</v>
      </c>
      <c r="H512" t="s">
        <v>8223</v>
      </c>
      <c r="I512" t="s">
        <v>8245</v>
      </c>
      <c r="J512">
        <v>1411005600</v>
      </c>
      <c r="K512">
        <v>1408141245</v>
      </c>
      <c r="L512" t="b">
        <v>0</v>
      </c>
      <c r="M512">
        <v>29</v>
      </c>
      <c r="N512" t="b">
        <v>0</v>
      </c>
      <c r="O512" t="s">
        <v>8271</v>
      </c>
      <c r="P512">
        <f t="shared" si="28"/>
        <v>15</v>
      </c>
      <c r="Q512">
        <f t="shared" si="29"/>
        <v>530.69000000000005</v>
      </c>
      <c r="R512" s="12" t="s">
        <v>8308</v>
      </c>
      <c r="S512" t="s">
        <v>8310</v>
      </c>
      <c r="T512" s="17">
        <f t="shared" si="30"/>
        <v>41866.931076388886</v>
      </c>
      <c r="U512" s="17">
        <f t="shared" si="31"/>
        <v>42552.347812499997</v>
      </c>
    </row>
    <row r="513" spans="2:21" ht="42.75" hidden="1" x14ac:dyDescent="0.45">
      <c r="B513">
        <v>1293</v>
      </c>
      <c r="C513" s="9" t="s">
        <v>1294</v>
      </c>
      <c r="D513" s="3" t="s">
        <v>5403</v>
      </c>
      <c r="E513" s="5">
        <v>15000</v>
      </c>
      <c r="F513" s="7">
        <v>15335</v>
      </c>
      <c r="G513" t="s">
        <v>8218</v>
      </c>
      <c r="H513" t="s">
        <v>8223</v>
      </c>
      <c r="I513" t="s">
        <v>8245</v>
      </c>
      <c r="J513">
        <v>1447523371</v>
      </c>
      <c r="K513">
        <v>1444927771</v>
      </c>
      <c r="L513" t="b">
        <v>0</v>
      </c>
      <c r="M513">
        <v>120</v>
      </c>
      <c r="N513" t="b">
        <v>1</v>
      </c>
      <c r="O513" t="s">
        <v>8269</v>
      </c>
      <c r="P513">
        <f t="shared" si="28"/>
        <v>102</v>
      </c>
      <c r="Q513">
        <f t="shared" si="29"/>
        <v>127.79</v>
      </c>
      <c r="R513" s="12" t="s">
        <v>8323</v>
      </c>
      <c r="S513" t="s">
        <v>8326</v>
      </c>
      <c r="T513" s="17">
        <f t="shared" si="30"/>
        <v>42292.701053240744</v>
      </c>
      <c r="U513" s="17">
        <f t="shared" si="31"/>
        <v>42314.541770833333</v>
      </c>
    </row>
    <row r="514" spans="2:21" ht="28.5" hidden="1" x14ac:dyDescent="0.45">
      <c r="B514">
        <v>3338</v>
      </c>
      <c r="C514" s="9" t="s">
        <v>3338</v>
      </c>
      <c r="D514" s="3" t="s">
        <v>7448</v>
      </c>
      <c r="E514" s="5">
        <v>15000</v>
      </c>
      <c r="F514" s="7">
        <v>15327</v>
      </c>
      <c r="G514" t="s">
        <v>8218</v>
      </c>
      <c r="H514" t="s">
        <v>8223</v>
      </c>
      <c r="I514" t="s">
        <v>8245</v>
      </c>
      <c r="J514">
        <v>1487944080</v>
      </c>
      <c r="K514">
        <v>1486129680</v>
      </c>
      <c r="L514" t="b">
        <v>0</v>
      </c>
      <c r="M514">
        <v>112</v>
      </c>
      <c r="N514" t="b">
        <v>1</v>
      </c>
      <c r="O514" t="s">
        <v>8269</v>
      </c>
      <c r="P514">
        <f t="shared" si="28"/>
        <v>102</v>
      </c>
      <c r="Q514">
        <f t="shared" si="29"/>
        <v>136.85</v>
      </c>
      <c r="R514" s="12" t="s">
        <v>8323</v>
      </c>
      <c r="S514" t="s">
        <v>8326</v>
      </c>
      <c r="T514" s="17">
        <f t="shared" si="30"/>
        <v>42769.574999999997</v>
      </c>
      <c r="U514" s="17">
        <f t="shared" si="31"/>
        <v>41352.696006944447</v>
      </c>
    </row>
    <row r="515" spans="2:21" ht="42.75" hidden="1" x14ac:dyDescent="0.45">
      <c r="B515">
        <v>1854</v>
      </c>
      <c r="C515" s="9" t="s">
        <v>1855</v>
      </c>
      <c r="D515" s="3" t="s">
        <v>5964</v>
      </c>
      <c r="E515" s="5">
        <v>15000</v>
      </c>
      <c r="F515" s="7">
        <v>15318.55</v>
      </c>
      <c r="G515" t="s">
        <v>8218</v>
      </c>
      <c r="H515" t="s">
        <v>8223</v>
      </c>
      <c r="I515" t="s">
        <v>8245</v>
      </c>
      <c r="J515">
        <v>1369355437</v>
      </c>
      <c r="K515">
        <v>1366763437</v>
      </c>
      <c r="L515" t="b">
        <v>0</v>
      </c>
      <c r="M515">
        <v>174</v>
      </c>
      <c r="N515" t="b">
        <v>1</v>
      </c>
      <c r="O515" t="s">
        <v>8274</v>
      </c>
      <c r="P515">
        <f t="shared" ref="P515:P578" si="32">ROUND(F515/E515*100,0)</f>
        <v>102</v>
      </c>
      <c r="Q515">
        <f t="shared" ref="Q515:Q578" si="33">IFERROR(ROUND(F515/M515,2),0)</f>
        <v>88.04</v>
      </c>
      <c r="R515" s="12" t="s">
        <v>8327</v>
      </c>
      <c r="S515" t="s">
        <v>8331</v>
      </c>
      <c r="T515" s="17">
        <f t="shared" ref="T515:T578" si="34">(((K515/60)/60)/24)+DATE(1970,1,1)</f>
        <v>41388.021261574075</v>
      </c>
      <c r="U515" s="17">
        <f t="shared" si="31"/>
        <v>41900.083333333336</v>
      </c>
    </row>
    <row r="516" spans="2:21" ht="42.75" hidden="1" x14ac:dyDescent="0.45">
      <c r="B516">
        <v>3267</v>
      </c>
      <c r="C516" s="9" t="s">
        <v>3267</v>
      </c>
      <c r="D516" s="3" t="s">
        <v>7377</v>
      </c>
      <c r="E516" s="5">
        <v>15000</v>
      </c>
      <c r="F516" s="7">
        <v>15315</v>
      </c>
      <c r="G516" t="s">
        <v>8218</v>
      </c>
      <c r="H516" t="s">
        <v>8223</v>
      </c>
      <c r="I516" t="s">
        <v>8245</v>
      </c>
      <c r="J516">
        <v>1437156660</v>
      </c>
      <c r="K516">
        <v>1434564660</v>
      </c>
      <c r="L516" t="b">
        <v>1</v>
      </c>
      <c r="M516">
        <v>288</v>
      </c>
      <c r="N516" t="b">
        <v>1</v>
      </c>
      <c r="O516" t="s">
        <v>8269</v>
      </c>
      <c r="P516">
        <f t="shared" si="32"/>
        <v>102</v>
      </c>
      <c r="Q516">
        <f t="shared" si="33"/>
        <v>53.18</v>
      </c>
      <c r="R516" s="12" t="s">
        <v>8323</v>
      </c>
      <c r="S516" t="s">
        <v>8326</v>
      </c>
      <c r="T516" s="17">
        <f t="shared" si="34"/>
        <v>42172.757638888885</v>
      </c>
      <c r="U516" s="17">
        <f t="shared" si="31"/>
        <v>42322.742719907401</v>
      </c>
    </row>
    <row r="517" spans="2:21" ht="42.75" hidden="1" x14ac:dyDescent="0.45">
      <c r="B517">
        <v>57</v>
      </c>
      <c r="C517" s="9" t="s">
        <v>59</v>
      </c>
      <c r="D517" s="3" t="s">
        <v>4168</v>
      </c>
      <c r="E517" s="5">
        <v>15000</v>
      </c>
      <c r="F517" s="7">
        <v>15285</v>
      </c>
      <c r="G517" t="s">
        <v>8218</v>
      </c>
      <c r="H517" t="s">
        <v>8223</v>
      </c>
      <c r="I517" t="s">
        <v>8245</v>
      </c>
      <c r="J517">
        <v>1429991962</v>
      </c>
      <c r="K517">
        <v>1427399962</v>
      </c>
      <c r="L517" t="b">
        <v>0</v>
      </c>
      <c r="M517">
        <v>69</v>
      </c>
      <c r="N517" t="b">
        <v>1</v>
      </c>
      <c r="O517" t="s">
        <v>8263</v>
      </c>
      <c r="P517">
        <f t="shared" si="32"/>
        <v>102</v>
      </c>
      <c r="Q517">
        <f t="shared" si="33"/>
        <v>221.52</v>
      </c>
      <c r="R517" s="12" t="s">
        <v>8321</v>
      </c>
      <c r="S517" t="s">
        <v>8332</v>
      </c>
      <c r="T517" s="17">
        <f t="shared" si="34"/>
        <v>42089.83289351852</v>
      </c>
      <c r="U517" s="17">
        <f t="shared" si="31"/>
        <v>42790.574999999997</v>
      </c>
    </row>
    <row r="518" spans="2:21" ht="28.5" hidden="1" x14ac:dyDescent="0.45">
      <c r="B518">
        <v>1792</v>
      </c>
      <c r="C518" s="9" t="s">
        <v>1793</v>
      </c>
      <c r="D518" s="3" t="s">
        <v>5902</v>
      </c>
      <c r="E518" s="5">
        <v>25000</v>
      </c>
      <c r="F518" s="7">
        <v>15281</v>
      </c>
      <c r="G518" t="s">
        <v>8220</v>
      </c>
      <c r="H518" t="s">
        <v>8223</v>
      </c>
      <c r="I518" t="s">
        <v>8245</v>
      </c>
      <c r="J518">
        <v>1439189940</v>
      </c>
      <c r="K518">
        <v>1435970682</v>
      </c>
      <c r="L518" t="b">
        <v>1</v>
      </c>
      <c r="M518">
        <v>139</v>
      </c>
      <c r="N518" t="b">
        <v>0</v>
      </c>
      <c r="O518" t="s">
        <v>8283</v>
      </c>
      <c r="P518">
        <f t="shared" si="32"/>
        <v>61</v>
      </c>
      <c r="Q518">
        <f t="shared" si="33"/>
        <v>109.94</v>
      </c>
      <c r="R518" s="12" t="s">
        <v>8313</v>
      </c>
      <c r="S518" t="s">
        <v>8314</v>
      </c>
      <c r="T518" s="17">
        <f t="shared" si="34"/>
        <v>42189.031041666662</v>
      </c>
      <c r="U518" s="17">
        <f t="shared" ref="U518:U581" si="35">(((J515/60)/60)/24)+DATE(1970,1,1)</f>
        <v>41418.021261574075</v>
      </c>
    </row>
    <row r="519" spans="2:21" ht="42.75" hidden="1" x14ac:dyDescent="0.45">
      <c r="B519">
        <v>246</v>
      </c>
      <c r="C519" s="9" t="s">
        <v>247</v>
      </c>
      <c r="D519" s="3" t="s">
        <v>4356</v>
      </c>
      <c r="E519" s="5">
        <v>5000</v>
      </c>
      <c r="F519" s="7">
        <v>15273</v>
      </c>
      <c r="G519" t="s">
        <v>8218</v>
      </c>
      <c r="H519" t="s">
        <v>8223</v>
      </c>
      <c r="I519" t="s">
        <v>8245</v>
      </c>
      <c r="J519">
        <v>1292665405</v>
      </c>
      <c r="K519">
        <v>1288341805</v>
      </c>
      <c r="L519" t="b">
        <v>1</v>
      </c>
      <c r="M519">
        <v>223</v>
      </c>
      <c r="N519" t="b">
        <v>1</v>
      </c>
      <c r="O519" t="s">
        <v>8267</v>
      </c>
      <c r="P519">
        <f t="shared" si="32"/>
        <v>305</v>
      </c>
      <c r="Q519">
        <f t="shared" si="33"/>
        <v>68.489999999999995</v>
      </c>
      <c r="R519" s="12" t="s">
        <v>8321</v>
      </c>
      <c r="S519" t="s">
        <v>8322</v>
      </c>
      <c r="T519" s="17">
        <f t="shared" si="34"/>
        <v>40480.363483796296</v>
      </c>
      <c r="U519" s="17">
        <f t="shared" si="35"/>
        <v>42202.757638888885</v>
      </c>
    </row>
    <row r="520" spans="2:21" ht="42.75" hidden="1" x14ac:dyDescent="0.45">
      <c r="B520">
        <v>3286</v>
      </c>
      <c r="C520" s="9" t="s">
        <v>3286</v>
      </c>
      <c r="D520" s="3" t="s">
        <v>7396</v>
      </c>
      <c r="E520" s="5">
        <v>15000</v>
      </c>
      <c r="F520" s="7">
        <v>15265</v>
      </c>
      <c r="G520" t="s">
        <v>8218</v>
      </c>
      <c r="H520" t="s">
        <v>8223</v>
      </c>
      <c r="I520" t="s">
        <v>8245</v>
      </c>
      <c r="J520">
        <v>1471291782</v>
      </c>
      <c r="K520">
        <v>1468699782</v>
      </c>
      <c r="L520" t="b">
        <v>0</v>
      </c>
      <c r="M520">
        <v>122</v>
      </c>
      <c r="N520" t="b">
        <v>1</v>
      </c>
      <c r="O520" t="s">
        <v>8269</v>
      </c>
      <c r="P520">
        <f t="shared" si="32"/>
        <v>102</v>
      </c>
      <c r="Q520">
        <f t="shared" si="33"/>
        <v>125.12</v>
      </c>
      <c r="R520" s="12" t="s">
        <v>8323</v>
      </c>
      <c r="S520" t="s">
        <v>8326</v>
      </c>
      <c r="T520" s="17">
        <f t="shared" si="34"/>
        <v>42567.840069444443</v>
      </c>
      <c r="U520" s="17">
        <f t="shared" si="35"/>
        <v>42119.83289351852</v>
      </c>
    </row>
    <row r="521" spans="2:21" ht="42.75" hidden="1" x14ac:dyDescent="0.45">
      <c r="B521">
        <v>2450</v>
      </c>
      <c r="C521" s="9" t="s">
        <v>2451</v>
      </c>
      <c r="D521" s="3" t="s">
        <v>6560</v>
      </c>
      <c r="E521" s="5">
        <v>15000</v>
      </c>
      <c r="F521" s="7">
        <v>15230.03</v>
      </c>
      <c r="G521" t="s">
        <v>8218</v>
      </c>
      <c r="H521" t="s">
        <v>8223</v>
      </c>
      <c r="I521" t="s">
        <v>8245</v>
      </c>
      <c r="J521">
        <v>1414465860</v>
      </c>
      <c r="K521">
        <v>1411177456</v>
      </c>
      <c r="L521" t="b">
        <v>0</v>
      </c>
      <c r="M521">
        <v>102</v>
      </c>
      <c r="N521" t="b">
        <v>1</v>
      </c>
      <c r="O521" t="s">
        <v>8296</v>
      </c>
      <c r="P521">
        <f t="shared" si="32"/>
        <v>102</v>
      </c>
      <c r="Q521">
        <f t="shared" si="33"/>
        <v>149.31</v>
      </c>
      <c r="R521" s="12" t="s">
        <v>8319</v>
      </c>
      <c r="S521" t="s">
        <v>8320</v>
      </c>
      <c r="T521" s="17">
        <f t="shared" si="34"/>
        <v>41902.07240740741</v>
      </c>
      <c r="U521" s="17">
        <f t="shared" si="35"/>
        <v>42226.290972222225</v>
      </c>
    </row>
    <row r="522" spans="2:21" ht="42.75" hidden="1" x14ac:dyDescent="0.45">
      <c r="B522">
        <v>1830</v>
      </c>
      <c r="C522" s="9" t="s">
        <v>1831</v>
      </c>
      <c r="D522" s="3" t="s">
        <v>5940</v>
      </c>
      <c r="E522" s="5">
        <v>15000</v>
      </c>
      <c r="F522" s="7">
        <v>15230</v>
      </c>
      <c r="G522" t="s">
        <v>8218</v>
      </c>
      <c r="H522" t="s">
        <v>8223</v>
      </c>
      <c r="I522" t="s">
        <v>8245</v>
      </c>
      <c r="J522">
        <v>1393259107</v>
      </c>
      <c r="K522">
        <v>1390667107</v>
      </c>
      <c r="L522" t="b">
        <v>0</v>
      </c>
      <c r="M522">
        <v>226</v>
      </c>
      <c r="N522" t="b">
        <v>1</v>
      </c>
      <c r="O522" t="s">
        <v>8274</v>
      </c>
      <c r="P522">
        <f t="shared" si="32"/>
        <v>102</v>
      </c>
      <c r="Q522">
        <f t="shared" si="33"/>
        <v>67.39</v>
      </c>
      <c r="R522" s="12" t="s">
        <v>8327</v>
      </c>
      <c r="S522" t="s">
        <v>8331</v>
      </c>
      <c r="T522" s="17">
        <f t="shared" si="34"/>
        <v>41664.684108796297</v>
      </c>
      <c r="U522" s="17">
        <f t="shared" si="35"/>
        <v>40530.405150462961</v>
      </c>
    </row>
    <row r="523" spans="2:21" ht="28.5" hidden="1" x14ac:dyDescent="0.45">
      <c r="B523">
        <v>1461</v>
      </c>
      <c r="C523" s="9" t="s">
        <v>1462</v>
      </c>
      <c r="D523" s="3" t="s">
        <v>5571</v>
      </c>
      <c r="E523" s="5">
        <v>15000</v>
      </c>
      <c r="F523" s="7">
        <v>15186.69</v>
      </c>
      <c r="G523" t="s">
        <v>8218</v>
      </c>
      <c r="H523" t="s">
        <v>8223</v>
      </c>
      <c r="I523" t="s">
        <v>8245</v>
      </c>
      <c r="J523">
        <v>1413849600</v>
      </c>
      <c r="K523">
        <v>1410967754</v>
      </c>
      <c r="L523" t="b">
        <v>1</v>
      </c>
      <c r="M523">
        <v>340</v>
      </c>
      <c r="N523" t="b">
        <v>1</v>
      </c>
      <c r="O523" t="s">
        <v>8286</v>
      </c>
      <c r="P523">
        <f t="shared" si="32"/>
        <v>101</v>
      </c>
      <c r="Q523">
        <f t="shared" si="33"/>
        <v>44.67</v>
      </c>
      <c r="R523" s="12" t="s">
        <v>8311</v>
      </c>
      <c r="S523" t="s">
        <v>8312</v>
      </c>
      <c r="T523" s="17">
        <f t="shared" si="34"/>
        <v>41899.645300925928</v>
      </c>
      <c r="U523" s="17">
        <f t="shared" si="35"/>
        <v>42597.840069444443</v>
      </c>
    </row>
    <row r="524" spans="2:21" ht="42.75" hidden="1" x14ac:dyDescent="0.45">
      <c r="B524">
        <v>2338</v>
      </c>
      <c r="C524" s="9" t="s">
        <v>2339</v>
      </c>
      <c r="D524" s="3" t="s">
        <v>6448</v>
      </c>
      <c r="E524" s="5">
        <v>15000</v>
      </c>
      <c r="F524" s="7">
        <v>15171.5</v>
      </c>
      <c r="G524" t="s">
        <v>8218</v>
      </c>
      <c r="H524" t="s">
        <v>8223</v>
      </c>
      <c r="I524" t="s">
        <v>8245</v>
      </c>
      <c r="J524">
        <v>1404077484</v>
      </c>
      <c r="K524">
        <v>1401485484</v>
      </c>
      <c r="L524" t="b">
        <v>1</v>
      </c>
      <c r="M524">
        <v>123</v>
      </c>
      <c r="N524" t="b">
        <v>1</v>
      </c>
      <c r="O524" t="s">
        <v>8296</v>
      </c>
      <c r="P524">
        <f t="shared" si="32"/>
        <v>101</v>
      </c>
      <c r="Q524">
        <f t="shared" si="33"/>
        <v>123.35</v>
      </c>
      <c r="R524" s="12" t="s">
        <v>8319</v>
      </c>
      <c r="S524" t="s">
        <v>8320</v>
      </c>
      <c r="T524" s="17">
        <f t="shared" si="34"/>
        <v>41789.896805555552</v>
      </c>
      <c r="U524" s="17">
        <f t="shared" si="35"/>
        <v>41940.132638888892</v>
      </c>
    </row>
    <row r="525" spans="2:21" ht="28.5" hidden="1" x14ac:dyDescent="0.45">
      <c r="B525">
        <v>3220</v>
      </c>
      <c r="C525" s="9" t="s">
        <v>3220</v>
      </c>
      <c r="D525" s="3" t="s">
        <v>7330</v>
      </c>
      <c r="E525" s="5">
        <v>15000</v>
      </c>
      <c r="F525" s="7">
        <v>15126</v>
      </c>
      <c r="G525" t="s">
        <v>8218</v>
      </c>
      <c r="H525" t="s">
        <v>8223</v>
      </c>
      <c r="I525" t="s">
        <v>8245</v>
      </c>
      <c r="J525">
        <v>1489352400</v>
      </c>
      <c r="K525">
        <v>1486411204</v>
      </c>
      <c r="L525" t="b">
        <v>1</v>
      </c>
      <c r="M525">
        <v>59</v>
      </c>
      <c r="N525" t="b">
        <v>1</v>
      </c>
      <c r="O525" t="s">
        <v>8269</v>
      </c>
      <c r="P525">
        <f t="shared" si="32"/>
        <v>101</v>
      </c>
      <c r="Q525">
        <f t="shared" si="33"/>
        <v>256.37</v>
      </c>
      <c r="R525" s="12" t="s">
        <v>8323</v>
      </c>
      <c r="S525" t="s">
        <v>8326</v>
      </c>
      <c r="T525" s="17">
        <f t="shared" si="34"/>
        <v>42772.833379629628</v>
      </c>
      <c r="U525" s="17">
        <f t="shared" si="35"/>
        <v>41694.684108796297</v>
      </c>
    </row>
    <row r="526" spans="2:21" ht="42.75" hidden="1" x14ac:dyDescent="0.45">
      <c r="B526">
        <v>538</v>
      </c>
      <c r="C526" s="9" t="s">
        <v>539</v>
      </c>
      <c r="D526" s="3" t="s">
        <v>4648</v>
      </c>
      <c r="E526" s="5">
        <v>5000</v>
      </c>
      <c r="F526" s="7">
        <v>15121</v>
      </c>
      <c r="G526" t="s">
        <v>8218</v>
      </c>
      <c r="H526" t="s">
        <v>8223</v>
      </c>
      <c r="I526" t="s">
        <v>8245</v>
      </c>
      <c r="J526">
        <v>1463166263</v>
      </c>
      <c r="K526">
        <v>1460574263</v>
      </c>
      <c r="L526" t="b">
        <v>0</v>
      </c>
      <c r="M526">
        <v>60</v>
      </c>
      <c r="N526" t="b">
        <v>1</v>
      </c>
      <c r="O526" t="s">
        <v>8269</v>
      </c>
      <c r="P526">
        <f t="shared" si="32"/>
        <v>302</v>
      </c>
      <c r="Q526">
        <f t="shared" si="33"/>
        <v>252.02</v>
      </c>
      <c r="R526" s="12" t="s">
        <v>8323</v>
      </c>
      <c r="S526" t="s">
        <v>8326</v>
      </c>
      <c r="T526" s="17">
        <f t="shared" si="34"/>
        <v>42473.794710648144</v>
      </c>
      <c r="U526" s="17">
        <f t="shared" si="35"/>
        <v>41933</v>
      </c>
    </row>
    <row r="527" spans="2:21" ht="42.75" hidden="1" x14ac:dyDescent="0.45">
      <c r="B527">
        <v>832</v>
      </c>
      <c r="C527" s="9" t="s">
        <v>833</v>
      </c>
      <c r="D527" s="3" t="s">
        <v>4942</v>
      </c>
      <c r="E527" s="5">
        <v>15000</v>
      </c>
      <c r="F527" s="7">
        <v>15091.06</v>
      </c>
      <c r="G527" t="s">
        <v>8218</v>
      </c>
      <c r="H527" t="s">
        <v>8223</v>
      </c>
      <c r="I527" t="s">
        <v>8245</v>
      </c>
      <c r="J527">
        <v>1327133580</v>
      </c>
      <c r="K527">
        <v>1321978335</v>
      </c>
      <c r="L527" t="b">
        <v>0</v>
      </c>
      <c r="M527">
        <v>154</v>
      </c>
      <c r="N527" t="b">
        <v>1</v>
      </c>
      <c r="O527" t="s">
        <v>8274</v>
      </c>
      <c r="P527">
        <f t="shared" si="32"/>
        <v>101</v>
      </c>
      <c r="Q527">
        <f t="shared" si="33"/>
        <v>97.99</v>
      </c>
      <c r="R527" s="12" t="s">
        <v>8327</v>
      </c>
      <c r="S527" t="s">
        <v>8331</v>
      </c>
      <c r="T527" s="17">
        <f t="shared" si="34"/>
        <v>40869.675173611111</v>
      </c>
      <c r="U527" s="17">
        <f t="shared" si="35"/>
        <v>41819.896805555552</v>
      </c>
    </row>
    <row r="528" spans="2:21" ht="42.75" hidden="1" x14ac:dyDescent="0.45">
      <c r="B528">
        <v>3046</v>
      </c>
      <c r="C528" s="9" t="s">
        <v>3046</v>
      </c>
      <c r="D528" s="3" t="s">
        <v>7156</v>
      </c>
      <c r="E528" s="5">
        <v>7900</v>
      </c>
      <c r="F528" s="7">
        <v>15077</v>
      </c>
      <c r="G528" t="s">
        <v>8218</v>
      </c>
      <c r="H528" t="s">
        <v>8223</v>
      </c>
      <c r="I528" t="s">
        <v>8245</v>
      </c>
      <c r="J528">
        <v>1410324720</v>
      </c>
      <c r="K528">
        <v>1407784586</v>
      </c>
      <c r="L528" t="b">
        <v>0</v>
      </c>
      <c r="M528">
        <v>58</v>
      </c>
      <c r="N528" t="b">
        <v>1</v>
      </c>
      <c r="O528" t="s">
        <v>8301</v>
      </c>
      <c r="P528">
        <f t="shared" si="32"/>
        <v>191</v>
      </c>
      <c r="Q528">
        <f t="shared" si="33"/>
        <v>259.95</v>
      </c>
      <c r="R528" s="12" t="s">
        <v>8323</v>
      </c>
      <c r="S528" t="s">
        <v>8324</v>
      </c>
      <c r="T528" s="17">
        <f t="shared" si="34"/>
        <v>41862.803078703706</v>
      </c>
      <c r="U528" s="17">
        <f t="shared" si="35"/>
        <v>42806.875</v>
      </c>
    </row>
    <row r="529" spans="2:21" ht="42.75" hidden="1" x14ac:dyDescent="0.45">
      <c r="B529">
        <v>2236</v>
      </c>
      <c r="C529" s="9" t="s">
        <v>2237</v>
      </c>
      <c r="D529" s="3" t="s">
        <v>6346</v>
      </c>
      <c r="E529" s="5">
        <v>2800</v>
      </c>
      <c r="F529" s="7">
        <v>15039</v>
      </c>
      <c r="G529" t="s">
        <v>8218</v>
      </c>
      <c r="H529" t="s">
        <v>8223</v>
      </c>
      <c r="I529" t="s">
        <v>8245</v>
      </c>
      <c r="J529">
        <v>1454338123</v>
      </c>
      <c r="K529">
        <v>1451746123</v>
      </c>
      <c r="L529" t="b">
        <v>0</v>
      </c>
      <c r="M529">
        <v>680</v>
      </c>
      <c r="N529" t="b">
        <v>1</v>
      </c>
      <c r="O529" t="s">
        <v>8295</v>
      </c>
      <c r="P529">
        <f t="shared" si="32"/>
        <v>537</v>
      </c>
      <c r="Q529">
        <f t="shared" si="33"/>
        <v>22.12</v>
      </c>
      <c r="R529" s="12" t="s">
        <v>8316</v>
      </c>
      <c r="S529" t="s">
        <v>8317</v>
      </c>
      <c r="T529" s="17">
        <f t="shared" si="34"/>
        <v>42371.617164351846</v>
      </c>
      <c r="U529" s="17">
        <f t="shared" si="35"/>
        <v>42503.794710648144</v>
      </c>
    </row>
    <row r="530" spans="2:21" ht="42.75" hidden="1" x14ac:dyDescent="0.45">
      <c r="B530">
        <v>242</v>
      </c>
      <c r="C530" s="9" t="s">
        <v>244</v>
      </c>
      <c r="D530" s="3" t="s">
        <v>4352</v>
      </c>
      <c r="E530" s="5">
        <v>13000</v>
      </c>
      <c r="F530" s="7">
        <v>14750</v>
      </c>
      <c r="G530" t="s">
        <v>8218</v>
      </c>
      <c r="H530" t="s">
        <v>8223</v>
      </c>
      <c r="I530" t="s">
        <v>8245</v>
      </c>
      <c r="J530">
        <v>1324381790</v>
      </c>
      <c r="K530">
        <v>1321357790</v>
      </c>
      <c r="L530" t="b">
        <v>1</v>
      </c>
      <c r="M530">
        <v>202</v>
      </c>
      <c r="N530" t="b">
        <v>1</v>
      </c>
      <c r="O530" t="s">
        <v>8267</v>
      </c>
      <c r="P530">
        <f t="shared" si="32"/>
        <v>113</v>
      </c>
      <c r="Q530">
        <f t="shared" si="33"/>
        <v>73.02</v>
      </c>
      <c r="R530" s="12" t="s">
        <v>8321</v>
      </c>
      <c r="S530" t="s">
        <v>8322</v>
      </c>
      <c r="T530" s="17">
        <f t="shared" si="34"/>
        <v>40862.492939814816</v>
      </c>
      <c r="U530" s="17">
        <f t="shared" si="35"/>
        <v>40929.342361111114</v>
      </c>
    </row>
    <row r="531" spans="2:21" ht="28.5" hidden="1" x14ac:dyDescent="0.45">
      <c r="B531">
        <v>1</v>
      </c>
      <c r="C531" s="9" t="s">
        <v>3</v>
      </c>
      <c r="D531" s="3" t="s">
        <v>4112</v>
      </c>
      <c r="E531" s="5">
        <v>10275</v>
      </c>
      <c r="F531" s="7">
        <v>14653</v>
      </c>
      <c r="G531" t="s">
        <v>8218</v>
      </c>
      <c r="H531" t="s">
        <v>8223</v>
      </c>
      <c r="I531" t="s">
        <v>8245</v>
      </c>
      <c r="J531">
        <v>1488464683</v>
      </c>
      <c r="K531">
        <v>1485872683</v>
      </c>
      <c r="L531" t="b">
        <v>0</v>
      </c>
      <c r="M531">
        <v>79</v>
      </c>
      <c r="N531" t="b">
        <v>1</v>
      </c>
      <c r="O531" t="s">
        <v>8263</v>
      </c>
      <c r="P531">
        <f t="shared" si="32"/>
        <v>143</v>
      </c>
      <c r="Q531">
        <f t="shared" si="33"/>
        <v>185.48</v>
      </c>
      <c r="R531" s="12" t="s">
        <v>8321</v>
      </c>
      <c r="S531" t="s">
        <v>8332</v>
      </c>
      <c r="T531" s="17">
        <f t="shared" si="34"/>
        <v>42766.600497685184</v>
      </c>
      <c r="U531" s="17">
        <f t="shared" si="35"/>
        <v>41892.202777777777</v>
      </c>
    </row>
    <row r="532" spans="2:21" ht="42.75" hidden="1" x14ac:dyDescent="0.45">
      <c r="B532">
        <v>688</v>
      </c>
      <c r="C532" s="9" t="s">
        <v>689</v>
      </c>
      <c r="D532" s="3" t="s">
        <v>4798</v>
      </c>
      <c r="E532" s="5">
        <v>20000</v>
      </c>
      <c r="F532" s="7">
        <v>14598</v>
      </c>
      <c r="G532" t="s">
        <v>8220</v>
      </c>
      <c r="H532" t="s">
        <v>8223</v>
      </c>
      <c r="I532" t="s">
        <v>8245</v>
      </c>
      <c r="J532">
        <v>1444876253</v>
      </c>
      <c r="K532">
        <v>1442284253</v>
      </c>
      <c r="L532" t="b">
        <v>0</v>
      </c>
      <c r="M532">
        <v>36</v>
      </c>
      <c r="N532" t="b">
        <v>0</v>
      </c>
      <c r="O532" t="s">
        <v>8271</v>
      </c>
      <c r="P532">
        <f t="shared" si="32"/>
        <v>73</v>
      </c>
      <c r="Q532">
        <f t="shared" si="33"/>
        <v>405.5</v>
      </c>
      <c r="R532" s="12" t="s">
        <v>8308</v>
      </c>
      <c r="S532" t="s">
        <v>8310</v>
      </c>
      <c r="T532" s="17">
        <f t="shared" si="34"/>
        <v>42262.104780092588</v>
      </c>
      <c r="U532" s="17">
        <f t="shared" si="35"/>
        <v>42401.617164351846</v>
      </c>
    </row>
    <row r="533" spans="2:21" ht="42.75" hidden="1" x14ac:dyDescent="0.45">
      <c r="B533">
        <v>1607</v>
      </c>
      <c r="C533" s="9" t="s">
        <v>1608</v>
      </c>
      <c r="D533" s="3" t="s">
        <v>5717</v>
      </c>
      <c r="E533" s="5">
        <v>10000</v>
      </c>
      <c r="F533" s="7">
        <v>14511</v>
      </c>
      <c r="G533" t="s">
        <v>8218</v>
      </c>
      <c r="H533" t="s">
        <v>8223</v>
      </c>
      <c r="I533" t="s">
        <v>8245</v>
      </c>
      <c r="J533">
        <v>1339701851</v>
      </c>
      <c r="K533">
        <v>1337887451</v>
      </c>
      <c r="L533" t="b">
        <v>0</v>
      </c>
      <c r="M533">
        <v>205</v>
      </c>
      <c r="N533" t="b">
        <v>1</v>
      </c>
      <c r="O533" t="s">
        <v>8274</v>
      </c>
      <c r="P533">
        <f t="shared" si="32"/>
        <v>145</v>
      </c>
      <c r="Q533">
        <f t="shared" si="33"/>
        <v>70.790000000000006</v>
      </c>
      <c r="R533" s="12" t="s">
        <v>8327</v>
      </c>
      <c r="S533" t="s">
        <v>8331</v>
      </c>
      <c r="T533" s="17">
        <f t="shared" si="34"/>
        <v>41053.80846064815</v>
      </c>
      <c r="U533" s="17">
        <f t="shared" si="35"/>
        <v>40897.492939814816</v>
      </c>
    </row>
    <row r="534" spans="2:21" ht="42.75" hidden="1" x14ac:dyDescent="0.45">
      <c r="B534">
        <v>3163</v>
      </c>
      <c r="C534" s="9" t="s">
        <v>3163</v>
      </c>
      <c r="D534" s="3" t="s">
        <v>7273</v>
      </c>
      <c r="E534" s="5">
        <v>13000</v>
      </c>
      <c r="F534" s="7">
        <v>14450</v>
      </c>
      <c r="G534" t="s">
        <v>8218</v>
      </c>
      <c r="H534" t="s">
        <v>8223</v>
      </c>
      <c r="I534" t="s">
        <v>8245</v>
      </c>
      <c r="J534">
        <v>1402855525</v>
      </c>
      <c r="K534">
        <v>1400263525</v>
      </c>
      <c r="L534" t="b">
        <v>1</v>
      </c>
      <c r="M534">
        <v>72</v>
      </c>
      <c r="N534" t="b">
        <v>1</v>
      </c>
      <c r="O534" t="s">
        <v>8269</v>
      </c>
      <c r="P534">
        <f t="shared" si="32"/>
        <v>111</v>
      </c>
      <c r="Q534">
        <f t="shared" si="33"/>
        <v>200.69</v>
      </c>
      <c r="R534" s="12" t="s">
        <v>8323</v>
      </c>
      <c r="S534" t="s">
        <v>8326</v>
      </c>
      <c r="T534" s="17">
        <f t="shared" si="34"/>
        <v>41775.753761574073</v>
      </c>
      <c r="U534" s="17">
        <f t="shared" si="35"/>
        <v>42796.600497685184</v>
      </c>
    </row>
    <row r="535" spans="2:21" ht="42.75" hidden="1" x14ac:dyDescent="0.45">
      <c r="B535">
        <v>790</v>
      </c>
      <c r="C535" s="9" t="s">
        <v>791</v>
      </c>
      <c r="D535" s="3" t="s">
        <v>4900</v>
      </c>
      <c r="E535" s="5">
        <v>10000</v>
      </c>
      <c r="F535" s="7">
        <v>14437.46</v>
      </c>
      <c r="G535" t="s">
        <v>8218</v>
      </c>
      <c r="H535" t="s">
        <v>8223</v>
      </c>
      <c r="I535" t="s">
        <v>8245</v>
      </c>
      <c r="J535">
        <v>1359680939</v>
      </c>
      <c r="K535">
        <v>1357088939</v>
      </c>
      <c r="L535" t="b">
        <v>0</v>
      </c>
      <c r="M535">
        <v>156</v>
      </c>
      <c r="N535" t="b">
        <v>1</v>
      </c>
      <c r="O535" t="s">
        <v>8274</v>
      </c>
      <c r="P535">
        <f t="shared" si="32"/>
        <v>144</v>
      </c>
      <c r="Q535">
        <f t="shared" si="33"/>
        <v>92.55</v>
      </c>
      <c r="R535" s="12" t="s">
        <v>8327</v>
      </c>
      <c r="S535" t="s">
        <v>8331</v>
      </c>
      <c r="T535" s="17">
        <f t="shared" si="34"/>
        <v>41276.047905092593</v>
      </c>
      <c r="U535" s="17">
        <f t="shared" si="35"/>
        <v>42292.104780092588</v>
      </c>
    </row>
    <row r="536" spans="2:21" ht="42.75" hidden="1" x14ac:dyDescent="0.45">
      <c r="B536">
        <v>1334</v>
      </c>
      <c r="C536" s="9" t="s">
        <v>1335</v>
      </c>
      <c r="D536" s="3" t="s">
        <v>5444</v>
      </c>
      <c r="E536" s="5">
        <v>133000</v>
      </c>
      <c r="F536" s="7">
        <v>14303</v>
      </c>
      <c r="G536" t="s">
        <v>8219</v>
      </c>
      <c r="H536" t="s">
        <v>8223</v>
      </c>
      <c r="I536" t="s">
        <v>8245</v>
      </c>
      <c r="J536">
        <v>1457721287</v>
      </c>
      <c r="K536">
        <v>1455129287</v>
      </c>
      <c r="L536" t="b">
        <v>0</v>
      </c>
      <c r="M536">
        <v>276</v>
      </c>
      <c r="N536" t="b">
        <v>0</v>
      </c>
      <c r="O536" t="s">
        <v>8271</v>
      </c>
      <c r="P536">
        <f t="shared" si="32"/>
        <v>11</v>
      </c>
      <c r="Q536">
        <f t="shared" si="33"/>
        <v>51.82</v>
      </c>
      <c r="R536" s="12" t="s">
        <v>8308</v>
      </c>
      <c r="S536" t="s">
        <v>8310</v>
      </c>
      <c r="T536" s="17">
        <f t="shared" si="34"/>
        <v>42410.774155092593</v>
      </c>
      <c r="U536" s="17">
        <f t="shared" si="35"/>
        <v>41074.80846064815</v>
      </c>
    </row>
    <row r="537" spans="2:21" ht="42.75" hidden="1" x14ac:dyDescent="0.45">
      <c r="B537">
        <v>2137</v>
      </c>
      <c r="C537" s="9" t="s">
        <v>2138</v>
      </c>
      <c r="D537" s="3" t="s">
        <v>6247</v>
      </c>
      <c r="E537" s="5">
        <v>50000</v>
      </c>
      <c r="F537" s="7">
        <v>14203</v>
      </c>
      <c r="G537" t="s">
        <v>8220</v>
      </c>
      <c r="H537" t="s">
        <v>8228</v>
      </c>
      <c r="I537" t="s">
        <v>8250</v>
      </c>
      <c r="J537">
        <v>1417804229</v>
      </c>
      <c r="K537">
        <v>1415212229</v>
      </c>
      <c r="L537" t="b">
        <v>0</v>
      </c>
      <c r="M537">
        <v>534</v>
      </c>
      <c r="N537" t="b">
        <v>0</v>
      </c>
      <c r="O537" t="s">
        <v>8280</v>
      </c>
      <c r="P537">
        <f t="shared" si="32"/>
        <v>28</v>
      </c>
      <c r="Q537">
        <f t="shared" si="33"/>
        <v>26.6</v>
      </c>
      <c r="R537" s="12" t="s">
        <v>8316</v>
      </c>
      <c r="S537" t="s">
        <v>8334</v>
      </c>
      <c r="T537" s="17">
        <f t="shared" si="34"/>
        <v>41948.771168981482</v>
      </c>
      <c r="U537" s="17">
        <f t="shared" si="35"/>
        <v>41805.753761574073</v>
      </c>
    </row>
    <row r="538" spans="2:21" ht="42.75" hidden="1" x14ac:dyDescent="0.45">
      <c r="B538">
        <v>2732</v>
      </c>
      <c r="C538" s="9" t="s">
        <v>2732</v>
      </c>
      <c r="D538" s="3" t="s">
        <v>6842</v>
      </c>
      <c r="E538" s="5">
        <v>12000</v>
      </c>
      <c r="F538" s="7">
        <v>14190</v>
      </c>
      <c r="G538" t="s">
        <v>8218</v>
      </c>
      <c r="H538" t="s">
        <v>8223</v>
      </c>
      <c r="I538" t="s">
        <v>8245</v>
      </c>
      <c r="J538">
        <v>1369699200</v>
      </c>
      <c r="K538">
        <v>1366917828</v>
      </c>
      <c r="L538" t="b">
        <v>0</v>
      </c>
      <c r="M538">
        <v>146</v>
      </c>
      <c r="N538" t="b">
        <v>1</v>
      </c>
      <c r="O538" t="s">
        <v>8293</v>
      </c>
      <c r="P538">
        <f t="shared" si="32"/>
        <v>118</v>
      </c>
      <c r="Q538">
        <f t="shared" si="33"/>
        <v>97.19</v>
      </c>
      <c r="R538" s="12" t="s">
        <v>8308</v>
      </c>
      <c r="S538" t="s">
        <v>8309</v>
      </c>
      <c r="T538" s="17">
        <f t="shared" si="34"/>
        <v>41389.808194444442</v>
      </c>
      <c r="U538" s="17">
        <f t="shared" si="35"/>
        <v>41306.047905092593</v>
      </c>
    </row>
    <row r="539" spans="2:21" ht="42.75" hidden="1" x14ac:dyDescent="0.45">
      <c r="B539">
        <v>318</v>
      </c>
      <c r="C539" s="9" t="s">
        <v>319</v>
      </c>
      <c r="D539" s="3" t="s">
        <v>4428</v>
      </c>
      <c r="E539" s="5">
        <v>5000</v>
      </c>
      <c r="F539" s="7">
        <v>14166</v>
      </c>
      <c r="G539" t="s">
        <v>8218</v>
      </c>
      <c r="H539" t="s">
        <v>8223</v>
      </c>
      <c r="I539" t="s">
        <v>8245</v>
      </c>
      <c r="J539">
        <v>1364342151</v>
      </c>
      <c r="K539">
        <v>1361753751</v>
      </c>
      <c r="L539" t="b">
        <v>1</v>
      </c>
      <c r="M539">
        <v>284</v>
      </c>
      <c r="N539" t="b">
        <v>1</v>
      </c>
      <c r="O539" t="s">
        <v>8267</v>
      </c>
      <c r="P539">
        <f t="shared" si="32"/>
        <v>283</v>
      </c>
      <c r="Q539">
        <f t="shared" si="33"/>
        <v>49.88</v>
      </c>
      <c r="R539" s="12" t="s">
        <v>8321</v>
      </c>
      <c r="S539" t="s">
        <v>8322</v>
      </c>
      <c r="T539" s="17">
        <f t="shared" si="34"/>
        <v>41330.038784722223</v>
      </c>
      <c r="U539" s="17">
        <f t="shared" si="35"/>
        <v>42440.774155092593</v>
      </c>
    </row>
    <row r="540" spans="2:21" ht="42.75" hidden="1" x14ac:dyDescent="0.45">
      <c r="B540">
        <v>51</v>
      </c>
      <c r="C540" s="9" t="s">
        <v>53</v>
      </c>
      <c r="D540" s="3" t="s">
        <v>4162</v>
      </c>
      <c r="E540" s="5">
        <v>11000</v>
      </c>
      <c r="F540" s="7">
        <v>14082</v>
      </c>
      <c r="G540" t="s">
        <v>8218</v>
      </c>
      <c r="H540" t="s">
        <v>8223</v>
      </c>
      <c r="I540" t="s">
        <v>8245</v>
      </c>
      <c r="J540">
        <v>1439245037</v>
      </c>
      <c r="K540">
        <v>1436653037</v>
      </c>
      <c r="L540" t="b">
        <v>0</v>
      </c>
      <c r="M540">
        <v>119</v>
      </c>
      <c r="N540" t="b">
        <v>1</v>
      </c>
      <c r="O540" t="s">
        <v>8263</v>
      </c>
      <c r="P540">
        <f t="shared" si="32"/>
        <v>128</v>
      </c>
      <c r="Q540">
        <f t="shared" si="33"/>
        <v>118.34</v>
      </c>
      <c r="R540" s="12" t="s">
        <v>8321</v>
      </c>
      <c r="S540" t="s">
        <v>8332</v>
      </c>
      <c r="T540" s="17">
        <f t="shared" si="34"/>
        <v>42196.928668981483</v>
      </c>
      <c r="U540" s="17">
        <f t="shared" si="35"/>
        <v>41978.771168981482</v>
      </c>
    </row>
    <row r="541" spans="2:21" ht="42.75" hidden="1" x14ac:dyDescent="0.45">
      <c r="B541">
        <v>2021</v>
      </c>
      <c r="C541" s="9" t="s">
        <v>2022</v>
      </c>
      <c r="D541" s="3" t="s">
        <v>6131</v>
      </c>
      <c r="E541" s="5">
        <v>5000</v>
      </c>
      <c r="F541" s="7">
        <v>14055</v>
      </c>
      <c r="G541" t="s">
        <v>8218</v>
      </c>
      <c r="H541" t="s">
        <v>8223</v>
      </c>
      <c r="I541" t="s">
        <v>8245</v>
      </c>
      <c r="J541">
        <v>1411522897</v>
      </c>
      <c r="K541">
        <v>1407634897</v>
      </c>
      <c r="L541" t="b">
        <v>1</v>
      </c>
      <c r="M541">
        <v>95</v>
      </c>
      <c r="N541" t="b">
        <v>1</v>
      </c>
      <c r="O541" t="s">
        <v>8293</v>
      </c>
      <c r="P541">
        <f t="shared" si="32"/>
        <v>281</v>
      </c>
      <c r="Q541">
        <f t="shared" si="33"/>
        <v>147.94999999999999</v>
      </c>
      <c r="R541" s="12" t="s">
        <v>8308</v>
      </c>
      <c r="S541" t="s">
        <v>8309</v>
      </c>
      <c r="T541" s="17">
        <f t="shared" si="34"/>
        <v>41861.070567129631</v>
      </c>
      <c r="U541" s="17">
        <f t="shared" si="35"/>
        <v>41422</v>
      </c>
    </row>
    <row r="542" spans="2:21" ht="28.5" hidden="1" x14ac:dyDescent="0.45">
      <c r="B542">
        <v>969</v>
      </c>
      <c r="C542" s="9" t="s">
        <v>970</v>
      </c>
      <c r="D542" s="3" t="s">
        <v>5079</v>
      </c>
      <c r="E542" s="5">
        <v>30000</v>
      </c>
      <c r="F542" s="7">
        <v>14000</v>
      </c>
      <c r="G542" t="s">
        <v>8220</v>
      </c>
      <c r="H542" t="s">
        <v>8237</v>
      </c>
      <c r="I542" t="s">
        <v>8255</v>
      </c>
      <c r="J542">
        <v>1486624607</v>
      </c>
      <c r="K542">
        <v>1483773407</v>
      </c>
      <c r="L542" t="b">
        <v>0</v>
      </c>
      <c r="M542">
        <v>11</v>
      </c>
      <c r="N542" t="b">
        <v>0</v>
      </c>
      <c r="O542" t="s">
        <v>8271</v>
      </c>
      <c r="P542">
        <f t="shared" si="32"/>
        <v>47</v>
      </c>
      <c r="Q542">
        <f t="shared" si="33"/>
        <v>1272.73</v>
      </c>
      <c r="R542" s="12" t="s">
        <v>8308</v>
      </c>
      <c r="S542" t="s">
        <v>8310</v>
      </c>
      <c r="T542" s="17">
        <f t="shared" si="34"/>
        <v>42742.30332175926</v>
      </c>
      <c r="U542" s="17">
        <f t="shared" si="35"/>
        <v>41359.997118055559</v>
      </c>
    </row>
    <row r="543" spans="2:21" ht="28.5" hidden="1" x14ac:dyDescent="0.45">
      <c r="B543">
        <v>1268</v>
      </c>
      <c r="C543" s="9" t="s">
        <v>1269</v>
      </c>
      <c r="D543" s="3" t="s">
        <v>5378</v>
      </c>
      <c r="E543" s="5">
        <v>12000</v>
      </c>
      <c r="F543" s="7">
        <v>14000</v>
      </c>
      <c r="G543" t="s">
        <v>8218</v>
      </c>
      <c r="H543" t="s">
        <v>8223</v>
      </c>
      <c r="I543" t="s">
        <v>8245</v>
      </c>
      <c r="J543">
        <v>1379708247</v>
      </c>
      <c r="K543">
        <v>1377116247</v>
      </c>
      <c r="L543" t="b">
        <v>1</v>
      </c>
      <c r="M543">
        <v>182</v>
      </c>
      <c r="N543" t="b">
        <v>1</v>
      </c>
      <c r="O543" t="s">
        <v>8274</v>
      </c>
      <c r="P543">
        <f t="shared" si="32"/>
        <v>117</v>
      </c>
      <c r="Q543">
        <f t="shared" si="33"/>
        <v>76.92</v>
      </c>
      <c r="R543" s="12" t="s">
        <v>8327</v>
      </c>
      <c r="S543" t="s">
        <v>8331</v>
      </c>
      <c r="T543" s="17">
        <f t="shared" si="34"/>
        <v>41507.845451388886</v>
      </c>
      <c r="U543" s="17">
        <f t="shared" si="35"/>
        <v>42226.928668981483</v>
      </c>
    </row>
    <row r="544" spans="2:21" ht="42.75" hidden="1" x14ac:dyDescent="0.45">
      <c r="B544">
        <v>1279</v>
      </c>
      <c r="C544" s="9" t="s">
        <v>1280</v>
      </c>
      <c r="D544" s="3" t="s">
        <v>5389</v>
      </c>
      <c r="E544" s="5">
        <v>12516</v>
      </c>
      <c r="F544" s="7">
        <v>13864.17</v>
      </c>
      <c r="G544" t="s">
        <v>8218</v>
      </c>
      <c r="H544" t="s">
        <v>8223</v>
      </c>
      <c r="I544" t="s">
        <v>8245</v>
      </c>
      <c r="J544">
        <v>1395624170</v>
      </c>
      <c r="K544">
        <v>1392171770</v>
      </c>
      <c r="L544" t="b">
        <v>1</v>
      </c>
      <c r="M544">
        <v>189</v>
      </c>
      <c r="N544" t="b">
        <v>1</v>
      </c>
      <c r="O544" t="s">
        <v>8274</v>
      </c>
      <c r="P544">
        <f t="shared" si="32"/>
        <v>111</v>
      </c>
      <c r="Q544">
        <f t="shared" si="33"/>
        <v>73.36</v>
      </c>
      <c r="R544" s="12" t="s">
        <v>8327</v>
      </c>
      <c r="S544" t="s">
        <v>8331</v>
      </c>
      <c r="T544" s="17">
        <f t="shared" si="34"/>
        <v>41682.099189814813</v>
      </c>
      <c r="U544" s="17">
        <f t="shared" si="35"/>
        <v>41906.070567129631</v>
      </c>
    </row>
    <row r="545" spans="2:21" ht="28.5" hidden="1" x14ac:dyDescent="0.45">
      <c r="B545">
        <v>1976</v>
      </c>
      <c r="C545" s="9" t="s">
        <v>1977</v>
      </c>
      <c r="D545" s="3" t="s">
        <v>6086</v>
      </c>
      <c r="E545" s="5">
        <v>4000</v>
      </c>
      <c r="F545" s="7">
        <v>13864</v>
      </c>
      <c r="G545" t="s">
        <v>8218</v>
      </c>
      <c r="H545" t="s">
        <v>8224</v>
      </c>
      <c r="I545" t="s">
        <v>8246</v>
      </c>
      <c r="J545">
        <v>1373751325</v>
      </c>
      <c r="K545">
        <v>1371159325</v>
      </c>
      <c r="L545" t="b">
        <v>1</v>
      </c>
      <c r="M545">
        <v>473</v>
      </c>
      <c r="N545" t="b">
        <v>1</v>
      </c>
      <c r="O545" t="s">
        <v>8293</v>
      </c>
      <c r="P545">
        <f t="shared" si="32"/>
        <v>347</v>
      </c>
      <c r="Q545">
        <f t="shared" si="33"/>
        <v>29.31</v>
      </c>
      <c r="R545" s="12" t="s">
        <v>8308</v>
      </c>
      <c r="S545" t="s">
        <v>8309</v>
      </c>
      <c r="T545" s="17">
        <f t="shared" si="34"/>
        <v>41438.899594907409</v>
      </c>
      <c r="U545" s="17">
        <f t="shared" si="35"/>
        <v>42775.30332175926</v>
      </c>
    </row>
    <row r="546" spans="2:21" ht="42.75" hidden="1" x14ac:dyDescent="0.45">
      <c r="B546">
        <v>1770</v>
      </c>
      <c r="C546" s="9" t="s">
        <v>1771</v>
      </c>
      <c r="D546" s="3" t="s">
        <v>5880</v>
      </c>
      <c r="E546" s="5">
        <v>24500</v>
      </c>
      <c r="F546" s="7">
        <v>13846</v>
      </c>
      <c r="G546" t="s">
        <v>8220</v>
      </c>
      <c r="H546" t="s">
        <v>8223</v>
      </c>
      <c r="I546" t="s">
        <v>8245</v>
      </c>
      <c r="J546">
        <v>1413312194</v>
      </c>
      <c r="K546">
        <v>1410288194</v>
      </c>
      <c r="L546" t="b">
        <v>1</v>
      </c>
      <c r="M546">
        <v>92</v>
      </c>
      <c r="N546" t="b">
        <v>0</v>
      </c>
      <c r="O546" t="s">
        <v>8283</v>
      </c>
      <c r="P546">
        <f t="shared" si="32"/>
        <v>57</v>
      </c>
      <c r="Q546">
        <f t="shared" si="33"/>
        <v>150.5</v>
      </c>
      <c r="R546" s="12" t="s">
        <v>8313</v>
      </c>
      <c r="S546" t="s">
        <v>8314</v>
      </c>
      <c r="T546" s="17">
        <f t="shared" si="34"/>
        <v>41891.780023148152</v>
      </c>
      <c r="U546" s="17">
        <f t="shared" si="35"/>
        <v>41537.845451388886</v>
      </c>
    </row>
    <row r="547" spans="2:21" ht="42.75" hidden="1" x14ac:dyDescent="0.45">
      <c r="B547">
        <v>377</v>
      </c>
      <c r="C547" s="9" t="s">
        <v>378</v>
      </c>
      <c r="D547" s="3" t="s">
        <v>4487</v>
      </c>
      <c r="E547" s="5">
        <v>12000</v>
      </c>
      <c r="F547" s="7">
        <v>13728</v>
      </c>
      <c r="G547" t="s">
        <v>8218</v>
      </c>
      <c r="H547" t="s">
        <v>8223</v>
      </c>
      <c r="I547" t="s">
        <v>8245</v>
      </c>
      <c r="J547">
        <v>1447484460</v>
      </c>
      <c r="K547">
        <v>1444888868</v>
      </c>
      <c r="L547" t="b">
        <v>0</v>
      </c>
      <c r="M547">
        <v>133</v>
      </c>
      <c r="N547" t="b">
        <v>1</v>
      </c>
      <c r="O547" t="s">
        <v>8267</v>
      </c>
      <c r="P547">
        <f t="shared" si="32"/>
        <v>114</v>
      </c>
      <c r="Q547">
        <f t="shared" si="33"/>
        <v>103.22</v>
      </c>
      <c r="R547" s="12" t="s">
        <v>8321</v>
      </c>
      <c r="S547" t="s">
        <v>8322</v>
      </c>
      <c r="T547" s="17">
        <f t="shared" si="34"/>
        <v>42292.250787037032</v>
      </c>
      <c r="U547" s="17">
        <f t="shared" si="35"/>
        <v>41722.057523148149</v>
      </c>
    </row>
    <row r="548" spans="2:21" ht="42.75" hidden="1" x14ac:dyDescent="0.45">
      <c r="B548">
        <v>2229</v>
      </c>
      <c r="C548" s="9" t="s">
        <v>2230</v>
      </c>
      <c r="D548" s="3" t="s">
        <v>6339</v>
      </c>
      <c r="E548" s="5">
        <v>8012</v>
      </c>
      <c r="F548" s="7">
        <v>13704.33</v>
      </c>
      <c r="G548" t="s">
        <v>8218</v>
      </c>
      <c r="H548" t="s">
        <v>8223</v>
      </c>
      <c r="I548" t="s">
        <v>8245</v>
      </c>
      <c r="J548">
        <v>1378180800</v>
      </c>
      <c r="K548">
        <v>1375113391</v>
      </c>
      <c r="L548" t="b">
        <v>0</v>
      </c>
      <c r="M548">
        <v>539</v>
      </c>
      <c r="N548" t="b">
        <v>1</v>
      </c>
      <c r="O548" t="s">
        <v>8295</v>
      </c>
      <c r="P548">
        <f t="shared" si="32"/>
        <v>171</v>
      </c>
      <c r="Q548">
        <f t="shared" si="33"/>
        <v>25.43</v>
      </c>
      <c r="R548" s="12" t="s">
        <v>8316</v>
      </c>
      <c r="S548" t="s">
        <v>8317</v>
      </c>
      <c r="T548" s="17">
        <f t="shared" si="34"/>
        <v>41484.664247685185</v>
      </c>
      <c r="U548" s="17">
        <f t="shared" si="35"/>
        <v>41468.899594907409</v>
      </c>
    </row>
    <row r="549" spans="2:21" ht="42.75" hidden="1" x14ac:dyDescent="0.45">
      <c r="B549">
        <v>545</v>
      </c>
      <c r="C549" s="9" t="s">
        <v>546</v>
      </c>
      <c r="D549" s="3" t="s">
        <v>4655</v>
      </c>
      <c r="E549" s="5">
        <v>50000</v>
      </c>
      <c r="F549" s="7">
        <v>13692</v>
      </c>
      <c r="G549" t="s">
        <v>8220</v>
      </c>
      <c r="H549" t="s">
        <v>8229</v>
      </c>
      <c r="I549" t="s">
        <v>8248</v>
      </c>
      <c r="J549">
        <v>1447600389</v>
      </c>
      <c r="K549">
        <v>1444140789</v>
      </c>
      <c r="L549" t="b">
        <v>0</v>
      </c>
      <c r="M549">
        <v>34</v>
      </c>
      <c r="N549" t="b">
        <v>0</v>
      </c>
      <c r="O549" t="s">
        <v>8270</v>
      </c>
      <c r="P549">
        <f t="shared" si="32"/>
        <v>27</v>
      </c>
      <c r="Q549">
        <f t="shared" si="33"/>
        <v>402.71</v>
      </c>
      <c r="R549" s="12" t="s">
        <v>8308</v>
      </c>
      <c r="S549" t="s">
        <v>8342</v>
      </c>
      <c r="T549" s="17">
        <f t="shared" si="34"/>
        <v>42283.592465277776</v>
      </c>
      <c r="U549" s="17">
        <f t="shared" si="35"/>
        <v>41926.780023148152</v>
      </c>
    </row>
    <row r="550" spans="2:21" ht="57" hidden="1" x14ac:dyDescent="0.45">
      <c r="B550">
        <v>2521</v>
      </c>
      <c r="C550" s="9" t="s">
        <v>2521</v>
      </c>
      <c r="D550" s="3" t="s">
        <v>6631</v>
      </c>
      <c r="E550" s="5">
        <v>12500</v>
      </c>
      <c r="F550" s="7">
        <v>13685.99</v>
      </c>
      <c r="G550" t="s">
        <v>8218</v>
      </c>
      <c r="H550" t="s">
        <v>8223</v>
      </c>
      <c r="I550" t="s">
        <v>8245</v>
      </c>
      <c r="J550">
        <v>1444778021</v>
      </c>
      <c r="K550">
        <v>1442963621</v>
      </c>
      <c r="L550" t="b">
        <v>0</v>
      </c>
      <c r="M550">
        <v>132</v>
      </c>
      <c r="N550" t="b">
        <v>1</v>
      </c>
      <c r="O550" t="s">
        <v>8298</v>
      </c>
      <c r="P550">
        <f t="shared" si="32"/>
        <v>109</v>
      </c>
      <c r="Q550">
        <f t="shared" si="33"/>
        <v>103.68</v>
      </c>
      <c r="R550" s="12" t="s">
        <v>8327</v>
      </c>
      <c r="S550" t="s">
        <v>8341</v>
      </c>
      <c r="T550" s="17">
        <f t="shared" si="34"/>
        <v>42269.967835648145</v>
      </c>
      <c r="U550" s="17">
        <f t="shared" si="35"/>
        <v>42322.292361111111</v>
      </c>
    </row>
    <row r="551" spans="2:21" ht="42.75" hidden="1" x14ac:dyDescent="0.45">
      <c r="B551">
        <v>1352</v>
      </c>
      <c r="C551" s="9" t="s">
        <v>1353</v>
      </c>
      <c r="D551" s="3" t="s">
        <v>5462</v>
      </c>
      <c r="E551" s="5">
        <v>10000</v>
      </c>
      <c r="F551" s="7">
        <v>13614</v>
      </c>
      <c r="G551" t="s">
        <v>8218</v>
      </c>
      <c r="H551" t="s">
        <v>8223</v>
      </c>
      <c r="I551" t="s">
        <v>8245</v>
      </c>
      <c r="J551">
        <v>1441425540</v>
      </c>
      <c r="K551">
        <v>1436968366</v>
      </c>
      <c r="L551" t="b">
        <v>0</v>
      </c>
      <c r="M551">
        <v>227</v>
      </c>
      <c r="N551" t="b">
        <v>1</v>
      </c>
      <c r="O551" t="s">
        <v>8272</v>
      </c>
      <c r="P551">
        <f t="shared" si="32"/>
        <v>136</v>
      </c>
      <c r="Q551">
        <f t="shared" si="33"/>
        <v>59.97</v>
      </c>
      <c r="R551" s="12" t="s">
        <v>8311</v>
      </c>
      <c r="S551" t="s">
        <v>8333</v>
      </c>
      <c r="T551" s="17">
        <f t="shared" si="34"/>
        <v>42200.578310185185</v>
      </c>
      <c r="U551" s="17">
        <f t="shared" si="35"/>
        <v>41520.166666666664</v>
      </c>
    </row>
    <row r="552" spans="2:21" ht="42.75" hidden="1" x14ac:dyDescent="0.45">
      <c r="B552">
        <v>2272</v>
      </c>
      <c r="C552" s="9" t="s">
        <v>2273</v>
      </c>
      <c r="D552" s="3" t="s">
        <v>6382</v>
      </c>
      <c r="E552" s="5">
        <v>1000</v>
      </c>
      <c r="F552" s="7">
        <v>13566</v>
      </c>
      <c r="G552" t="s">
        <v>8218</v>
      </c>
      <c r="H552" t="s">
        <v>8223</v>
      </c>
      <c r="I552" t="s">
        <v>8245</v>
      </c>
      <c r="J552">
        <v>1449506836</v>
      </c>
      <c r="K552">
        <v>1446914836</v>
      </c>
      <c r="L552" t="b">
        <v>0</v>
      </c>
      <c r="M552">
        <v>944</v>
      </c>
      <c r="N552" t="b">
        <v>1</v>
      </c>
      <c r="O552" t="s">
        <v>8295</v>
      </c>
      <c r="P552">
        <f t="shared" si="32"/>
        <v>1357</v>
      </c>
      <c r="Q552">
        <f t="shared" si="33"/>
        <v>14.37</v>
      </c>
      <c r="R552" s="12" t="s">
        <v>8316</v>
      </c>
      <c r="S552" t="s">
        <v>8317</v>
      </c>
      <c r="T552" s="17">
        <f t="shared" si="34"/>
        <v>42315.699490740735</v>
      </c>
      <c r="U552" s="17">
        <f t="shared" si="35"/>
        <v>42323.634131944447</v>
      </c>
    </row>
    <row r="553" spans="2:21" ht="42.75" hidden="1" x14ac:dyDescent="0.45">
      <c r="B553">
        <v>2240</v>
      </c>
      <c r="C553" s="9" t="s">
        <v>2241</v>
      </c>
      <c r="D553" s="3" t="s">
        <v>6350</v>
      </c>
      <c r="E553" s="5">
        <v>5000</v>
      </c>
      <c r="F553" s="7">
        <v>13534</v>
      </c>
      <c r="G553" t="s">
        <v>8218</v>
      </c>
      <c r="H553" t="s">
        <v>8223</v>
      </c>
      <c r="I553" t="s">
        <v>8245</v>
      </c>
      <c r="J553">
        <v>1461354544</v>
      </c>
      <c r="K553">
        <v>1458762544</v>
      </c>
      <c r="L553" t="b">
        <v>0</v>
      </c>
      <c r="M553">
        <v>96</v>
      </c>
      <c r="N553" t="b">
        <v>1</v>
      </c>
      <c r="O553" t="s">
        <v>8295</v>
      </c>
      <c r="P553">
        <f t="shared" si="32"/>
        <v>271</v>
      </c>
      <c r="Q553">
        <f t="shared" si="33"/>
        <v>140.97999999999999</v>
      </c>
      <c r="R553" s="12" t="s">
        <v>8316</v>
      </c>
      <c r="S553" t="s">
        <v>8317</v>
      </c>
      <c r="T553" s="17">
        <f t="shared" si="34"/>
        <v>42452.825740740736</v>
      </c>
      <c r="U553" s="17">
        <f t="shared" si="35"/>
        <v>42290.967835648145</v>
      </c>
    </row>
    <row r="554" spans="2:21" ht="57" hidden="1" x14ac:dyDescent="0.45">
      <c r="B554">
        <v>1195</v>
      </c>
      <c r="C554" s="9" t="s">
        <v>1196</v>
      </c>
      <c r="D554" s="3" t="s">
        <v>5305</v>
      </c>
      <c r="E554" s="5">
        <v>10000</v>
      </c>
      <c r="F554" s="7">
        <v>13500</v>
      </c>
      <c r="G554" t="s">
        <v>8218</v>
      </c>
      <c r="H554" t="s">
        <v>8236</v>
      </c>
      <c r="I554" t="s">
        <v>8248</v>
      </c>
      <c r="J554">
        <v>1450602000</v>
      </c>
      <c r="K554">
        <v>1445415653</v>
      </c>
      <c r="L554" t="b">
        <v>0</v>
      </c>
      <c r="M554">
        <v>170</v>
      </c>
      <c r="N554" t="b">
        <v>1</v>
      </c>
      <c r="O554" t="s">
        <v>8283</v>
      </c>
      <c r="P554">
        <f t="shared" si="32"/>
        <v>135</v>
      </c>
      <c r="Q554">
        <f t="shared" si="33"/>
        <v>79.41</v>
      </c>
      <c r="R554" s="12" t="s">
        <v>8313</v>
      </c>
      <c r="S554" t="s">
        <v>8314</v>
      </c>
      <c r="T554" s="17">
        <f t="shared" si="34"/>
        <v>42298.34783564815</v>
      </c>
      <c r="U554" s="17">
        <f t="shared" si="35"/>
        <v>42252.165972222225</v>
      </c>
    </row>
    <row r="555" spans="2:21" ht="42.75" hidden="1" x14ac:dyDescent="0.45">
      <c r="B555">
        <v>1855</v>
      </c>
      <c r="C555" s="9" t="s">
        <v>1856</v>
      </c>
      <c r="D555" s="3" t="s">
        <v>5965</v>
      </c>
      <c r="E555" s="5">
        <v>8750</v>
      </c>
      <c r="F555" s="7">
        <v>13480.16</v>
      </c>
      <c r="G555" t="s">
        <v>8218</v>
      </c>
      <c r="H555" t="s">
        <v>8228</v>
      </c>
      <c r="I555" t="s">
        <v>8250</v>
      </c>
      <c r="J555">
        <v>1389012940</v>
      </c>
      <c r="K555">
        <v>1385124940</v>
      </c>
      <c r="L555" t="b">
        <v>0</v>
      </c>
      <c r="M555">
        <v>191</v>
      </c>
      <c r="N555" t="b">
        <v>1</v>
      </c>
      <c r="O555" t="s">
        <v>8274</v>
      </c>
      <c r="P555">
        <f t="shared" si="32"/>
        <v>154</v>
      </c>
      <c r="Q555">
        <f t="shared" si="33"/>
        <v>70.58</v>
      </c>
      <c r="R555" s="12" t="s">
        <v>8327</v>
      </c>
      <c r="S555" t="s">
        <v>8331</v>
      </c>
      <c r="T555" s="17">
        <f t="shared" si="34"/>
        <v>41600.538657407407</v>
      </c>
      <c r="U555" s="17">
        <f t="shared" si="35"/>
        <v>42345.699490740735</v>
      </c>
    </row>
    <row r="556" spans="2:21" ht="42.75" hidden="1" x14ac:dyDescent="0.45">
      <c r="B556">
        <v>413</v>
      </c>
      <c r="C556" s="9" t="s">
        <v>414</v>
      </c>
      <c r="D556" s="3" t="s">
        <v>4523</v>
      </c>
      <c r="E556" s="5">
        <v>12800</v>
      </c>
      <c r="F556" s="7">
        <v>13451</v>
      </c>
      <c r="G556" t="s">
        <v>8218</v>
      </c>
      <c r="H556" t="s">
        <v>8223</v>
      </c>
      <c r="I556" t="s">
        <v>8245</v>
      </c>
      <c r="J556">
        <v>1342731811</v>
      </c>
      <c r="K556">
        <v>1340139811</v>
      </c>
      <c r="L556" t="b">
        <v>0</v>
      </c>
      <c r="M556">
        <v>171</v>
      </c>
      <c r="N556" t="b">
        <v>1</v>
      </c>
      <c r="O556" t="s">
        <v>8267</v>
      </c>
      <c r="P556">
        <f t="shared" si="32"/>
        <v>105</v>
      </c>
      <c r="Q556">
        <f t="shared" si="33"/>
        <v>78.66</v>
      </c>
      <c r="R556" s="12" t="s">
        <v>8321</v>
      </c>
      <c r="S556" t="s">
        <v>8322</v>
      </c>
      <c r="T556" s="17">
        <f t="shared" si="34"/>
        <v>41079.877442129626</v>
      </c>
      <c r="U556" s="17">
        <f t="shared" si="35"/>
        <v>42482.825740740736</v>
      </c>
    </row>
    <row r="557" spans="2:21" ht="42.75" hidden="1" x14ac:dyDescent="0.45">
      <c r="B557">
        <v>1204</v>
      </c>
      <c r="C557" s="9" t="s">
        <v>1205</v>
      </c>
      <c r="D557" s="3" t="s">
        <v>5314</v>
      </c>
      <c r="E557" s="5">
        <v>13000</v>
      </c>
      <c r="F557" s="7">
        <v>13383</v>
      </c>
      <c r="G557" t="s">
        <v>8218</v>
      </c>
      <c r="H557" t="s">
        <v>8223</v>
      </c>
      <c r="I557" t="s">
        <v>8245</v>
      </c>
      <c r="J557">
        <v>1449205200</v>
      </c>
      <c r="K557">
        <v>1445363833</v>
      </c>
      <c r="L557" t="b">
        <v>0</v>
      </c>
      <c r="M557">
        <v>57</v>
      </c>
      <c r="N557" t="b">
        <v>1</v>
      </c>
      <c r="O557" t="s">
        <v>8283</v>
      </c>
      <c r="P557">
        <f t="shared" si="32"/>
        <v>103</v>
      </c>
      <c r="Q557">
        <f t="shared" si="33"/>
        <v>234.79</v>
      </c>
      <c r="R557" s="12" t="s">
        <v>8313</v>
      </c>
      <c r="S557" t="s">
        <v>8314</v>
      </c>
      <c r="T557" s="17">
        <f t="shared" si="34"/>
        <v>42297.748067129629</v>
      </c>
      <c r="U557" s="17">
        <f t="shared" si="35"/>
        <v>42358.375</v>
      </c>
    </row>
    <row r="558" spans="2:21" ht="42.75" hidden="1" x14ac:dyDescent="0.45">
      <c r="B558">
        <v>1254</v>
      </c>
      <c r="C558" s="9" t="s">
        <v>1255</v>
      </c>
      <c r="D558" s="3" t="s">
        <v>5364</v>
      </c>
      <c r="E558" s="5">
        <v>6700</v>
      </c>
      <c r="F558" s="7">
        <v>13323</v>
      </c>
      <c r="G558" t="s">
        <v>8218</v>
      </c>
      <c r="H558" t="s">
        <v>8223</v>
      </c>
      <c r="I558" t="s">
        <v>8245</v>
      </c>
      <c r="J558">
        <v>1293857940</v>
      </c>
      <c r="K558">
        <v>1288968886</v>
      </c>
      <c r="L558" t="b">
        <v>1</v>
      </c>
      <c r="M558">
        <v>141</v>
      </c>
      <c r="N558" t="b">
        <v>1</v>
      </c>
      <c r="O558" t="s">
        <v>8274</v>
      </c>
      <c r="P558">
        <f t="shared" si="32"/>
        <v>199</v>
      </c>
      <c r="Q558">
        <f t="shared" si="33"/>
        <v>94.49</v>
      </c>
      <c r="R558" s="12" t="s">
        <v>8327</v>
      </c>
      <c r="S558" t="s">
        <v>8331</v>
      </c>
      <c r="T558" s="17">
        <f t="shared" si="34"/>
        <v>40487.621365740742</v>
      </c>
      <c r="U558" s="17">
        <f t="shared" si="35"/>
        <v>41645.538657407407</v>
      </c>
    </row>
    <row r="559" spans="2:21" ht="42.75" hidden="1" x14ac:dyDescent="0.45">
      <c r="B559">
        <v>1007</v>
      </c>
      <c r="C559" s="9" t="s">
        <v>1008</v>
      </c>
      <c r="D559" s="3" t="s">
        <v>5117</v>
      </c>
      <c r="E559" s="5">
        <v>30000</v>
      </c>
      <c r="F559" s="7">
        <v>13296</v>
      </c>
      <c r="G559" t="s">
        <v>8219</v>
      </c>
      <c r="H559" t="s">
        <v>8223</v>
      </c>
      <c r="I559" t="s">
        <v>8245</v>
      </c>
      <c r="J559">
        <v>1481727623</v>
      </c>
      <c r="K559">
        <v>1478095223</v>
      </c>
      <c r="L559" t="b">
        <v>0</v>
      </c>
      <c r="M559">
        <v>76</v>
      </c>
      <c r="N559" t="b">
        <v>0</v>
      </c>
      <c r="O559" t="s">
        <v>8271</v>
      </c>
      <c r="P559">
        <f t="shared" si="32"/>
        <v>44</v>
      </c>
      <c r="Q559">
        <f t="shared" si="33"/>
        <v>174.95</v>
      </c>
      <c r="R559" s="12" t="s">
        <v>8308</v>
      </c>
      <c r="S559" t="s">
        <v>8310</v>
      </c>
      <c r="T559" s="17">
        <f t="shared" si="34"/>
        <v>42676.583599537036</v>
      </c>
      <c r="U559" s="17">
        <f t="shared" si="35"/>
        <v>41109.877442129626</v>
      </c>
    </row>
    <row r="560" spans="2:21" ht="28.5" hidden="1" x14ac:dyDescent="0.45">
      <c r="B560">
        <v>741</v>
      </c>
      <c r="C560" s="9" t="s">
        <v>742</v>
      </c>
      <c r="D560" s="3" t="s">
        <v>4851</v>
      </c>
      <c r="E560" s="5">
        <v>13000</v>
      </c>
      <c r="F560" s="7">
        <v>13293.8</v>
      </c>
      <c r="G560" t="s">
        <v>8218</v>
      </c>
      <c r="H560" t="s">
        <v>8223</v>
      </c>
      <c r="I560" t="s">
        <v>8245</v>
      </c>
      <c r="J560">
        <v>1370964806</v>
      </c>
      <c r="K560">
        <v>1367940806</v>
      </c>
      <c r="L560" t="b">
        <v>0</v>
      </c>
      <c r="M560">
        <v>94</v>
      </c>
      <c r="N560" t="b">
        <v>1</v>
      </c>
      <c r="O560" t="s">
        <v>8272</v>
      </c>
      <c r="P560">
        <f t="shared" si="32"/>
        <v>102</v>
      </c>
      <c r="Q560">
        <f t="shared" si="33"/>
        <v>141.41999999999999</v>
      </c>
      <c r="R560" s="12" t="s">
        <v>8311</v>
      </c>
      <c r="S560" t="s">
        <v>8333</v>
      </c>
      <c r="T560" s="17">
        <f t="shared" si="34"/>
        <v>41401.648217592592</v>
      </c>
      <c r="U560" s="17">
        <f t="shared" si="35"/>
        <v>42342.208333333328</v>
      </c>
    </row>
    <row r="561" spans="2:21" ht="28.5" hidden="1" x14ac:dyDescent="0.45">
      <c r="B561">
        <v>2337</v>
      </c>
      <c r="C561" s="9" t="s">
        <v>2338</v>
      </c>
      <c r="D561" s="3" t="s">
        <v>6447</v>
      </c>
      <c r="E561" s="5">
        <v>12000</v>
      </c>
      <c r="F561" s="7">
        <v>13279</v>
      </c>
      <c r="G561" t="s">
        <v>8218</v>
      </c>
      <c r="H561" t="s">
        <v>8223</v>
      </c>
      <c r="I561" t="s">
        <v>8245</v>
      </c>
      <c r="J561">
        <v>1403796143</v>
      </c>
      <c r="K561">
        <v>1401204143</v>
      </c>
      <c r="L561" t="b">
        <v>1</v>
      </c>
      <c r="M561">
        <v>179</v>
      </c>
      <c r="N561" t="b">
        <v>1</v>
      </c>
      <c r="O561" t="s">
        <v>8296</v>
      </c>
      <c r="P561">
        <f t="shared" si="32"/>
        <v>111</v>
      </c>
      <c r="Q561">
        <f t="shared" si="33"/>
        <v>74.180000000000007</v>
      </c>
      <c r="R561" s="12" t="s">
        <v>8319</v>
      </c>
      <c r="S561" t="s">
        <v>8320</v>
      </c>
      <c r="T561" s="17">
        <f t="shared" si="34"/>
        <v>41786.640543981484</v>
      </c>
      <c r="U561" s="17">
        <f t="shared" si="35"/>
        <v>40544.207638888889</v>
      </c>
    </row>
    <row r="562" spans="2:21" ht="28.5" hidden="1" x14ac:dyDescent="0.45">
      <c r="B562">
        <v>2199</v>
      </c>
      <c r="C562" s="9" t="s">
        <v>2200</v>
      </c>
      <c r="D562" s="3" t="s">
        <v>6309</v>
      </c>
      <c r="E562" s="5">
        <v>9000</v>
      </c>
      <c r="F562" s="7">
        <v>13228</v>
      </c>
      <c r="G562" t="s">
        <v>8218</v>
      </c>
      <c r="H562" t="s">
        <v>8240</v>
      </c>
      <c r="I562" t="s">
        <v>8248</v>
      </c>
      <c r="J562">
        <v>1444903198</v>
      </c>
      <c r="K562">
        <v>1442311198</v>
      </c>
      <c r="L562" t="b">
        <v>1</v>
      </c>
      <c r="M562">
        <v>251</v>
      </c>
      <c r="N562" t="b">
        <v>1</v>
      </c>
      <c r="O562" t="s">
        <v>8295</v>
      </c>
      <c r="P562">
        <f t="shared" si="32"/>
        <v>147</v>
      </c>
      <c r="Q562">
        <f t="shared" si="33"/>
        <v>52.7</v>
      </c>
      <c r="R562" s="12" t="s">
        <v>8316</v>
      </c>
      <c r="S562" t="s">
        <v>8317</v>
      </c>
      <c r="T562" s="17">
        <f t="shared" si="34"/>
        <v>42262.416643518518</v>
      </c>
      <c r="U562" s="17">
        <f t="shared" si="35"/>
        <v>42718.6252662037</v>
      </c>
    </row>
    <row r="563" spans="2:21" ht="57" hidden="1" x14ac:dyDescent="0.45">
      <c r="B563">
        <v>1185</v>
      </c>
      <c r="C563" s="9" t="s">
        <v>1186</v>
      </c>
      <c r="D563" s="3" t="s">
        <v>5295</v>
      </c>
      <c r="E563" s="5">
        <v>12500</v>
      </c>
      <c r="F563" s="7">
        <v>13180</v>
      </c>
      <c r="G563" t="s">
        <v>8218</v>
      </c>
      <c r="H563" t="s">
        <v>8223</v>
      </c>
      <c r="I563" t="s">
        <v>8245</v>
      </c>
      <c r="J563">
        <v>1433736000</v>
      </c>
      <c r="K563">
        <v>1430945149</v>
      </c>
      <c r="L563" t="b">
        <v>0</v>
      </c>
      <c r="M563">
        <v>111</v>
      </c>
      <c r="N563" t="b">
        <v>1</v>
      </c>
      <c r="O563" t="s">
        <v>8283</v>
      </c>
      <c r="P563">
        <f t="shared" si="32"/>
        <v>105</v>
      </c>
      <c r="Q563">
        <f t="shared" si="33"/>
        <v>118.74</v>
      </c>
      <c r="R563" s="12" t="s">
        <v>8313</v>
      </c>
      <c r="S563" t="s">
        <v>8314</v>
      </c>
      <c r="T563" s="17">
        <f t="shared" si="34"/>
        <v>42130.865150462967</v>
      </c>
      <c r="U563" s="17">
        <f t="shared" si="35"/>
        <v>41436.648217592592</v>
      </c>
    </row>
    <row r="564" spans="2:21" ht="42.75" x14ac:dyDescent="0.45">
      <c r="B564">
        <v>3254</v>
      </c>
      <c r="C564" s="9" t="s">
        <v>3254</v>
      </c>
      <c r="D564" s="3" t="s">
        <v>7364</v>
      </c>
      <c r="E564" s="5">
        <v>13000</v>
      </c>
      <c r="F564" s="7">
        <v>13163.5</v>
      </c>
      <c r="G564" t="s">
        <v>8218</v>
      </c>
      <c r="H564" t="s">
        <v>8224</v>
      </c>
      <c r="I564" t="s">
        <v>8246</v>
      </c>
      <c r="J564">
        <v>1427331809</v>
      </c>
      <c r="K564">
        <v>1424743409</v>
      </c>
      <c r="L564" t="b">
        <v>1</v>
      </c>
      <c r="M564">
        <v>186</v>
      </c>
      <c r="N564" t="b">
        <v>1</v>
      </c>
      <c r="O564" t="s">
        <v>8269</v>
      </c>
      <c r="P564">
        <f t="shared" si="32"/>
        <v>101</v>
      </c>
      <c r="Q564">
        <f t="shared" si="33"/>
        <v>70.77</v>
      </c>
      <c r="R564" s="12" t="s">
        <v>8323</v>
      </c>
      <c r="S564" t="s">
        <v>8326</v>
      </c>
      <c r="T564" s="17">
        <f t="shared" si="34"/>
        <v>42059.085752314815</v>
      </c>
      <c r="U564" s="17">
        <f t="shared" si="35"/>
        <v>41816.640543981484</v>
      </c>
    </row>
    <row r="565" spans="2:21" ht="42.75" hidden="1" x14ac:dyDescent="0.45">
      <c r="B565">
        <v>3044</v>
      </c>
      <c r="C565" s="9" t="s">
        <v>3044</v>
      </c>
      <c r="D565" s="3" t="s">
        <v>7154</v>
      </c>
      <c r="E565" s="5">
        <v>12000</v>
      </c>
      <c r="F565" s="7">
        <v>13121</v>
      </c>
      <c r="G565" t="s">
        <v>8218</v>
      </c>
      <c r="H565" t="s">
        <v>8223</v>
      </c>
      <c r="I565" t="s">
        <v>8245</v>
      </c>
      <c r="J565">
        <v>1454433998</v>
      </c>
      <c r="K565">
        <v>1453137998</v>
      </c>
      <c r="L565" t="b">
        <v>0</v>
      </c>
      <c r="M565">
        <v>156</v>
      </c>
      <c r="N565" t="b">
        <v>1</v>
      </c>
      <c r="O565" t="s">
        <v>8301</v>
      </c>
      <c r="P565">
        <f t="shared" si="32"/>
        <v>109</v>
      </c>
      <c r="Q565">
        <f t="shared" si="33"/>
        <v>84.11</v>
      </c>
      <c r="R565" s="12" t="s">
        <v>8323</v>
      </c>
      <c r="S565" t="s">
        <v>8324</v>
      </c>
      <c r="T565" s="17">
        <f t="shared" si="34"/>
        <v>42387.7268287037</v>
      </c>
      <c r="U565" s="17">
        <f t="shared" si="35"/>
        <v>42292.416643518518</v>
      </c>
    </row>
    <row r="566" spans="2:21" ht="42.75" hidden="1" x14ac:dyDescent="0.45">
      <c r="B566">
        <v>1965</v>
      </c>
      <c r="C566" s="9" t="s">
        <v>1966</v>
      </c>
      <c r="D566" s="3" t="s">
        <v>6075</v>
      </c>
      <c r="E566" s="5">
        <v>5000</v>
      </c>
      <c r="F566" s="7">
        <v>13114</v>
      </c>
      <c r="G566" t="s">
        <v>8218</v>
      </c>
      <c r="H566" t="s">
        <v>8223</v>
      </c>
      <c r="I566" t="s">
        <v>8245</v>
      </c>
      <c r="J566">
        <v>1326330000</v>
      </c>
      <c r="K566">
        <v>1324433310</v>
      </c>
      <c r="L566" t="b">
        <v>1</v>
      </c>
      <c r="M566">
        <v>103</v>
      </c>
      <c r="N566" t="b">
        <v>1</v>
      </c>
      <c r="O566" t="s">
        <v>8293</v>
      </c>
      <c r="P566">
        <f t="shared" si="32"/>
        <v>262</v>
      </c>
      <c r="Q566">
        <f t="shared" si="33"/>
        <v>127.32</v>
      </c>
      <c r="R566" s="12" t="s">
        <v>8308</v>
      </c>
      <c r="S566" t="s">
        <v>8309</v>
      </c>
      <c r="T566" s="17">
        <f t="shared" si="34"/>
        <v>40898.089236111111</v>
      </c>
      <c r="U566" s="17">
        <f t="shared" si="35"/>
        <v>42163.166666666672</v>
      </c>
    </row>
    <row r="567" spans="2:21" ht="42.75" hidden="1" x14ac:dyDescent="0.45">
      <c r="B567">
        <v>1205</v>
      </c>
      <c r="C567" s="9" t="s">
        <v>1206</v>
      </c>
      <c r="D567" s="3" t="s">
        <v>5315</v>
      </c>
      <c r="E567" s="5">
        <v>13000</v>
      </c>
      <c r="F567" s="7">
        <v>13112</v>
      </c>
      <c r="G567" t="s">
        <v>8218</v>
      </c>
      <c r="H567" t="s">
        <v>8235</v>
      </c>
      <c r="I567" t="s">
        <v>8248</v>
      </c>
      <c r="J567">
        <v>1434197351</v>
      </c>
      <c r="K567">
        <v>1431605351</v>
      </c>
      <c r="L567" t="b">
        <v>0</v>
      </c>
      <c r="M567">
        <v>62</v>
      </c>
      <c r="N567" t="b">
        <v>1</v>
      </c>
      <c r="O567" t="s">
        <v>8283</v>
      </c>
      <c r="P567">
        <f t="shared" si="32"/>
        <v>101</v>
      </c>
      <c r="Q567">
        <f t="shared" si="33"/>
        <v>211.48</v>
      </c>
      <c r="R567" s="12" t="s">
        <v>8313</v>
      </c>
      <c r="S567" t="s">
        <v>8314</v>
      </c>
      <c r="T567" s="17">
        <f t="shared" si="34"/>
        <v>42138.506377314814</v>
      </c>
      <c r="U567" s="17">
        <f t="shared" si="35"/>
        <v>42089.044085648144</v>
      </c>
    </row>
    <row r="568" spans="2:21" ht="42.75" hidden="1" x14ac:dyDescent="0.45">
      <c r="B568">
        <v>368</v>
      </c>
      <c r="C568" s="9" t="s">
        <v>369</v>
      </c>
      <c r="D568" s="3" t="s">
        <v>4478</v>
      </c>
      <c r="E568" s="5">
        <v>12500</v>
      </c>
      <c r="F568" s="7">
        <v>13014</v>
      </c>
      <c r="G568" t="s">
        <v>8218</v>
      </c>
      <c r="H568" t="s">
        <v>8223</v>
      </c>
      <c r="I568" t="s">
        <v>8245</v>
      </c>
      <c r="J568">
        <v>1426426322</v>
      </c>
      <c r="K568">
        <v>1423405922</v>
      </c>
      <c r="L568" t="b">
        <v>0</v>
      </c>
      <c r="M568">
        <v>159</v>
      </c>
      <c r="N568" t="b">
        <v>1</v>
      </c>
      <c r="O568" t="s">
        <v>8267</v>
      </c>
      <c r="P568">
        <f t="shared" si="32"/>
        <v>104</v>
      </c>
      <c r="Q568">
        <f t="shared" si="33"/>
        <v>81.849999999999994</v>
      </c>
      <c r="R568" s="12" t="s">
        <v>8321</v>
      </c>
      <c r="S568" t="s">
        <v>8322</v>
      </c>
      <c r="T568" s="17">
        <f t="shared" si="34"/>
        <v>42043.605578703704</v>
      </c>
      <c r="U568" s="17">
        <f t="shared" si="35"/>
        <v>42402.7268287037</v>
      </c>
    </row>
    <row r="569" spans="2:21" ht="42.75" hidden="1" x14ac:dyDescent="0.45">
      <c r="B569">
        <v>267</v>
      </c>
      <c r="C569" s="9" t="s">
        <v>268</v>
      </c>
      <c r="D569" s="3" t="s">
        <v>4377</v>
      </c>
      <c r="E569" s="5">
        <v>9850</v>
      </c>
      <c r="F569" s="7">
        <v>12965.44</v>
      </c>
      <c r="G569" t="s">
        <v>8218</v>
      </c>
      <c r="H569" t="s">
        <v>8224</v>
      </c>
      <c r="I569" t="s">
        <v>8246</v>
      </c>
      <c r="J569">
        <v>1403693499</v>
      </c>
      <c r="K569">
        <v>1401101499</v>
      </c>
      <c r="L569" t="b">
        <v>1</v>
      </c>
      <c r="M569">
        <v>165</v>
      </c>
      <c r="N569" t="b">
        <v>1</v>
      </c>
      <c r="O569" t="s">
        <v>8267</v>
      </c>
      <c r="P569">
        <f t="shared" si="32"/>
        <v>132</v>
      </c>
      <c r="Q569">
        <f t="shared" si="33"/>
        <v>78.58</v>
      </c>
      <c r="R569" s="12" t="s">
        <v>8321</v>
      </c>
      <c r="S569" t="s">
        <v>8322</v>
      </c>
      <c r="T569" s="17">
        <f t="shared" si="34"/>
        <v>41785.452534722222</v>
      </c>
      <c r="U569" s="17">
        <f t="shared" si="35"/>
        <v>40920.041666666664</v>
      </c>
    </row>
    <row r="570" spans="2:21" ht="57" hidden="1" x14ac:dyDescent="0.45">
      <c r="B570">
        <v>397</v>
      </c>
      <c r="C570" s="9" t="s">
        <v>398</v>
      </c>
      <c r="D570" s="3" t="s">
        <v>4507</v>
      </c>
      <c r="E570" s="5">
        <v>12444</v>
      </c>
      <c r="F570" s="7">
        <v>12929.35</v>
      </c>
      <c r="G570" t="s">
        <v>8218</v>
      </c>
      <c r="H570" t="s">
        <v>8223</v>
      </c>
      <c r="I570" t="s">
        <v>8245</v>
      </c>
      <c r="J570">
        <v>1283312640</v>
      </c>
      <c r="K570">
        <v>1279651084</v>
      </c>
      <c r="L570" t="b">
        <v>0</v>
      </c>
      <c r="M570">
        <v>229</v>
      </c>
      <c r="N570" t="b">
        <v>1</v>
      </c>
      <c r="O570" t="s">
        <v>8267</v>
      </c>
      <c r="P570">
        <f t="shared" si="32"/>
        <v>104</v>
      </c>
      <c r="Q570">
        <f t="shared" si="33"/>
        <v>56.46</v>
      </c>
      <c r="R570" s="12" t="s">
        <v>8321</v>
      </c>
      <c r="S570" t="s">
        <v>8322</v>
      </c>
      <c r="T570" s="17">
        <f t="shared" si="34"/>
        <v>40379.776435185187</v>
      </c>
      <c r="U570" s="17">
        <f t="shared" si="35"/>
        <v>42168.506377314814</v>
      </c>
    </row>
    <row r="571" spans="2:21" ht="42.75" hidden="1" x14ac:dyDescent="0.45">
      <c r="B571">
        <v>1309</v>
      </c>
      <c r="C571" s="9" t="s">
        <v>1310</v>
      </c>
      <c r="D571" s="3" t="s">
        <v>5419</v>
      </c>
      <c r="E571" s="5">
        <v>11500</v>
      </c>
      <c r="F571" s="7">
        <v>12879</v>
      </c>
      <c r="G571" t="s">
        <v>8219</v>
      </c>
      <c r="H571" t="s">
        <v>8223</v>
      </c>
      <c r="I571" t="s">
        <v>8245</v>
      </c>
      <c r="J571">
        <v>1444943468</v>
      </c>
      <c r="K571">
        <v>1441919468</v>
      </c>
      <c r="L571" t="b">
        <v>0</v>
      </c>
      <c r="M571">
        <v>35</v>
      </c>
      <c r="N571" t="b">
        <v>0</v>
      </c>
      <c r="O571" t="s">
        <v>8271</v>
      </c>
      <c r="P571">
        <f t="shared" si="32"/>
        <v>112</v>
      </c>
      <c r="Q571">
        <f t="shared" si="33"/>
        <v>367.97</v>
      </c>
      <c r="R571" s="12" t="s">
        <v>8308</v>
      </c>
      <c r="S571" t="s">
        <v>8310</v>
      </c>
      <c r="T571" s="17">
        <f t="shared" si="34"/>
        <v>42257.882731481484</v>
      </c>
      <c r="U571" s="17">
        <f t="shared" si="35"/>
        <v>42078.563912037032</v>
      </c>
    </row>
    <row r="572" spans="2:21" ht="42.75" hidden="1" x14ac:dyDescent="0.45">
      <c r="B572">
        <v>80</v>
      </c>
      <c r="C572" s="9" t="s">
        <v>82</v>
      </c>
      <c r="D572" s="3" t="s">
        <v>4191</v>
      </c>
      <c r="E572" s="5">
        <v>12000</v>
      </c>
      <c r="F572" s="7">
        <v>12870</v>
      </c>
      <c r="G572" t="s">
        <v>8218</v>
      </c>
      <c r="H572" t="s">
        <v>8223</v>
      </c>
      <c r="I572" t="s">
        <v>8245</v>
      </c>
      <c r="J572">
        <v>1386640856</v>
      </c>
      <c r="K572">
        <v>1383616856</v>
      </c>
      <c r="L572" t="b">
        <v>0</v>
      </c>
      <c r="M572">
        <v>47</v>
      </c>
      <c r="N572" t="b">
        <v>1</v>
      </c>
      <c r="O572" t="s">
        <v>8264</v>
      </c>
      <c r="P572">
        <f t="shared" si="32"/>
        <v>107</v>
      </c>
      <c r="Q572">
        <f t="shared" si="33"/>
        <v>273.83</v>
      </c>
      <c r="R572" s="12" t="s">
        <v>8321</v>
      </c>
      <c r="S572" t="s">
        <v>8343</v>
      </c>
      <c r="T572" s="17">
        <f t="shared" si="34"/>
        <v>41583.083981481483</v>
      </c>
      <c r="U572" s="17">
        <f t="shared" si="35"/>
        <v>41815.452534722222</v>
      </c>
    </row>
    <row r="573" spans="2:21" ht="42.75" hidden="1" x14ac:dyDescent="0.45">
      <c r="B573">
        <v>613</v>
      </c>
      <c r="C573" s="9" t="s">
        <v>614</v>
      </c>
      <c r="D573" s="3" t="s">
        <v>4723</v>
      </c>
      <c r="E573" s="5">
        <v>60000</v>
      </c>
      <c r="F573" s="7">
        <v>12818</v>
      </c>
      <c r="G573" t="s">
        <v>8219</v>
      </c>
      <c r="H573" t="s">
        <v>8223</v>
      </c>
      <c r="I573" t="s">
        <v>8245</v>
      </c>
      <c r="J573">
        <v>1443675540</v>
      </c>
      <c r="K573">
        <v>1441022120</v>
      </c>
      <c r="L573" t="b">
        <v>0</v>
      </c>
      <c r="M573">
        <v>121</v>
      </c>
      <c r="N573" t="b">
        <v>0</v>
      </c>
      <c r="O573" t="s">
        <v>8270</v>
      </c>
      <c r="P573">
        <f t="shared" si="32"/>
        <v>21</v>
      </c>
      <c r="Q573">
        <f t="shared" si="33"/>
        <v>105.93</v>
      </c>
      <c r="R573" s="12" t="s">
        <v>8308</v>
      </c>
      <c r="S573" t="s">
        <v>8342</v>
      </c>
      <c r="T573" s="17">
        <f t="shared" si="34"/>
        <v>42247.496759259258</v>
      </c>
      <c r="U573" s="17">
        <f t="shared" si="35"/>
        <v>40422.155555555553</v>
      </c>
    </row>
    <row r="574" spans="2:21" ht="42.75" hidden="1" x14ac:dyDescent="0.45">
      <c r="B574">
        <v>3256</v>
      </c>
      <c r="C574" s="9" t="s">
        <v>3256</v>
      </c>
      <c r="D574" s="3" t="s">
        <v>7366</v>
      </c>
      <c r="E574" s="5">
        <v>10000</v>
      </c>
      <c r="F574" s="7">
        <v>12806</v>
      </c>
      <c r="G574" t="s">
        <v>8218</v>
      </c>
      <c r="H574" t="s">
        <v>8223</v>
      </c>
      <c r="I574" t="s">
        <v>8245</v>
      </c>
      <c r="J574">
        <v>1433995140</v>
      </c>
      <c r="K574">
        <v>1432129577</v>
      </c>
      <c r="L574" t="b">
        <v>1</v>
      </c>
      <c r="M574">
        <v>176</v>
      </c>
      <c r="N574" t="b">
        <v>1</v>
      </c>
      <c r="O574" t="s">
        <v>8269</v>
      </c>
      <c r="P574">
        <f t="shared" si="32"/>
        <v>128</v>
      </c>
      <c r="Q574">
        <f t="shared" si="33"/>
        <v>72.760000000000005</v>
      </c>
      <c r="R574" s="12" t="s">
        <v>8323</v>
      </c>
      <c r="S574" t="s">
        <v>8326</v>
      </c>
      <c r="T574" s="17">
        <f t="shared" si="34"/>
        <v>42144.573807870373</v>
      </c>
      <c r="U574" s="17">
        <f t="shared" si="35"/>
        <v>42292.882731481484</v>
      </c>
    </row>
    <row r="575" spans="2:21" ht="42.75" hidden="1" x14ac:dyDescent="0.45">
      <c r="B575">
        <v>753</v>
      </c>
      <c r="C575" s="9" t="s">
        <v>754</v>
      </c>
      <c r="D575" s="3" t="s">
        <v>4863</v>
      </c>
      <c r="E575" s="5">
        <v>10000</v>
      </c>
      <c r="F575" s="7">
        <v>12800</v>
      </c>
      <c r="G575" t="s">
        <v>8218</v>
      </c>
      <c r="H575" t="s">
        <v>8223</v>
      </c>
      <c r="I575" t="s">
        <v>8245</v>
      </c>
      <c r="J575">
        <v>1423922991</v>
      </c>
      <c r="K575">
        <v>1421330991</v>
      </c>
      <c r="L575" t="b">
        <v>0</v>
      </c>
      <c r="M575">
        <v>26</v>
      </c>
      <c r="N575" t="b">
        <v>1</v>
      </c>
      <c r="O575" t="s">
        <v>8272</v>
      </c>
      <c r="P575">
        <f t="shared" si="32"/>
        <v>128</v>
      </c>
      <c r="Q575">
        <f t="shared" si="33"/>
        <v>492.31</v>
      </c>
      <c r="R575" s="12" t="s">
        <v>8311</v>
      </c>
      <c r="S575" t="s">
        <v>8333</v>
      </c>
      <c r="T575" s="17">
        <f t="shared" si="34"/>
        <v>42019.590173611112</v>
      </c>
      <c r="U575" s="17">
        <f t="shared" si="35"/>
        <v>41618.083981481483</v>
      </c>
    </row>
    <row r="576" spans="2:21" ht="42.75" hidden="1" x14ac:dyDescent="0.45">
      <c r="B576">
        <v>2803</v>
      </c>
      <c r="C576" s="9" t="s">
        <v>2803</v>
      </c>
      <c r="D576" s="3" t="s">
        <v>6913</v>
      </c>
      <c r="E576" s="5">
        <v>10000</v>
      </c>
      <c r="F576" s="7">
        <v>12795</v>
      </c>
      <c r="G576" t="s">
        <v>8218</v>
      </c>
      <c r="H576" t="s">
        <v>8223</v>
      </c>
      <c r="I576" t="s">
        <v>8245</v>
      </c>
      <c r="J576">
        <v>1437004800</v>
      </c>
      <c r="K576">
        <v>1433295276</v>
      </c>
      <c r="L576" t="b">
        <v>0</v>
      </c>
      <c r="M576">
        <v>141</v>
      </c>
      <c r="N576" t="b">
        <v>1</v>
      </c>
      <c r="O576" t="s">
        <v>8269</v>
      </c>
      <c r="P576">
        <f t="shared" si="32"/>
        <v>128</v>
      </c>
      <c r="Q576">
        <f t="shared" si="33"/>
        <v>90.74</v>
      </c>
      <c r="R576" s="12" t="s">
        <v>8323</v>
      </c>
      <c r="S576" t="s">
        <v>8326</v>
      </c>
      <c r="T576" s="17">
        <f t="shared" si="34"/>
        <v>42158.065694444449</v>
      </c>
      <c r="U576" s="17">
        <f t="shared" si="35"/>
        <v>42278.207638888889</v>
      </c>
    </row>
    <row r="577" spans="2:21" ht="42.75" hidden="1" x14ac:dyDescent="0.45">
      <c r="B577">
        <v>677</v>
      </c>
      <c r="C577" s="9" t="s">
        <v>678</v>
      </c>
      <c r="D577" s="3" t="s">
        <v>4787</v>
      </c>
      <c r="E577" s="5">
        <v>50000</v>
      </c>
      <c r="F577" s="7">
        <v>12792</v>
      </c>
      <c r="G577" t="s">
        <v>8220</v>
      </c>
      <c r="H577" t="s">
        <v>8236</v>
      </c>
      <c r="I577" t="s">
        <v>8248</v>
      </c>
      <c r="J577">
        <v>1467106895</v>
      </c>
      <c r="K577">
        <v>1463218895</v>
      </c>
      <c r="L577" t="b">
        <v>0</v>
      </c>
      <c r="M577">
        <v>96</v>
      </c>
      <c r="N577" t="b">
        <v>0</v>
      </c>
      <c r="O577" t="s">
        <v>8271</v>
      </c>
      <c r="P577">
        <f t="shared" si="32"/>
        <v>26</v>
      </c>
      <c r="Q577">
        <f t="shared" si="33"/>
        <v>133.25</v>
      </c>
      <c r="R577" s="12" t="s">
        <v>8308</v>
      </c>
      <c r="S577" t="s">
        <v>8310</v>
      </c>
      <c r="T577" s="17">
        <f t="shared" si="34"/>
        <v>42504.403877314813</v>
      </c>
      <c r="U577" s="17">
        <f t="shared" si="35"/>
        <v>42166.165972222225</v>
      </c>
    </row>
    <row r="578" spans="2:21" ht="42.75" hidden="1" x14ac:dyDescent="0.45">
      <c r="B578">
        <v>3005</v>
      </c>
      <c r="C578" s="9" t="s">
        <v>3005</v>
      </c>
      <c r="D578" s="3" t="s">
        <v>7115</v>
      </c>
      <c r="E578" s="5">
        <v>10600</v>
      </c>
      <c r="F578" s="7">
        <v>12772.6</v>
      </c>
      <c r="G578" t="s">
        <v>8218</v>
      </c>
      <c r="H578" t="s">
        <v>8223</v>
      </c>
      <c r="I578" t="s">
        <v>8245</v>
      </c>
      <c r="J578">
        <v>1412611905</v>
      </c>
      <c r="K578">
        <v>1410019905</v>
      </c>
      <c r="L578" t="b">
        <v>0</v>
      </c>
      <c r="M578">
        <v>118</v>
      </c>
      <c r="N578" t="b">
        <v>1</v>
      </c>
      <c r="O578" t="s">
        <v>8301</v>
      </c>
      <c r="P578">
        <f t="shared" si="32"/>
        <v>120</v>
      </c>
      <c r="Q578">
        <f t="shared" si="33"/>
        <v>108.24</v>
      </c>
      <c r="R578" s="12" t="s">
        <v>8323</v>
      </c>
      <c r="S578" t="s">
        <v>8324</v>
      </c>
      <c r="T578" s="17">
        <f t="shared" si="34"/>
        <v>41888.674826388888</v>
      </c>
      <c r="U578" s="17">
        <f t="shared" si="35"/>
        <v>42049.590173611112</v>
      </c>
    </row>
    <row r="579" spans="2:21" ht="28.5" hidden="1" x14ac:dyDescent="0.45">
      <c r="B579">
        <v>3242</v>
      </c>
      <c r="C579" s="9" t="s">
        <v>3242</v>
      </c>
      <c r="D579" s="3" t="s">
        <v>7352</v>
      </c>
      <c r="E579" s="5">
        <v>10000</v>
      </c>
      <c r="F579" s="7">
        <v>12730.42</v>
      </c>
      <c r="G579" t="s">
        <v>8218</v>
      </c>
      <c r="H579" t="s">
        <v>8223</v>
      </c>
      <c r="I579" t="s">
        <v>8245</v>
      </c>
      <c r="J579">
        <v>1411150092</v>
      </c>
      <c r="K579">
        <v>1408558092</v>
      </c>
      <c r="L579" t="b">
        <v>1</v>
      </c>
      <c r="M579">
        <v>183</v>
      </c>
      <c r="N579" t="b">
        <v>1</v>
      </c>
      <c r="O579" t="s">
        <v>8269</v>
      </c>
      <c r="P579">
        <f t="shared" ref="P579:P642" si="36">ROUND(F579/E579*100,0)</f>
        <v>127</v>
      </c>
      <c r="Q579">
        <f t="shared" ref="Q579:Q642" si="37">IFERROR(ROUND(F579/M579,2),0)</f>
        <v>69.569999999999993</v>
      </c>
      <c r="R579" s="12" t="s">
        <v>8323</v>
      </c>
      <c r="S579" t="s">
        <v>8326</v>
      </c>
      <c r="T579" s="17">
        <f t="shared" ref="T579:T642" si="38">(((K579/60)/60)/24)+DATE(1970,1,1)</f>
        <v>41871.755694444444</v>
      </c>
      <c r="U579" s="17">
        <f t="shared" si="35"/>
        <v>42201</v>
      </c>
    </row>
    <row r="580" spans="2:21" ht="42.75" hidden="1" x14ac:dyDescent="0.45">
      <c r="B580">
        <v>308</v>
      </c>
      <c r="C580" s="9" t="s">
        <v>309</v>
      </c>
      <c r="D580" s="3" t="s">
        <v>4418</v>
      </c>
      <c r="E580" s="5">
        <v>12000</v>
      </c>
      <c r="F580" s="7">
        <v>12668</v>
      </c>
      <c r="G580" t="s">
        <v>8218</v>
      </c>
      <c r="H580" t="s">
        <v>8223</v>
      </c>
      <c r="I580" t="s">
        <v>8245</v>
      </c>
      <c r="J580">
        <v>1299775210</v>
      </c>
      <c r="K580">
        <v>1295887210</v>
      </c>
      <c r="L580" t="b">
        <v>1</v>
      </c>
      <c r="M580">
        <v>202</v>
      </c>
      <c r="N580" t="b">
        <v>1</v>
      </c>
      <c r="O580" t="s">
        <v>8267</v>
      </c>
      <c r="P580">
        <f t="shared" si="36"/>
        <v>106</v>
      </c>
      <c r="Q580">
        <f t="shared" si="37"/>
        <v>62.71</v>
      </c>
      <c r="R580" s="12" t="s">
        <v>8321</v>
      </c>
      <c r="S580" t="s">
        <v>8322</v>
      </c>
      <c r="T580" s="17">
        <f t="shared" si="38"/>
        <v>40567.694560185184</v>
      </c>
      <c r="U580" s="17">
        <f t="shared" si="35"/>
        <v>42549.403877314813</v>
      </c>
    </row>
    <row r="581" spans="2:21" ht="42.75" hidden="1" x14ac:dyDescent="0.45">
      <c r="B581">
        <v>2722</v>
      </c>
      <c r="C581" s="9" t="s">
        <v>2722</v>
      </c>
      <c r="D581" s="3" t="s">
        <v>6832</v>
      </c>
      <c r="E581" s="5">
        <v>5000</v>
      </c>
      <c r="F581" s="7">
        <v>12627</v>
      </c>
      <c r="G581" t="s">
        <v>8218</v>
      </c>
      <c r="H581" t="s">
        <v>8223</v>
      </c>
      <c r="I581" t="s">
        <v>8245</v>
      </c>
      <c r="J581">
        <v>1485722053</v>
      </c>
      <c r="K581">
        <v>1480538053</v>
      </c>
      <c r="L581" t="b">
        <v>0</v>
      </c>
      <c r="M581">
        <v>185</v>
      </c>
      <c r="N581" t="b">
        <v>1</v>
      </c>
      <c r="O581" t="s">
        <v>8293</v>
      </c>
      <c r="P581">
        <f t="shared" si="36"/>
        <v>253</v>
      </c>
      <c r="Q581">
        <f t="shared" si="37"/>
        <v>68.25</v>
      </c>
      <c r="R581" s="12" t="s">
        <v>8308</v>
      </c>
      <c r="S581" t="s">
        <v>8309</v>
      </c>
      <c r="T581" s="17">
        <f t="shared" si="38"/>
        <v>42704.857094907406</v>
      </c>
      <c r="U581" s="17">
        <f t="shared" si="35"/>
        <v>41918.674826388888</v>
      </c>
    </row>
    <row r="582" spans="2:21" ht="28.5" hidden="1" x14ac:dyDescent="0.45">
      <c r="B582">
        <v>3262</v>
      </c>
      <c r="C582" s="9" t="s">
        <v>3262</v>
      </c>
      <c r="D582" s="3" t="s">
        <v>7372</v>
      </c>
      <c r="E582" s="5">
        <v>12200</v>
      </c>
      <c r="F582" s="7">
        <v>12571</v>
      </c>
      <c r="G582" t="s">
        <v>8218</v>
      </c>
      <c r="H582" t="s">
        <v>8223</v>
      </c>
      <c r="I582" t="s">
        <v>8245</v>
      </c>
      <c r="J582">
        <v>1419220800</v>
      </c>
      <c r="K582">
        <v>1416555262</v>
      </c>
      <c r="L582" t="b">
        <v>1</v>
      </c>
      <c r="M582">
        <v>134</v>
      </c>
      <c r="N582" t="b">
        <v>1</v>
      </c>
      <c r="O582" t="s">
        <v>8269</v>
      </c>
      <c r="P582">
        <f t="shared" si="36"/>
        <v>103</v>
      </c>
      <c r="Q582">
        <f t="shared" si="37"/>
        <v>93.81</v>
      </c>
      <c r="R582" s="12" t="s">
        <v>8323</v>
      </c>
      <c r="S582" t="s">
        <v>8326</v>
      </c>
      <c r="T582" s="17">
        <f t="shared" si="38"/>
        <v>41964.315532407403</v>
      </c>
      <c r="U582" s="17">
        <f t="shared" ref="U582:U645" si="39">(((J579/60)/60)/24)+DATE(1970,1,1)</f>
        <v>41901.755694444444</v>
      </c>
    </row>
    <row r="583" spans="2:21" ht="28.5" hidden="1" x14ac:dyDescent="0.45">
      <c r="B583">
        <v>825</v>
      </c>
      <c r="C583" s="9" t="s">
        <v>826</v>
      </c>
      <c r="D583" s="3" t="s">
        <v>4935</v>
      </c>
      <c r="E583" s="5">
        <v>12500</v>
      </c>
      <c r="F583" s="7">
        <v>12554</v>
      </c>
      <c r="G583" t="s">
        <v>8218</v>
      </c>
      <c r="H583" t="s">
        <v>8223</v>
      </c>
      <c r="I583" t="s">
        <v>8245</v>
      </c>
      <c r="J583">
        <v>1351495284</v>
      </c>
      <c r="K583">
        <v>1349335284</v>
      </c>
      <c r="L583" t="b">
        <v>0</v>
      </c>
      <c r="M583">
        <v>99</v>
      </c>
      <c r="N583" t="b">
        <v>1</v>
      </c>
      <c r="O583" t="s">
        <v>8274</v>
      </c>
      <c r="P583">
        <f t="shared" si="36"/>
        <v>100</v>
      </c>
      <c r="Q583">
        <f t="shared" si="37"/>
        <v>126.81</v>
      </c>
      <c r="R583" s="12" t="s">
        <v>8327</v>
      </c>
      <c r="S583" t="s">
        <v>8331</v>
      </c>
      <c r="T583" s="17">
        <f t="shared" si="38"/>
        <v>41186.306527777779</v>
      </c>
      <c r="U583" s="17">
        <f t="shared" si="39"/>
        <v>40612.694560185184</v>
      </c>
    </row>
    <row r="584" spans="2:21" ht="28.5" hidden="1" x14ac:dyDescent="0.45">
      <c r="B584">
        <v>4022</v>
      </c>
      <c r="C584" s="9" t="s">
        <v>4018</v>
      </c>
      <c r="D584" s="3" t="s">
        <v>8127</v>
      </c>
      <c r="E584" s="5">
        <v>18000</v>
      </c>
      <c r="F584" s="7">
        <v>12521</v>
      </c>
      <c r="G584" t="s">
        <v>8220</v>
      </c>
      <c r="H584" t="s">
        <v>8223</v>
      </c>
      <c r="I584" t="s">
        <v>8245</v>
      </c>
      <c r="J584">
        <v>1422759240</v>
      </c>
      <c r="K584">
        <v>1418824867</v>
      </c>
      <c r="L584" t="b">
        <v>0</v>
      </c>
      <c r="M584">
        <v>197</v>
      </c>
      <c r="N584" t="b">
        <v>0</v>
      </c>
      <c r="O584" t="s">
        <v>8269</v>
      </c>
      <c r="P584">
        <f t="shared" si="36"/>
        <v>70</v>
      </c>
      <c r="Q584">
        <f t="shared" si="37"/>
        <v>63.56</v>
      </c>
      <c r="R584" s="12" t="s">
        <v>8323</v>
      </c>
      <c r="S584" t="s">
        <v>8326</v>
      </c>
      <c r="T584" s="17">
        <f t="shared" si="38"/>
        <v>41990.584108796291</v>
      </c>
      <c r="U584" s="17">
        <f t="shared" si="39"/>
        <v>42764.857094907406</v>
      </c>
    </row>
    <row r="585" spans="2:21" ht="42.75" hidden="1" x14ac:dyDescent="0.45">
      <c r="B585">
        <v>1313</v>
      </c>
      <c r="C585" s="9" t="s">
        <v>1314</v>
      </c>
      <c r="D585" s="3" t="s">
        <v>5423</v>
      </c>
      <c r="E585" s="5">
        <v>40000</v>
      </c>
      <c r="F585" s="7">
        <v>12446</v>
      </c>
      <c r="G585" t="s">
        <v>8219</v>
      </c>
      <c r="H585" t="s">
        <v>8223</v>
      </c>
      <c r="I585" t="s">
        <v>8245</v>
      </c>
      <c r="J585">
        <v>1457024514</v>
      </c>
      <c r="K585">
        <v>1454432514</v>
      </c>
      <c r="L585" t="b">
        <v>0</v>
      </c>
      <c r="M585">
        <v>122</v>
      </c>
      <c r="N585" t="b">
        <v>0</v>
      </c>
      <c r="O585" t="s">
        <v>8271</v>
      </c>
      <c r="P585">
        <f t="shared" si="36"/>
        <v>31</v>
      </c>
      <c r="Q585">
        <f t="shared" si="37"/>
        <v>102.02</v>
      </c>
      <c r="R585" s="12" t="s">
        <v>8308</v>
      </c>
      <c r="S585" t="s">
        <v>8310</v>
      </c>
      <c r="T585" s="17">
        <f t="shared" si="38"/>
        <v>42402.709652777776</v>
      </c>
      <c r="U585" s="17">
        <f t="shared" si="39"/>
        <v>41995.166666666672</v>
      </c>
    </row>
    <row r="586" spans="2:21" ht="42.75" hidden="1" x14ac:dyDescent="0.45">
      <c r="B586">
        <v>1401</v>
      </c>
      <c r="C586" s="9" t="s">
        <v>1402</v>
      </c>
      <c r="D586" s="3" t="s">
        <v>5511</v>
      </c>
      <c r="E586" s="5">
        <v>2500</v>
      </c>
      <c r="F586" s="7">
        <v>12413</v>
      </c>
      <c r="G586" t="s">
        <v>8218</v>
      </c>
      <c r="H586" t="s">
        <v>8223</v>
      </c>
      <c r="I586" t="s">
        <v>8245</v>
      </c>
      <c r="J586">
        <v>1369612474</v>
      </c>
      <c r="K586">
        <v>1367798074</v>
      </c>
      <c r="L586" t="b">
        <v>0</v>
      </c>
      <c r="M586">
        <v>240</v>
      </c>
      <c r="N586" t="b">
        <v>1</v>
      </c>
      <c r="O586" t="s">
        <v>8274</v>
      </c>
      <c r="P586">
        <f t="shared" si="36"/>
        <v>497</v>
      </c>
      <c r="Q586">
        <f t="shared" si="37"/>
        <v>51.72</v>
      </c>
      <c r="R586" s="12" t="s">
        <v>8327</v>
      </c>
      <c r="S586" t="s">
        <v>8331</v>
      </c>
      <c r="T586" s="17">
        <f t="shared" si="38"/>
        <v>41399.99622685185</v>
      </c>
      <c r="U586" s="17">
        <f t="shared" si="39"/>
        <v>41211.306527777779</v>
      </c>
    </row>
    <row r="587" spans="2:21" ht="28.5" hidden="1" x14ac:dyDescent="0.45">
      <c r="B587">
        <v>1749</v>
      </c>
      <c r="C587" s="9" t="s">
        <v>1750</v>
      </c>
      <c r="D587" s="3" t="s">
        <v>5859</v>
      </c>
      <c r="E587" s="5">
        <v>10050</v>
      </c>
      <c r="F587" s="7">
        <v>12410.5</v>
      </c>
      <c r="G587" t="s">
        <v>8218</v>
      </c>
      <c r="H587" t="s">
        <v>8242</v>
      </c>
      <c r="I587" t="s">
        <v>8248</v>
      </c>
      <c r="J587">
        <v>1488394800</v>
      </c>
      <c r="K587">
        <v>1485213921</v>
      </c>
      <c r="L587" t="b">
        <v>0</v>
      </c>
      <c r="M587">
        <v>131</v>
      </c>
      <c r="N587" t="b">
        <v>1</v>
      </c>
      <c r="O587" t="s">
        <v>8283</v>
      </c>
      <c r="P587">
        <f t="shared" si="36"/>
        <v>123</v>
      </c>
      <c r="Q587">
        <f t="shared" si="37"/>
        <v>94.74</v>
      </c>
      <c r="R587" s="12" t="s">
        <v>8313</v>
      </c>
      <c r="S587" t="s">
        <v>8314</v>
      </c>
      <c r="T587" s="17">
        <f t="shared" si="38"/>
        <v>42758.975937499999</v>
      </c>
      <c r="U587" s="17">
        <f t="shared" si="39"/>
        <v>42036.120833333334</v>
      </c>
    </row>
    <row r="588" spans="2:21" ht="42.75" hidden="1" x14ac:dyDescent="0.45">
      <c r="B588">
        <v>1843</v>
      </c>
      <c r="C588" s="9" t="s">
        <v>1844</v>
      </c>
      <c r="D588" s="3" t="s">
        <v>5953</v>
      </c>
      <c r="E588" s="5">
        <v>10000</v>
      </c>
      <c r="F588" s="7">
        <v>12400.61</v>
      </c>
      <c r="G588" t="s">
        <v>8218</v>
      </c>
      <c r="H588" t="s">
        <v>8223</v>
      </c>
      <c r="I588" t="s">
        <v>8245</v>
      </c>
      <c r="J588">
        <v>1298245954</v>
      </c>
      <c r="K588">
        <v>1295653954</v>
      </c>
      <c r="L588" t="b">
        <v>0</v>
      </c>
      <c r="M588">
        <v>134</v>
      </c>
      <c r="N588" t="b">
        <v>1</v>
      </c>
      <c r="O588" t="s">
        <v>8274</v>
      </c>
      <c r="P588">
        <f t="shared" si="36"/>
        <v>124</v>
      </c>
      <c r="Q588">
        <f t="shared" si="37"/>
        <v>92.54</v>
      </c>
      <c r="R588" s="12" t="s">
        <v>8327</v>
      </c>
      <c r="S588" t="s">
        <v>8331</v>
      </c>
      <c r="T588" s="17">
        <f t="shared" si="38"/>
        <v>40564.994837962964</v>
      </c>
      <c r="U588" s="17">
        <f t="shared" si="39"/>
        <v>42432.709652777776</v>
      </c>
    </row>
    <row r="589" spans="2:21" ht="42.75" hidden="1" x14ac:dyDescent="0.45">
      <c r="B589">
        <v>2042</v>
      </c>
      <c r="C589" s="9" t="s">
        <v>2043</v>
      </c>
      <c r="D589" s="3" t="s">
        <v>6152</v>
      </c>
      <c r="E589" s="5">
        <v>10000</v>
      </c>
      <c r="F589" s="7">
        <v>12353</v>
      </c>
      <c r="G589" t="s">
        <v>8218</v>
      </c>
      <c r="H589" t="s">
        <v>8223</v>
      </c>
      <c r="I589" t="s">
        <v>8245</v>
      </c>
      <c r="J589">
        <v>1453481974</v>
      </c>
      <c r="K589">
        <v>1448297974</v>
      </c>
      <c r="L589" t="b">
        <v>0</v>
      </c>
      <c r="M589">
        <v>140</v>
      </c>
      <c r="N589" t="b">
        <v>1</v>
      </c>
      <c r="O589" t="s">
        <v>8293</v>
      </c>
      <c r="P589">
        <f t="shared" si="36"/>
        <v>124</v>
      </c>
      <c r="Q589">
        <f t="shared" si="37"/>
        <v>88.24</v>
      </c>
      <c r="R589" s="12" t="s">
        <v>8308</v>
      </c>
      <c r="S589" t="s">
        <v>8309</v>
      </c>
      <c r="T589" s="17">
        <f t="shared" si="38"/>
        <v>42331.708032407405</v>
      </c>
      <c r="U589" s="17">
        <f t="shared" si="39"/>
        <v>41420.99622685185</v>
      </c>
    </row>
    <row r="590" spans="2:21" ht="42.75" hidden="1" x14ac:dyDescent="0.45">
      <c r="B590">
        <v>3677</v>
      </c>
      <c r="C590" s="9" t="s">
        <v>3674</v>
      </c>
      <c r="D590" s="3" t="s">
        <v>7787</v>
      </c>
      <c r="E590" s="5">
        <v>12000</v>
      </c>
      <c r="F590" s="7">
        <v>12348.5</v>
      </c>
      <c r="G590" t="s">
        <v>8218</v>
      </c>
      <c r="H590" t="s">
        <v>8223</v>
      </c>
      <c r="I590" t="s">
        <v>8245</v>
      </c>
      <c r="J590">
        <v>1404359940</v>
      </c>
      <c r="K590">
        <v>1402580818</v>
      </c>
      <c r="L590" t="b">
        <v>0</v>
      </c>
      <c r="M590">
        <v>199</v>
      </c>
      <c r="N590" t="b">
        <v>1</v>
      </c>
      <c r="O590" t="s">
        <v>8269</v>
      </c>
      <c r="P590">
        <f t="shared" si="36"/>
        <v>103</v>
      </c>
      <c r="Q590">
        <f t="shared" si="37"/>
        <v>62.05</v>
      </c>
      <c r="R590" s="12" t="s">
        <v>8323</v>
      </c>
      <c r="S590" t="s">
        <v>8326</v>
      </c>
      <c r="T590" s="17">
        <f t="shared" si="38"/>
        <v>41802.574282407404</v>
      </c>
      <c r="U590" s="17">
        <f t="shared" si="39"/>
        <v>42795.791666666672</v>
      </c>
    </row>
    <row r="591" spans="2:21" ht="42.75" hidden="1" x14ac:dyDescent="0.45">
      <c r="B591">
        <v>532</v>
      </c>
      <c r="C591" s="9" t="s">
        <v>533</v>
      </c>
      <c r="D591" s="3" t="s">
        <v>4642</v>
      </c>
      <c r="E591" s="5">
        <v>10000</v>
      </c>
      <c r="F591" s="7">
        <v>12325</v>
      </c>
      <c r="G591" t="s">
        <v>8218</v>
      </c>
      <c r="H591" t="s">
        <v>8223</v>
      </c>
      <c r="I591" t="s">
        <v>8245</v>
      </c>
      <c r="J591">
        <v>1463098208</v>
      </c>
      <c r="K591">
        <v>1460506208</v>
      </c>
      <c r="L591" t="b">
        <v>0</v>
      </c>
      <c r="M591">
        <v>173</v>
      </c>
      <c r="N591" t="b">
        <v>1</v>
      </c>
      <c r="O591" t="s">
        <v>8269</v>
      </c>
      <c r="P591">
        <f t="shared" si="36"/>
        <v>123</v>
      </c>
      <c r="Q591">
        <f t="shared" si="37"/>
        <v>71.239999999999995</v>
      </c>
      <c r="R591" s="12" t="s">
        <v>8323</v>
      </c>
      <c r="S591" t="s">
        <v>8326</v>
      </c>
      <c r="T591" s="17">
        <f t="shared" si="38"/>
        <v>42473.007037037038</v>
      </c>
      <c r="U591" s="17">
        <f t="shared" si="39"/>
        <v>40594.994837962964</v>
      </c>
    </row>
    <row r="592" spans="2:21" ht="42.75" hidden="1" x14ac:dyDescent="0.45">
      <c r="B592">
        <v>3024</v>
      </c>
      <c r="C592" s="9" t="s">
        <v>3024</v>
      </c>
      <c r="D592" s="3" t="s">
        <v>7134</v>
      </c>
      <c r="E592" s="5">
        <v>5000</v>
      </c>
      <c r="F592" s="7">
        <v>12321</v>
      </c>
      <c r="G592" t="s">
        <v>8218</v>
      </c>
      <c r="H592" t="s">
        <v>8223</v>
      </c>
      <c r="I592" t="s">
        <v>8245</v>
      </c>
      <c r="J592">
        <v>1349567475</v>
      </c>
      <c r="K592">
        <v>1346975475</v>
      </c>
      <c r="L592" t="b">
        <v>0</v>
      </c>
      <c r="M592">
        <v>182</v>
      </c>
      <c r="N592" t="b">
        <v>1</v>
      </c>
      <c r="O592" t="s">
        <v>8301</v>
      </c>
      <c r="P592">
        <f t="shared" si="36"/>
        <v>246</v>
      </c>
      <c r="Q592">
        <f t="shared" si="37"/>
        <v>67.7</v>
      </c>
      <c r="R592" s="12" t="s">
        <v>8323</v>
      </c>
      <c r="S592" t="s">
        <v>8324</v>
      </c>
      <c r="T592" s="17">
        <f t="shared" si="38"/>
        <v>41158.993923611109</v>
      </c>
      <c r="U592" s="17">
        <f t="shared" si="39"/>
        <v>42391.708032407405</v>
      </c>
    </row>
    <row r="593" spans="2:21" ht="42.75" x14ac:dyDescent="0.45">
      <c r="B593">
        <v>3214</v>
      </c>
      <c r="C593" s="9" t="s">
        <v>3214</v>
      </c>
      <c r="D593" s="3" t="s">
        <v>7324</v>
      </c>
      <c r="E593" s="5">
        <v>12000</v>
      </c>
      <c r="F593" s="7">
        <v>12256</v>
      </c>
      <c r="G593" t="s">
        <v>8218</v>
      </c>
      <c r="H593" t="s">
        <v>8224</v>
      </c>
      <c r="I593" t="s">
        <v>8246</v>
      </c>
      <c r="J593">
        <v>1452038100</v>
      </c>
      <c r="K593">
        <v>1448823673</v>
      </c>
      <c r="L593" t="b">
        <v>1</v>
      </c>
      <c r="M593">
        <v>115</v>
      </c>
      <c r="N593" t="b">
        <v>1</v>
      </c>
      <c r="O593" t="s">
        <v>8269</v>
      </c>
      <c r="P593">
        <f t="shared" si="36"/>
        <v>102</v>
      </c>
      <c r="Q593">
        <f t="shared" si="37"/>
        <v>106.57</v>
      </c>
      <c r="R593" s="12" t="s">
        <v>8323</v>
      </c>
      <c r="S593" t="s">
        <v>8326</v>
      </c>
      <c r="T593" s="17">
        <f t="shared" si="38"/>
        <v>42337.792511574073</v>
      </c>
      <c r="U593" s="17">
        <f t="shared" si="39"/>
        <v>41823.165972222225</v>
      </c>
    </row>
    <row r="594" spans="2:21" ht="42.75" x14ac:dyDescent="0.45">
      <c r="B594">
        <v>3218</v>
      </c>
      <c r="C594" s="9" t="s">
        <v>3218</v>
      </c>
      <c r="D594" s="3" t="s">
        <v>7328</v>
      </c>
      <c r="E594" s="5">
        <v>12000</v>
      </c>
      <c r="F594" s="7">
        <v>12252</v>
      </c>
      <c r="G594" t="s">
        <v>8218</v>
      </c>
      <c r="H594" t="s">
        <v>8224</v>
      </c>
      <c r="I594" t="s">
        <v>8246</v>
      </c>
      <c r="J594">
        <v>1419984000</v>
      </c>
      <c r="K594">
        <v>1417132986</v>
      </c>
      <c r="L594" t="b">
        <v>1</v>
      </c>
      <c r="M594">
        <v>184</v>
      </c>
      <c r="N594" t="b">
        <v>1</v>
      </c>
      <c r="O594" t="s">
        <v>8269</v>
      </c>
      <c r="P594">
        <f t="shared" si="36"/>
        <v>102</v>
      </c>
      <c r="Q594">
        <f t="shared" si="37"/>
        <v>66.59</v>
      </c>
      <c r="R594" s="12" t="s">
        <v>8323</v>
      </c>
      <c r="S594" t="s">
        <v>8326</v>
      </c>
      <c r="T594" s="17">
        <f t="shared" si="38"/>
        <v>41971.002152777779</v>
      </c>
      <c r="U594" s="17">
        <f t="shared" si="39"/>
        <v>42503.007037037038</v>
      </c>
    </row>
    <row r="595" spans="2:21" ht="42.75" hidden="1" x14ac:dyDescent="0.45">
      <c r="B595">
        <v>1763</v>
      </c>
      <c r="C595" s="9" t="s">
        <v>1764</v>
      </c>
      <c r="D595" s="3" t="s">
        <v>5873</v>
      </c>
      <c r="E595" s="5">
        <v>12000</v>
      </c>
      <c r="F595" s="7">
        <v>12229</v>
      </c>
      <c r="G595" t="s">
        <v>8218</v>
      </c>
      <c r="H595" t="s">
        <v>8223</v>
      </c>
      <c r="I595" t="s">
        <v>8245</v>
      </c>
      <c r="J595">
        <v>1477255840</v>
      </c>
      <c r="K595">
        <v>1474663840</v>
      </c>
      <c r="L595" t="b">
        <v>0</v>
      </c>
      <c r="M595">
        <v>118</v>
      </c>
      <c r="N595" t="b">
        <v>1</v>
      </c>
      <c r="O595" t="s">
        <v>8283</v>
      </c>
      <c r="P595">
        <f t="shared" si="36"/>
        <v>102</v>
      </c>
      <c r="Q595">
        <f t="shared" si="37"/>
        <v>103.64</v>
      </c>
      <c r="R595" s="12" t="s">
        <v>8313</v>
      </c>
      <c r="S595" t="s">
        <v>8314</v>
      </c>
      <c r="T595" s="17">
        <f t="shared" si="38"/>
        <v>42636.868518518517</v>
      </c>
      <c r="U595" s="17">
        <f t="shared" si="39"/>
        <v>41188.993923611109</v>
      </c>
    </row>
    <row r="596" spans="2:21" ht="42.75" hidden="1" x14ac:dyDescent="0.45">
      <c r="B596">
        <v>3468</v>
      </c>
      <c r="C596" s="9" t="s">
        <v>3467</v>
      </c>
      <c r="D596" s="3" t="s">
        <v>7578</v>
      </c>
      <c r="E596" s="5">
        <v>10000</v>
      </c>
      <c r="F596" s="7">
        <v>12178</v>
      </c>
      <c r="G596" t="s">
        <v>8218</v>
      </c>
      <c r="H596" t="s">
        <v>8223</v>
      </c>
      <c r="I596" t="s">
        <v>8245</v>
      </c>
      <c r="J596">
        <v>1474426800</v>
      </c>
      <c r="K596">
        <v>1471976529</v>
      </c>
      <c r="L596" t="b">
        <v>0</v>
      </c>
      <c r="M596">
        <v>17</v>
      </c>
      <c r="N596" t="b">
        <v>1</v>
      </c>
      <c r="O596" t="s">
        <v>8269</v>
      </c>
      <c r="P596">
        <f t="shared" si="36"/>
        <v>122</v>
      </c>
      <c r="Q596">
        <f t="shared" si="37"/>
        <v>716.35</v>
      </c>
      <c r="R596" s="12" t="s">
        <v>8323</v>
      </c>
      <c r="S596" t="s">
        <v>8326</v>
      </c>
      <c r="T596" s="17">
        <f t="shared" si="38"/>
        <v>42605.765381944439</v>
      </c>
      <c r="U596" s="17">
        <f t="shared" si="39"/>
        <v>42374.996527777781</v>
      </c>
    </row>
    <row r="597" spans="2:21" ht="42.75" hidden="1" x14ac:dyDescent="0.45">
      <c r="B597">
        <v>360</v>
      </c>
      <c r="C597" s="9" t="s">
        <v>361</v>
      </c>
      <c r="D597" s="3" t="s">
        <v>4470</v>
      </c>
      <c r="E597" s="5">
        <v>12000</v>
      </c>
      <c r="F597" s="7">
        <v>12165</v>
      </c>
      <c r="G597" t="s">
        <v>8218</v>
      </c>
      <c r="H597" t="s">
        <v>8223</v>
      </c>
      <c r="I597" t="s">
        <v>8245</v>
      </c>
      <c r="J597">
        <v>1437621060</v>
      </c>
      <c r="K597">
        <v>1433799180</v>
      </c>
      <c r="L597" t="b">
        <v>0</v>
      </c>
      <c r="M597">
        <v>87</v>
      </c>
      <c r="N597" t="b">
        <v>1</v>
      </c>
      <c r="O597" t="s">
        <v>8267</v>
      </c>
      <c r="P597">
        <f t="shared" si="36"/>
        <v>101</v>
      </c>
      <c r="Q597">
        <f t="shared" si="37"/>
        <v>139.83000000000001</v>
      </c>
      <c r="R597" s="12" t="s">
        <v>8321</v>
      </c>
      <c r="S597" t="s">
        <v>8322</v>
      </c>
      <c r="T597" s="17">
        <f t="shared" si="38"/>
        <v>42163.897916666669</v>
      </c>
      <c r="U597" s="17">
        <f t="shared" si="39"/>
        <v>42004</v>
      </c>
    </row>
    <row r="598" spans="2:21" ht="42.75" hidden="1" x14ac:dyDescent="0.45">
      <c r="B598">
        <v>2985</v>
      </c>
      <c r="C598" s="9" t="s">
        <v>2985</v>
      </c>
      <c r="D598" s="3" t="s">
        <v>7095</v>
      </c>
      <c r="E598" s="5">
        <v>10000</v>
      </c>
      <c r="F598" s="7">
        <v>12165</v>
      </c>
      <c r="G598" t="s">
        <v>8218</v>
      </c>
      <c r="H598" t="s">
        <v>8227</v>
      </c>
      <c r="I598" t="s">
        <v>8249</v>
      </c>
      <c r="J598">
        <v>1477886400</v>
      </c>
      <c r="K598">
        <v>1476228128</v>
      </c>
      <c r="L598" t="b">
        <v>0</v>
      </c>
      <c r="M598">
        <v>111</v>
      </c>
      <c r="N598" t="b">
        <v>1</v>
      </c>
      <c r="O598" t="s">
        <v>8301</v>
      </c>
      <c r="P598">
        <f t="shared" si="36"/>
        <v>122</v>
      </c>
      <c r="Q598">
        <f t="shared" si="37"/>
        <v>109.59</v>
      </c>
      <c r="R598" s="12" t="s">
        <v>8323</v>
      </c>
      <c r="S598" t="s">
        <v>8324</v>
      </c>
      <c r="T598" s="17">
        <f t="shared" si="38"/>
        <v>42654.973703703698</v>
      </c>
      <c r="U598" s="17">
        <f t="shared" si="39"/>
        <v>42666.868518518517</v>
      </c>
    </row>
    <row r="599" spans="2:21" ht="42.75" hidden="1" x14ac:dyDescent="0.45">
      <c r="B599">
        <v>2046</v>
      </c>
      <c r="C599" s="9" t="s">
        <v>2047</v>
      </c>
      <c r="D599" s="3" t="s">
        <v>6156</v>
      </c>
      <c r="E599" s="5">
        <v>10000</v>
      </c>
      <c r="F599" s="7">
        <v>12110</v>
      </c>
      <c r="G599" t="s">
        <v>8218</v>
      </c>
      <c r="H599" t="s">
        <v>8223</v>
      </c>
      <c r="I599" t="s">
        <v>8245</v>
      </c>
      <c r="J599">
        <v>1369282044</v>
      </c>
      <c r="K599">
        <v>1366690044</v>
      </c>
      <c r="L599" t="b">
        <v>0</v>
      </c>
      <c r="M599">
        <v>217</v>
      </c>
      <c r="N599" t="b">
        <v>1</v>
      </c>
      <c r="O599" t="s">
        <v>8293</v>
      </c>
      <c r="P599">
        <f t="shared" si="36"/>
        <v>121</v>
      </c>
      <c r="Q599">
        <f t="shared" si="37"/>
        <v>55.81</v>
      </c>
      <c r="R599" s="12" t="s">
        <v>8308</v>
      </c>
      <c r="S599" t="s">
        <v>8309</v>
      </c>
      <c r="T599" s="17">
        <f t="shared" si="38"/>
        <v>41387.171805555554</v>
      </c>
      <c r="U599" s="17">
        <f t="shared" si="39"/>
        <v>42634.125</v>
      </c>
    </row>
    <row r="600" spans="2:21" ht="57" hidden="1" x14ac:dyDescent="0.45">
      <c r="B600">
        <v>2606</v>
      </c>
      <c r="C600" s="9" t="s">
        <v>2606</v>
      </c>
      <c r="D600" s="3" t="s">
        <v>6716</v>
      </c>
      <c r="E600" s="5">
        <v>11000</v>
      </c>
      <c r="F600" s="7">
        <v>12106</v>
      </c>
      <c r="G600" t="s">
        <v>8218</v>
      </c>
      <c r="H600" t="s">
        <v>8223</v>
      </c>
      <c r="I600" t="s">
        <v>8245</v>
      </c>
      <c r="J600">
        <v>1398791182</v>
      </c>
      <c r="K600">
        <v>1396026382</v>
      </c>
      <c r="L600" t="b">
        <v>1</v>
      </c>
      <c r="M600">
        <v>385</v>
      </c>
      <c r="N600" t="b">
        <v>1</v>
      </c>
      <c r="O600" t="s">
        <v>8299</v>
      </c>
      <c r="P600">
        <f t="shared" si="36"/>
        <v>110</v>
      </c>
      <c r="Q600">
        <f t="shared" si="37"/>
        <v>31.44</v>
      </c>
      <c r="R600" s="12" t="s">
        <v>8308</v>
      </c>
      <c r="S600" t="s">
        <v>8315</v>
      </c>
      <c r="T600" s="17">
        <f t="shared" si="38"/>
        <v>41726.712754629632</v>
      </c>
      <c r="U600" s="17">
        <f t="shared" si="39"/>
        <v>42208.132638888885</v>
      </c>
    </row>
    <row r="601" spans="2:21" ht="28.5" hidden="1" x14ac:dyDescent="0.45">
      <c r="B601">
        <v>3248</v>
      </c>
      <c r="C601" s="9" t="s">
        <v>3248</v>
      </c>
      <c r="D601" s="3" t="s">
        <v>7358</v>
      </c>
      <c r="E601" s="5">
        <v>12000</v>
      </c>
      <c r="F601" s="7">
        <v>12095</v>
      </c>
      <c r="G601" t="s">
        <v>8218</v>
      </c>
      <c r="H601" t="s">
        <v>8223</v>
      </c>
      <c r="I601" t="s">
        <v>8245</v>
      </c>
      <c r="J601">
        <v>1428178757</v>
      </c>
      <c r="K601">
        <v>1425590357</v>
      </c>
      <c r="L601" t="b">
        <v>1</v>
      </c>
      <c r="M601">
        <v>200</v>
      </c>
      <c r="N601" t="b">
        <v>1</v>
      </c>
      <c r="O601" t="s">
        <v>8269</v>
      </c>
      <c r="P601">
        <f t="shared" si="36"/>
        <v>101</v>
      </c>
      <c r="Q601">
        <f t="shared" si="37"/>
        <v>60.48</v>
      </c>
      <c r="R601" s="12" t="s">
        <v>8323</v>
      </c>
      <c r="S601" t="s">
        <v>8326</v>
      </c>
      <c r="T601" s="17">
        <f t="shared" si="38"/>
        <v>42068.888391203705</v>
      </c>
      <c r="U601" s="17">
        <f t="shared" si="39"/>
        <v>42674.166666666672</v>
      </c>
    </row>
    <row r="602" spans="2:21" ht="28.5" hidden="1" x14ac:dyDescent="0.45">
      <c r="B602">
        <v>28</v>
      </c>
      <c r="C602" s="9" t="s">
        <v>30</v>
      </c>
      <c r="D602" s="3" t="s">
        <v>4139</v>
      </c>
      <c r="E602" s="5">
        <v>12000</v>
      </c>
      <c r="F602" s="7">
        <v>12042</v>
      </c>
      <c r="G602" t="s">
        <v>8218</v>
      </c>
      <c r="H602" t="s">
        <v>8223</v>
      </c>
      <c r="I602" t="s">
        <v>8245</v>
      </c>
      <c r="J602">
        <v>1450307284</v>
      </c>
      <c r="K602">
        <v>1447715284</v>
      </c>
      <c r="L602" t="b">
        <v>0</v>
      </c>
      <c r="M602">
        <v>71</v>
      </c>
      <c r="N602" t="b">
        <v>1</v>
      </c>
      <c r="O602" t="s">
        <v>8263</v>
      </c>
      <c r="P602">
        <f t="shared" si="36"/>
        <v>100</v>
      </c>
      <c r="Q602">
        <f t="shared" si="37"/>
        <v>169.61</v>
      </c>
      <c r="R602" s="12" t="s">
        <v>8321</v>
      </c>
      <c r="S602" t="s">
        <v>8332</v>
      </c>
      <c r="T602" s="17">
        <f t="shared" si="38"/>
        <v>42324.96393518518</v>
      </c>
      <c r="U602" s="17">
        <f t="shared" si="39"/>
        <v>41417.171805555554</v>
      </c>
    </row>
    <row r="603" spans="2:21" ht="42.75" hidden="1" x14ac:dyDescent="0.45">
      <c r="B603">
        <v>840</v>
      </c>
      <c r="C603" s="9" t="s">
        <v>841</v>
      </c>
      <c r="D603" s="3" t="s">
        <v>4950</v>
      </c>
      <c r="E603" s="5">
        <v>10000</v>
      </c>
      <c r="F603" s="7">
        <v>12041.66</v>
      </c>
      <c r="G603" t="s">
        <v>8218</v>
      </c>
      <c r="H603" t="s">
        <v>8223</v>
      </c>
      <c r="I603" t="s">
        <v>8245</v>
      </c>
      <c r="J603">
        <v>1474694787</v>
      </c>
      <c r="K603">
        <v>1472102787</v>
      </c>
      <c r="L603" t="b">
        <v>0</v>
      </c>
      <c r="M603">
        <v>190</v>
      </c>
      <c r="N603" t="b">
        <v>1</v>
      </c>
      <c r="O603" t="s">
        <v>8275</v>
      </c>
      <c r="P603">
        <f t="shared" si="36"/>
        <v>120</v>
      </c>
      <c r="Q603">
        <f t="shared" si="37"/>
        <v>63.38</v>
      </c>
      <c r="R603" s="12" t="s">
        <v>8327</v>
      </c>
      <c r="S603" t="s">
        <v>8336</v>
      </c>
      <c r="T603" s="17">
        <f t="shared" si="38"/>
        <v>42607.226701388892</v>
      </c>
      <c r="U603" s="17">
        <f t="shared" si="39"/>
        <v>41758.712754629632</v>
      </c>
    </row>
    <row r="604" spans="2:21" ht="42.75" hidden="1" x14ac:dyDescent="0.45">
      <c r="B604">
        <v>16</v>
      </c>
      <c r="C604" s="9" t="s">
        <v>18</v>
      </c>
      <c r="D604" s="3" t="s">
        <v>4127</v>
      </c>
      <c r="E604" s="5">
        <v>12000</v>
      </c>
      <c r="F604" s="7">
        <v>12029</v>
      </c>
      <c r="G604" t="s">
        <v>8218</v>
      </c>
      <c r="H604" t="s">
        <v>8223</v>
      </c>
      <c r="I604" t="s">
        <v>8245</v>
      </c>
      <c r="J604">
        <v>1402896600</v>
      </c>
      <c r="K604">
        <v>1398971211</v>
      </c>
      <c r="L604" t="b">
        <v>0</v>
      </c>
      <c r="M604">
        <v>70</v>
      </c>
      <c r="N604" t="b">
        <v>1</v>
      </c>
      <c r="O604" t="s">
        <v>8263</v>
      </c>
      <c r="P604">
        <f t="shared" si="36"/>
        <v>100</v>
      </c>
      <c r="Q604">
        <f t="shared" si="37"/>
        <v>171.84</v>
      </c>
      <c r="R604" s="12" t="s">
        <v>8321</v>
      </c>
      <c r="S604" t="s">
        <v>8332</v>
      </c>
      <c r="T604" s="17">
        <f t="shared" si="38"/>
        <v>41760.796423611115</v>
      </c>
      <c r="U604" s="17">
        <f t="shared" si="39"/>
        <v>42098.846724537041</v>
      </c>
    </row>
    <row r="605" spans="2:21" ht="42.75" hidden="1" x14ac:dyDescent="0.45">
      <c r="B605">
        <v>349</v>
      </c>
      <c r="C605" s="9" t="s">
        <v>350</v>
      </c>
      <c r="D605" s="3" t="s">
        <v>4459</v>
      </c>
      <c r="E605" s="5">
        <v>11260</v>
      </c>
      <c r="F605" s="7">
        <v>12007.18</v>
      </c>
      <c r="G605" t="s">
        <v>8218</v>
      </c>
      <c r="H605" t="s">
        <v>8223</v>
      </c>
      <c r="I605" t="s">
        <v>8245</v>
      </c>
      <c r="J605">
        <v>1487937508</v>
      </c>
      <c r="K605">
        <v>1485345508</v>
      </c>
      <c r="L605" t="b">
        <v>1</v>
      </c>
      <c r="M605">
        <v>167</v>
      </c>
      <c r="N605" t="b">
        <v>1</v>
      </c>
      <c r="O605" t="s">
        <v>8267</v>
      </c>
      <c r="P605">
        <f t="shared" si="36"/>
        <v>107</v>
      </c>
      <c r="Q605">
        <f t="shared" si="37"/>
        <v>71.900000000000006</v>
      </c>
      <c r="R605" s="12" t="s">
        <v>8321</v>
      </c>
      <c r="S605" t="s">
        <v>8322</v>
      </c>
      <c r="T605" s="17">
        <f t="shared" si="38"/>
        <v>42760.498935185184</v>
      </c>
      <c r="U605" s="17">
        <f t="shared" si="39"/>
        <v>42354.96393518518</v>
      </c>
    </row>
    <row r="606" spans="2:21" ht="42.75" hidden="1" x14ac:dyDescent="0.45">
      <c r="B606">
        <v>1513</v>
      </c>
      <c r="C606" s="9" t="s">
        <v>1514</v>
      </c>
      <c r="D606" s="3" t="s">
        <v>5623</v>
      </c>
      <c r="E606" s="5">
        <v>8000</v>
      </c>
      <c r="F606" s="7">
        <v>12001.5</v>
      </c>
      <c r="G606" t="s">
        <v>8218</v>
      </c>
      <c r="H606" t="s">
        <v>8224</v>
      </c>
      <c r="I606" t="s">
        <v>8246</v>
      </c>
      <c r="J606">
        <v>1405523866</v>
      </c>
      <c r="K606">
        <v>1402931866</v>
      </c>
      <c r="L606" t="b">
        <v>1</v>
      </c>
      <c r="M606">
        <v>215</v>
      </c>
      <c r="N606" t="b">
        <v>1</v>
      </c>
      <c r="O606" t="s">
        <v>8283</v>
      </c>
      <c r="P606">
        <f t="shared" si="36"/>
        <v>150</v>
      </c>
      <c r="Q606">
        <f t="shared" si="37"/>
        <v>55.82</v>
      </c>
      <c r="R606" s="12" t="s">
        <v>8313</v>
      </c>
      <c r="S606" t="s">
        <v>8314</v>
      </c>
      <c r="T606" s="17">
        <f t="shared" si="38"/>
        <v>41806.637337962966</v>
      </c>
      <c r="U606" s="17">
        <f t="shared" si="39"/>
        <v>42637.226701388892</v>
      </c>
    </row>
    <row r="607" spans="2:21" hidden="1" x14ac:dyDescent="0.45">
      <c r="B607">
        <v>49</v>
      </c>
      <c r="C607" s="9" t="s">
        <v>51</v>
      </c>
      <c r="D607" s="3" t="s">
        <v>4160</v>
      </c>
      <c r="E607" s="5">
        <v>12000</v>
      </c>
      <c r="F607" s="7">
        <v>12000</v>
      </c>
      <c r="G607" t="s">
        <v>8218</v>
      </c>
      <c r="H607" t="s">
        <v>8223</v>
      </c>
      <c r="I607" t="s">
        <v>8245</v>
      </c>
      <c r="J607">
        <v>1445660045</v>
      </c>
      <c r="K607">
        <v>1443068045</v>
      </c>
      <c r="L607" t="b">
        <v>0</v>
      </c>
      <c r="M607">
        <v>87</v>
      </c>
      <c r="N607" t="b">
        <v>1</v>
      </c>
      <c r="O607" t="s">
        <v>8263</v>
      </c>
      <c r="P607">
        <f t="shared" si="36"/>
        <v>100</v>
      </c>
      <c r="Q607">
        <f t="shared" si="37"/>
        <v>137.93</v>
      </c>
      <c r="R607" s="12" t="s">
        <v>8321</v>
      </c>
      <c r="S607" t="s">
        <v>8332</v>
      </c>
      <c r="T607" s="17">
        <f t="shared" si="38"/>
        <v>42271.176446759258</v>
      </c>
      <c r="U607" s="17">
        <f t="shared" si="39"/>
        <v>41806.229166666664</v>
      </c>
    </row>
    <row r="608" spans="2:21" ht="42.75" hidden="1" x14ac:dyDescent="0.45">
      <c r="B608">
        <v>362</v>
      </c>
      <c r="C608" s="9" t="s">
        <v>363</v>
      </c>
      <c r="D608" s="3" t="s">
        <v>4472</v>
      </c>
      <c r="E608" s="5">
        <v>9665</v>
      </c>
      <c r="F608" s="7">
        <v>12000</v>
      </c>
      <c r="G608" t="s">
        <v>8218</v>
      </c>
      <c r="H608" t="s">
        <v>8223</v>
      </c>
      <c r="I608" t="s">
        <v>8245</v>
      </c>
      <c r="J608">
        <v>1407456000</v>
      </c>
      <c r="K608">
        <v>1405573391</v>
      </c>
      <c r="L608" t="b">
        <v>0</v>
      </c>
      <c r="M608">
        <v>86</v>
      </c>
      <c r="N608" t="b">
        <v>1</v>
      </c>
      <c r="O608" t="s">
        <v>8267</v>
      </c>
      <c r="P608">
        <f t="shared" si="36"/>
        <v>124</v>
      </c>
      <c r="Q608">
        <f t="shared" si="37"/>
        <v>139.53</v>
      </c>
      <c r="R608" s="12" t="s">
        <v>8321</v>
      </c>
      <c r="S608" t="s">
        <v>8322</v>
      </c>
      <c r="T608" s="17">
        <f t="shared" si="38"/>
        <v>41837.210543981484</v>
      </c>
      <c r="U608" s="17">
        <f t="shared" si="39"/>
        <v>42790.498935185184</v>
      </c>
    </row>
    <row r="609" spans="2:21" ht="57" hidden="1" x14ac:dyDescent="0.45">
      <c r="B609">
        <v>525</v>
      </c>
      <c r="C609" s="9" t="s">
        <v>526</v>
      </c>
      <c r="D609" s="3" t="s">
        <v>4635</v>
      </c>
      <c r="E609" s="5">
        <v>12000</v>
      </c>
      <c r="F609" s="7">
        <v>12000</v>
      </c>
      <c r="G609" t="s">
        <v>8218</v>
      </c>
      <c r="H609" t="s">
        <v>8223</v>
      </c>
      <c r="I609" t="s">
        <v>8245</v>
      </c>
      <c r="J609">
        <v>1410601041</v>
      </c>
      <c r="K609">
        <v>1406713041</v>
      </c>
      <c r="L609" t="b">
        <v>0</v>
      </c>
      <c r="M609">
        <v>12</v>
      </c>
      <c r="N609" t="b">
        <v>1</v>
      </c>
      <c r="O609" t="s">
        <v>8269</v>
      </c>
      <c r="P609">
        <f t="shared" si="36"/>
        <v>100</v>
      </c>
      <c r="Q609">
        <f t="shared" si="37"/>
        <v>1000</v>
      </c>
      <c r="R609" s="12" t="s">
        <v>8323</v>
      </c>
      <c r="S609" t="s">
        <v>8326</v>
      </c>
      <c r="T609" s="17">
        <f t="shared" si="38"/>
        <v>41850.400937500002</v>
      </c>
      <c r="U609" s="17">
        <f t="shared" si="39"/>
        <v>41836.637337962966</v>
      </c>
    </row>
    <row r="610" spans="2:21" ht="57" hidden="1" x14ac:dyDescent="0.45">
      <c r="B610">
        <v>2716</v>
      </c>
      <c r="C610" s="9" t="s">
        <v>2716</v>
      </c>
      <c r="D610" s="3" t="s">
        <v>6826</v>
      </c>
      <c r="E610" s="5">
        <v>10000</v>
      </c>
      <c r="F610" s="7">
        <v>11998.01</v>
      </c>
      <c r="G610" t="s">
        <v>8218</v>
      </c>
      <c r="H610" t="s">
        <v>8235</v>
      </c>
      <c r="I610" t="s">
        <v>8248</v>
      </c>
      <c r="J610">
        <v>1444291193</v>
      </c>
      <c r="K610">
        <v>1441699193</v>
      </c>
      <c r="L610" t="b">
        <v>1</v>
      </c>
      <c r="M610">
        <v>187</v>
      </c>
      <c r="N610" t="b">
        <v>1</v>
      </c>
      <c r="O610" t="s">
        <v>8301</v>
      </c>
      <c r="P610">
        <f t="shared" si="36"/>
        <v>120</v>
      </c>
      <c r="Q610">
        <f t="shared" si="37"/>
        <v>64.16</v>
      </c>
      <c r="R610" s="12" t="s">
        <v>8323</v>
      </c>
      <c r="S610" t="s">
        <v>8324</v>
      </c>
      <c r="T610" s="17">
        <f t="shared" si="38"/>
        <v>42255.333252314813</v>
      </c>
      <c r="U610" s="17">
        <f t="shared" si="39"/>
        <v>42301.176446759258</v>
      </c>
    </row>
    <row r="611" spans="2:21" ht="42.75" hidden="1" x14ac:dyDescent="0.45">
      <c r="B611">
        <v>2277</v>
      </c>
      <c r="C611" s="9" t="s">
        <v>2278</v>
      </c>
      <c r="D611" s="3" t="s">
        <v>6387</v>
      </c>
      <c r="E611" s="5">
        <v>8500</v>
      </c>
      <c r="F611" s="7">
        <v>11992</v>
      </c>
      <c r="G611" t="s">
        <v>8218</v>
      </c>
      <c r="H611" t="s">
        <v>8223</v>
      </c>
      <c r="I611" t="s">
        <v>8245</v>
      </c>
      <c r="J611">
        <v>1330359423</v>
      </c>
      <c r="K611">
        <v>1327767423</v>
      </c>
      <c r="L611" t="b">
        <v>0</v>
      </c>
      <c r="M611">
        <v>207</v>
      </c>
      <c r="N611" t="b">
        <v>1</v>
      </c>
      <c r="O611" t="s">
        <v>8295</v>
      </c>
      <c r="P611">
        <f t="shared" si="36"/>
        <v>141</v>
      </c>
      <c r="Q611">
        <f t="shared" si="37"/>
        <v>57.93</v>
      </c>
      <c r="R611" s="12" t="s">
        <v>8316</v>
      </c>
      <c r="S611" t="s">
        <v>8317</v>
      </c>
      <c r="T611" s="17">
        <f t="shared" si="38"/>
        <v>40936.678506944445</v>
      </c>
      <c r="U611" s="17">
        <f t="shared" si="39"/>
        <v>41859</v>
      </c>
    </row>
    <row r="612" spans="2:21" hidden="1" x14ac:dyDescent="0.45">
      <c r="B612">
        <v>217</v>
      </c>
      <c r="C612" s="9" t="s">
        <v>219</v>
      </c>
      <c r="D612" s="3" t="s">
        <v>4327</v>
      </c>
      <c r="E612" s="5">
        <v>100000</v>
      </c>
      <c r="F612" s="7">
        <v>11943</v>
      </c>
      <c r="G612" t="s">
        <v>8220</v>
      </c>
      <c r="H612" t="s">
        <v>8234</v>
      </c>
      <c r="I612" t="s">
        <v>8254</v>
      </c>
      <c r="J612">
        <v>1419780149</v>
      </c>
      <c r="K612">
        <v>1417101749</v>
      </c>
      <c r="L612" t="b">
        <v>0</v>
      </c>
      <c r="M612">
        <v>38</v>
      </c>
      <c r="N612" t="b">
        <v>0</v>
      </c>
      <c r="O612" t="s">
        <v>8266</v>
      </c>
      <c r="P612">
        <f t="shared" si="36"/>
        <v>12</v>
      </c>
      <c r="Q612">
        <f t="shared" si="37"/>
        <v>314.29000000000002</v>
      </c>
      <c r="R612" s="12" t="s">
        <v>8321</v>
      </c>
      <c r="S612" t="s">
        <v>8325</v>
      </c>
      <c r="T612" s="17">
        <f t="shared" si="38"/>
        <v>41970.64061342593</v>
      </c>
      <c r="U612" s="17">
        <f t="shared" si="39"/>
        <v>41895.400937500002</v>
      </c>
    </row>
    <row r="613" spans="2:21" ht="42.75" hidden="1" x14ac:dyDescent="0.45">
      <c r="B613">
        <v>1780</v>
      </c>
      <c r="C613" s="9" t="s">
        <v>1781</v>
      </c>
      <c r="D613" s="3" t="s">
        <v>5890</v>
      </c>
      <c r="E613" s="5">
        <v>30000</v>
      </c>
      <c r="F613" s="7">
        <v>11923</v>
      </c>
      <c r="G613" t="s">
        <v>8220</v>
      </c>
      <c r="H613" t="s">
        <v>8223</v>
      </c>
      <c r="I613" t="s">
        <v>8245</v>
      </c>
      <c r="J613">
        <v>1467469510</v>
      </c>
      <c r="K613">
        <v>1462285510</v>
      </c>
      <c r="L613" t="b">
        <v>1</v>
      </c>
      <c r="M613">
        <v>152</v>
      </c>
      <c r="N613" t="b">
        <v>0</v>
      </c>
      <c r="O613" t="s">
        <v>8283</v>
      </c>
      <c r="P613">
        <f t="shared" si="36"/>
        <v>40</v>
      </c>
      <c r="Q613">
        <f t="shared" si="37"/>
        <v>78.44</v>
      </c>
      <c r="R613" s="12" t="s">
        <v>8313</v>
      </c>
      <c r="S613" t="s">
        <v>8314</v>
      </c>
      <c r="T613" s="17">
        <f t="shared" si="38"/>
        <v>42493.600810185191</v>
      </c>
      <c r="U613" s="17">
        <f t="shared" si="39"/>
        <v>42285.333252314813</v>
      </c>
    </row>
    <row r="614" spans="2:21" ht="42.75" hidden="1" x14ac:dyDescent="0.45">
      <c r="B614">
        <v>3481</v>
      </c>
      <c r="C614" s="9" t="s">
        <v>3480</v>
      </c>
      <c r="D614" s="3" t="s">
        <v>7591</v>
      </c>
      <c r="E614" s="5">
        <v>10000</v>
      </c>
      <c r="F614" s="7">
        <v>11880</v>
      </c>
      <c r="G614" t="s">
        <v>8218</v>
      </c>
      <c r="H614" t="s">
        <v>8225</v>
      </c>
      <c r="I614" t="s">
        <v>8247</v>
      </c>
      <c r="J614">
        <v>1420178188</v>
      </c>
      <c r="K614">
        <v>1418709388</v>
      </c>
      <c r="L614" t="b">
        <v>0</v>
      </c>
      <c r="M614">
        <v>95</v>
      </c>
      <c r="N614" t="b">
        <v>1</v>
      </c>
      <c r="O614" t="s">
        <v>8269</v>
      </c>
      <c r="P614">
        <f t="shared" si="36"/>
        <v>119</v>
      </c>
      <c r="Q614">
        <f t="shared" si="37"/>
        <v>125.05</v>
      </c>
      <c r="R614" s="12" t="s">
        <v>8323</v>
      </c>
      <c r="S614" t="s">
        <v>8326</v>
      </c>
      <c r="T614" s="17">
        <f t="shared" si="38"/>
        <v>41989.24754629629</v>
      </c>
      <c r="U614" s="17">
        <f t="shared" si="39"/>
        <v>40966.678506944445</v>
      </c>
    </row>
    <row r="615" spans="2:21" ht="42.75" hidden="1" x14ac:dyDescent="0.45">
      <c r="B615">
        <v>671</v>
      </c>
      <c r="C615" s="9" t="s">
        <v>672</v>
      </c>
      <c r="D615" s="3" t="s">
        <v>4781</v>
      </c>
      <c r="E615" s="5">
        <v>30000</v>
      </c>
      <c r="F615" s="7">
        <v>11828</v>
      </c>
      <c r="G615" t="s">
        <v>8220</v>
      </c>
      <c r="H615" t="s">
        <v>8223</v>
      </c>
      <c r="I615" t="s">
        <v>8245</v>
      </c>
      <c r="J615">
        <v>1421208000</v>
      </c>
      <c r="K615">
        <v>1418315852</v>
      </c>
      <c r="L615" t="b">
        <v>0</v>
      </c>
      <c r="M615">
        <v>15</v>
      </c>
      <c r="N615" t="b">
        <v>0</v>
      </c>
      <c r="O615" t="s">
        <v>8271</v>
      </c>
      <c r="P615">
        <f t="shared" si="36"/>
        <v>39</v>
      </c>
      <c r="Q615">
        <f t="shared" si="37"/>
        <v>788.53</v>
      </c>
      <c r="R615" s="12" t="s">
        <v>8308</v>
      </c>
      <c r="S615" t="s">
        <v>8310</v>
      </c>
      <c r="T615" s="17">
        <f t="shared" si="38"/>
        <v>41984.692731481482</v>
      </c>
      <c r="U615" s="17">
        <f t="shared" si="39"/>
        <v>42001.64061342593</v>
      </c>
    </row>
    <row r="616" spans="2:21" ht="28.5" hidden="1" x14ac:dyDescent="0.45">
      <c r="B616">
        <v>1834</v>
      </c>
      <c r="C616" s="9" t="s">
        <v>1835</v>
      </c>
      <c r="D616" s="3" t="s">
        <v>5944</v>
      </c>
      <c r="E616" s="5">
        <v>10000</v>
      </c>
      <c r="F616" s="7">
        <v>11805</v>
      </c>
      <c r="G616" t="s">
        <v>8218</v>
      </c>
      <c r="H616" t="s">
        <v>8223</v>
      </c>
      <c r="I616" t="s">
        <v>8245</v>
      </c>
      <c r="J616">
        <v>1422140895</v>
      </c>
      <c r="K616">
        <v>1418684895</v>
      </c>
      <c r="L616" t="b">
        <v>0</v>
      </c>
      <c r="M616">
        <v>90</v>
      </c>
      <c r="N616" t="b">
        <v>1</v>
      </c>
      <c r="O616" t="s">
        <v>8274</v>
      </c>
      <c r="P616">
        <f t="shared" si="36"/>
        <v>118</v>
      </c>
      <c r="Q616">
        <f t="shared" si="37"/>
        <v>131.16999999999999</v>
      </c>
      <c r="R616" s="12" t="s">
        <v>8327</v>
      </c>
      <c r="S616" t="s">
        <v>8331</v>
      </c>
      <c r="T616" s="17">
        <f t="shared" si="38"/>
        <v>41988.964062500003</v>
      </c>
      <c r="U616" s="17">
        <f t="shared" si="39"/>
        <v>42553.600810185191</v>
      </c>
    </row>
    <row r="617" spans="2:21" ht="42.75" hidden="1" x14ac:dyDescent="0.45">
      <c r="B617">
        <v>655</v>
      </c>
      <c r="C617" s="9" t="s">
        <v>656</v>
      </c>
      <c r="D617" s="3" t="s">
        <v>4765</v>
      </c>
      <c r="E617" s="5">
        <v>8000</v>
      </c>
      <c r="F617" s="7">
        <v>11751</v>
      </c>
      <c r="G617" t="s">
        <v>8218</v>
      </c>
      <c r="H617" t="s">
        <v>8223</v>
      </c>
      <c r="I617" t="s">
        <v>8245</v>
      </c>
      <c r="J617">
        <v>1426197512</v>
      </c>
      <c r="K617">
        <v>1423609112</v>
      </c>
      <c r="L617" t="b">
        <v>0</v>
      </c>
      <c r="M617">
        <v>274</v>
      </c>
      <c r="N617" t="b">
        <v>1</v>
      </c>
      <c r="O617" t="s">
        <v>8271</v>
      </c>
      <c r="P617">
        <f t="shared" si="36"/>
        <v>147</v>
      </c>
      <c r="Q617">
        <f t="shared" si="37"/>
        <v>42.89</v>
      </c>
      <c r="R617" s="12" t="s">
        <v>8308</v>
      </c>
      <c r="S617" t="s">
        <v>8310</v>
      </c>
      <c r="T617" s="17">
        <f t="shared" si="38"/>
        <v>42045.957314814819</v>
      </c>
      <c r="U617" s="17">
        <f t="shared" si="39"/>
        <v>42006.24754629629</v>
      </c>
    </row>
    <row r="618" spans="2:21" ht="71.25" hidden="1" x14ac:dyDescent="0.45">
      <c r="B618">
        <v>3316</v>
      </c>
      <c r="C618" s="9" t="s">
        <v>3316</v>
      </c>
      <c r="D618" s="3" t="s">
        <v>7426</v>
      </c>
      <c r="E618" s="5">
        <v>11737</v>
      </c>
      <c r="F618" s="7">
        <v>11747.18</v>
      </c>
      <c r="G618" t="s">
        <v>8218</v>
      </c>
      <c r="H618" t="s">
        <v>8223</v>
      </c>
      <c r="I618" t="s">
        <v>8245</v>
      </c>
      <c r="J618">
        <v>1407506040</v>
      </c>
      <c r="K618">
        <v>1404680075</v>
      </c>
      <c r="L618" t="b">
        <v>0</v>
      </c>
      <c r="M618">
        <v>125</v>
      </c>
      <c r="N618" t="b">
        <v>1</v>
      </c>
      <c r="O618" t="s">
        <v>8269</v>
      </c>
      <c r="P618">
        <f t="shared" si="36"/>
        <v>100</v>
      </c>
      <c r="Q618">
        <f t="shared" si="37"/>
        <v>93.98</v>
      </c>
      <c r="R618" s="12" t="s">
        <v>8323</v>
      </c>
      <c r="S618" t="s">
        <v>8326</v>
      </c>
      <c r="T618" s="17">
        <f t="shared" si="38"/>
        <v>41826.871238425927</v>
      </c>
      <c r="U618" s="17">
        <f t="shared" si="39"/>
        <v>42018.166666666672</v>
      </c>
    </row>
    <row r="619" spans="2:21" ht="42.75" hidden="1" x14ac:dyDescent="0.45">
      <c r="B619">
        <v>2012</v>
      </c>
      <c r="C619" s="9" t="s">
        <v>2013</v>
      </c>
      <c r="D619" s="3" t="s">
        <v>6122</v>
      </c>
      <c r="E619" s="5">
        <v>5000</v>
      </c>
      <c r="F619" s="7">
        <v>11745</v>
      </c>
      <c r="G619" t="s">
        <v>8218</v>
      </c>
      <c r="H619" t="s">
        <v>8223</v>
      </c>
      <c r="I619" t="s">
        <v>8245</v>
      </c>
      <c r="J619">
        <v>1423165441</v>
      </c>
      <c r="K619">
        <v>1420573441</v>
      </c>
      <c r="L619" t="b">
        <v>1</v>
      </c>
      <c r="M619">
        <v>183</v>
      </c>
      <c r="N619" t="b">
        <v>1</v>
      </c>
      <c r="O619" t="s">
        <v>8293</v>
      </c>
      <c r="P619">
        <f t="shared" si="36"/>
        <v>235</v>
      </c>
      <c r="Q619">
        <f t="shared" si="37"/>
        <v>64.180000000000007</v>
      </c>
      <c r="R619" s="12" t="s">
        <v>8308</v>
      </c>
      <c r="S619" t="s">
        <v>8309</v>
      </c>
      <c r="T619" s="17">
        <f t="shared" si="38"/>
        <v>42010.822233796294</v>
      </c>
      <c r="U619" s="17">
        <f t="shared" si="39"/>
        <v>42028.964062500003</v>
      </c>
    </row>
    <row r="620" spans="2:21" ht="42.75" hidden="1" x14ac:dyDescent="0.45">
      <c r="B620">
        <v>2228</v>
      </c>
      <c r="C620" s="9" t="s">
        <v>2229</v>
      </c>
      <c r="D620" s="3" t="s">
        <v>6338</v>
      </c>
      <c r="E620" s="5">
        <v>1000</v>
      </c>
      <c r="F620" s="7">
        <v>11744.9</v>
      </c>
      <c r="G620" t="s">
        <v>8218</v>
      </c>
      <c r="H620" t="s">
        <v>8235</v>
      </c>
      <c r="I620" t="s">
        <v>8248</v>
      </c>
      <c r="J620">
        <v>1439707236</v>
      </c>
      <c r="K620">
        <v>1437115236</v>
      </c>
      <c r="L620" t="b">
        <v>0</v>
      </c>
      <c r="M620">
        <v>144</v>
      </c>
      <c r="N620" t="b">
        <v>1</v>
      </c>
      <c r="O620" t="s">
        <v>8295</v>
      </c>
      <c r="P620">
        <f t="shared" si="36"/>
        <v>1174</v>
      </c>
      <c r="Q620">
        <f t="shared" si="37"/>
        <v>81.56</v>
      </c>
      <c r="R620" s="12" t="s">
        <v>8316</v>
      </c>
      <c r="S620" t="s">
        <v>8317</v>
      </c>
      <c r="T620" s="17">
        <f t="shared" si="38"/>
        <v>42202.278194444443</v>
      </c>
      <c r="U620" s="17">
        <f t="shared" si="39"/>
        <v>42075.915648148148</v>
      </c>
    </row>
    <row r="621" spans="2:21" ht="42.75" hidden="1" x14ac:dyDescent="0.45">
      <c r="B621">
        <v>1028</v>
      </c>
      <c r="C621" s="9" t="s">
        <v>1029</v>
      </c>
      <c r="D621" s="3" t="s">
        <v>5138</v>
      </c>
      <c r="E621" s="5">
        <v>10000</v>
      </c>
      <c r="F621" s="7">
        <v>11727</v>
      </c>
      <c r="G621" t="s">
        <v>8218</v>
      </c>
      <c r="H621" t="s">
        <v>8224</v>
      </c>
      <c r="I621" t="s">
        <v>8246</v>
      </c>
      <c r="J621">
        <v>1488830400</v>
      </c>
      <c r="K621">
        <v>1484924605</v>
      </c>
      <c r="L621" t="b">
        <v>1</v>
      </c>
      <c r="M621">
        <v>255</v>
      </c>
      <c r="N621" t="b">
        <v>1</v>
      </c>
      <c r="O621" t="s">
        <v>8278</v>
      </c>
      <c r="P621">
        <f t="shared" si="36"/>
        <v>117</v>
      </c>
      <c r="Q621">
        <f t="shared" si="37"/>
        <v>45.99</v>
      </c>
      <c r="R621" s="12" t="s">
        <v>8327</v>
      </c>
      <c r="S621" t="s">
        <v>8329</v>
      </c>
      <c r="T621" s="17">
        <f t="shared" si="38"/>
        <v>42755.627372685187</v>
      </c>
      <c r="U621" s="17">
        <f t="shared" si="39"/>
        <v>41859.57916666667</v>
      </c>
    </row>
    <row r="622" spans="2:21" ht="42.75" hidden="1" x14ac:dyDescent="0.45">
      <c r="B622">
        <v>999</v>
      </c>
      <c r="C622" s="9" t="s">
        <v>1000</v>
      </c>
      <c r="D622" s="3" t="s">
        <v>5109</v>
      </c>
      <c r="E622" s="5">
        <v>150000</v>
      </c>
      <c r="F622" s="7">
        <v>11683</v>
      </c>
      <c r="G622" t="s">
        <v>8220</v>
      </c>
      <c r="H622" t="s">
        <v>8228</v>
      </c>
      <c r="I622" t="s">
        <v>8250</v>
      </c>
      <c r="J622">
        <v>1415865720</v>
      </c>
      <c r="K622">
        <v>1413270690</v>
      </c>
      <c r="L622" t="b">
        <v>0</v>
      </c>
      <c r="M622">
        <v>40</v>
      </c>
      <c r="N622" t="b">
        <v>0</v>
      </c>
      <c r="O622" t="s">
        <v>8271</v>
      </c>
      <c r="P622">
        <f t="shared" si="36"/>
        <v>8</v>
      </c>
      <c r="Q622">
        <f t="shared" si="37"/>
        <v>292.08</v>
      </c>
      <c r="R622" s="12" t="s">
        <v>8308</v>
      </c>
      <c r="S622" t="s">
        <v>8310</v>
      </c>
      <c r="T622" s="17">
        <f t="shared" si="38"/>
        <v>41926.29965277778</v>
      </c>
      <c r="U622" s="17">
        <f t="shared" si="39"/>
        <v>42040.822233796294</v>
      </c>
    </row>
    <row r="623" spans="2:21" ht="42.75" hidden="1" x14ac:dyDescent="0.45">
      <c r="B623">
        <v>352</v>
      </c>
      <c r="C623" s="9" t="s">
        <v>353</v>
      </c>
      <c r="D623" s="3" t="s">
        <v>4462</v>
      </c>
      <c r="E623" s="5">
        <v>10000</v>
      </c>
      <c r="F623" s="7">
        <v>11656</v>
      </c>
      <c r="G623" t="s">
        <v>8218</v>
      </c>
      <c r="H623" t="s">
        <v>8223</v>
      </c>
      <c r="I623" t="s">
        <v>8245</v>
      </c>
      <c r="J623">
        <v>1412740868</v>
      </c>
      <c r="K623">
        <v>1410148868</v>
      </c>
      <c r="L623" t="b">
        <v>1</v>
      </c>
      <c r="M623">
        <v>286</v>
      </c>
      <c r="N623" t="b">
        <v>1</v>
      </c>
      <c r="O623" t="s">
        <v>8267</v>
      </c>
      <c r="P623">
        <f t="shared" si="36"/>
        <v>117</v>
      </c>
      <c r="Q623">
        <f t="shared" si="37"/>
        <v>40.76</v>
      </c>
      <c r="R623" s="12" t="s">
        <v>8321</v>
      </c>
      <c r="S623" t="s">
        <v>8322</v>
      </c>
      <c r="T623" s="17">
        <f t="shared" si="38"/>
        <v>41890.167453703703</v>
      </c>
      <c r="U623" s="17">
        <f t="shared" si="39"/>
        <v>42232.278194444443</v>
      </c>
    </row>
    <row r="624" spans="2:21" ht="42.75" hidden="1" x14ac:dyDescent="0.45">
      <c r="B624">
        <v>1625</v>
      </c>
      <c r="C624" s="9" t="s">
        <v>1626</v>
      </c>
      <c r="D624" s="3" t="s">
        <v>5735</v>
      </c>
      <c r="E624" s="5">
        <v>7500</v>
      </c>
      <c r="F624" s="7">
        <v>11650</v>
      </c>
      <c r="G624" t="s">
        <v>8218</v>
      </c>
      <c r="H624" t="s">
        <v>8223</v>
      </c>
      <c r="I624" t="s">
        <v>8245</v>
      </c>
      <c r="J624">
        <v>1347382053</v>
      </c>
      <c r="K624">
        <v>1344962853</v>
      </c>
      <c r="L624" t="b">
        <v>0</v>
      </c>
      <c r="M624">
        <v>104</v>
      </c>
      <c r="N624" t="b">
        <v>1</v>
      </c>
      <c r="O624" t="s">
        <v>8274</v>
      </c>
      <c r="P624">
        <f t="shared" si="36"/>
        <v>155</v>
      </c>
      <c r="Q624">
        <f t="shared" si="37"/>
        <v>112.02</v>
      </c>
      <c r="R624" s="12" t="s">
        <v>8327</v>
      </c>
      <c r="S624" t="s">
        <v>8331</v>
      </c>
      <c r="T624" s="17">
        <f t="shared" si="38"/>
        <v>41135.699687500004</v>
      </c>
      <c r="U624" s="17">
        <f t="shared" si="39"/>
        <v>42800.833333333328</v>
      </c>
    </row>
    <row r="625" spans="2:21" ht="42.75" hidden="1" x14ac:dyDescent="0.45">
      <c r="B625">
        <v>0</v>
      </c>
      <c r="C625" s="9" t="s">
        <v>2</v>
      </c>
      <c r="D625" s="3" t="s">
        <v>4111</v>
      </c>
      <c r="E625" s="5">
        <v>8500</v>
      </c>
      <c r="F625" s="7">
        <v>11633</v>
      </c>
      <c r="G625" t="s">
        <v>8218</v>
      </c>
      <c r="H625" t="s">
        <v>8223</v>
      </c>
      <c r="I625" t="s">
        <v>8245</v>
      </c>
      <c r="J625">
        <v>1437620400</v>
      </c>
      <c r="K625">
        <v>1434931811</v>
      </c>
      <c r="L625" t="b">
        <v>0</v>
      </c>
      <c r="M625">
        <v>182</v>
      </c>
      <c r="N625" t="b">
        <v>1</v>
      </c>
      <c r="O625" t="s">
        <v>8263</v>
      </c>
      <c r="P625">
        <f t="shared" si="36"/>
        <v>137</v>
      </c>
      <c r="Q625">
        <f t="shared" si="37"/>
        <v>63.92</v>
      </c>
      <c r="R625" s="12" t="s">
        <v>8321</v>
      </c>
      <c r="S625" t="s">
        <v>8332</v>
      </c>
      <c r="T625" s="17">
        <f t="shared" si="38"/>
        <v>42177.007071759261</v>
      </c>
      <c r="U625" s="17">
        <f t="shared" si="39"/>
        <v>41956.334722222222</v>
      </c>
    </row>
    <row r="626" spans="2:21" ht="42.75" hidden="1" x14ac:dyDescent="0.45">
      <c r="B626">
        <v>52</v>
      </c>
      <c r="C626" s="9" t="s">
        <v>54</v>
      </c>
      <c r="D626" s="3" t="s">
        <v>4163</v>
      </c>
      <c r="E626" s="5">
        <v>10000</v>
      </c>
      <c r="F626" s="7">
        <v>11621</v>
      </c>
      <c r="G626" t="s">
        <v>8218</v>
      </c>
      <c r="H626" t="s">
        <v>8223</v>
      </c>
      <c r="I626" t="s">
        <v>8245</v>
      </c>
      <c r="J626">
        <v>1405615846</v>
      </c>
      <c r="K626">
        <v>1403023846</v>
      </c>
      <c r="L626" t="b">
        <v>0</v>
      </c>
      <c r="M626">
        <v>52</v>
      </c>
      <c r="N626" t="b">
        <v>1</v>
      </c>
      <c r="O626" t="s">
        <v>8263</v>
      </c>
      <c r="P626">
        <f t="shared" si="36"/>
        <v>116</v>
      </c>
      <c r="Q626">
        <f t="shared" si="37"/>
        <v>223.48</v>
      </c>
      <c r="R626" s="12" t="s">
        <v>8321</v>
      </c>
      <c r="S626" t="s">
        <v>8332</v>
      </c>
      <c r="T626" s="17">
        <f t="shared" si="38"/>
        <v>41807.701921296299</v>
      </c>
      <c r="U626" s="17">
        <f t="shared" si="39"/>
        <v>41920.167453703703</v>
      </c>
    </row>
    <row r="627" spans="2:21" ht="42.75" hidden="1" x14ac:dyDescent="0.45">
      <c r="B627">
        <v>1808</v>
      </c>
      <c r="C627" s="9" t="s">
        <v>1809</v>
      </c>
      <c r="D627" s="3" t="s">
        <v>5918</v>
      </c>
      <c r="E627" s="5">
        <v>28000</v>
      </c>
      <c r="F627" s="7">
        <v>11594</v>
      </c>
      <c r="G627" t="s">
        <v>8220</v>
      </c>
      <c r="H627" t="s">
        <v>8223</v>
      </c>
      <c r="I627" t="s">
        <v>8245</v>
      </c>
      <c r="J627">
        <v>1486830030</v>
      </c>
      <c r="K627">
        <v>1483806030</v>
      </c>
      <c r="L627" t="b">
        <v>1</v>
      </c>
      <c r="M627">
        <v>96</v>
      </c>
      <c r="N627" t="b">
        <v>0</v>
      </c>
      <c r="O627" t="s">
        <v>8283</v>
      </c>
      <c r="P627">
        <f t="shared" si="36"/>
        <v>41</v>
      </c>
      <c r="Q627">
        <f t="shared" si="37"/>
        <v>120.77</v>
      </c>
      <c r="R627" s="12" t="s">
        <v>8313</v>
      </c>
      <c r="S627" t="s">
        <v>8314</v>
      </c>
      <c r="T627" s="17">
        <f t="shared" si="38"/>
        <v>42742.680902777778</v>
      </c>
      <c r="U627" s="17">
        <f t="shared" si="39"/>
        <v>41163.699687500004</v>
      </c>
    </row>
    <row r="628" spans="2:21" ht="57" hidden="1" x14ac:dyDescent="0.45">
      <c r="B628">
        <v>2007</v>
      </c>
      <c r="C628" s="9" t="s">
        <v>2008</v>
      </c>
      <c r="D628" s="3" t="s">
        <v>6117</v>
      </c>
      <c r="E628" s="5">
        <v>10000</v>
      </c>
      <c r="F628" s="7">
        <v>11570.92</v>
      </c>
      <c r="G628" t="s">
        <v>8218</v>
      </c>
      <c r="H628" t="s">
        <v>8223</v>
      </c>
      <c r="I628" t="s">
        <v>8245</v>
      </c>
      <c r="J628">
        <v>1282622400</v>
      </c>
      <c r="K628">
        <v>1276891586</v>
      </c>
      <c r="L628" t="b">
        <v>1</v>
      </c>
      <c r="M628">
        <v>137</v>
      </c>
      <c r="N628" t="b">
        <v>1</v>
      </c>
      <c r="O628" t="s">
        <v>8293</v>
      </c>
      <c r="P628">
        <f t="shared" si="36"/>
        <v>116</v>
      </c>
      <c r="Q628">
        <f t="shared" si="37"/>
        <v>84.46</v>
      </c>
      <c r="R628" s="12" t="s">
        <v>8308</v>
      </c>
      <c r="S628" t="s">
        <v>8309</v>
      </c>
      <c r="T628" s="17">
        <f t="shared" si="38"/>
        <v>40347.837800925925</v>
      </c>
      <c r="U628" s="17">
        <f t="shared" si="39"/>
        <v>42208.125</v>
      </c>
    </row>
    <row r="629" spans="2:21" ht="42.75" hidden="1" x14ac:dyDescent="0.45">
      <c r="B629">
        <v>2331</v>
      </c>
      <c r="C629" s="9" t="s">
        <v>2332</v>
      </c>
      <c r="D629" s="3" t="s">
        <v>6441</v>
      </c>
      <c r="E629" s="5">
        <v>8000</v>
      </c>
      <c r="F629" s="7">
        <v>11545.1</v>
      </c>
      <c r="G629" t="s">
        <v>8218</v>
      </c>
      <c r="H629" t="s">
        <v>8223</v>
      </c>
      <c r="I629" t="s">
        <v>8245</v>
      </c>
      <c r="J629">
        <v>1408320490</v>
      </c>
      <c r="K629">
        <v>1405728490</v>
      </c>
      <c r="L629" t="b">
        <v>1</v>
      </c>
      <c r="M629">
        <v>283</v>
      </c>
      <c r="N629" t="b">
        <v>1</v>
      </c>
      <c r="O629" t="s">
        <v>8296</v>
      </c>
      <c r="P629">
        <f t="shared" si="36"/>
        <v>144</v>
      </c>
      <c r="Q629">
        <f t="shared" si="37"/>
        <v>40.799999999999997</v>
      </c>
      <c r="R629" s="12" t="s">
        <v>8319</v>
      </c>
      <c r="S629" t="s">
        <v>8320</v>
      </c>
      <c r="T629" s="17">
        <f t="shared" si="38"/>
        <v>41839.005671296298</v>
      </c>
      <c r="U629" s="17">
        <f t="shared" si="39"/>
        <v>41837.701921296299</v>
      </c>
    </row>
    <row r="630" spans="2:21" ht="42.75" hidden="1" x14ac:dyDescent="0.45">
      <c r="B630">
        <v>2451</v>
      </c>
      <c r="C630" s="9" t="s">
        <v>2452</v>
      </c>
      <c r="D630" s="3" t="s">
        <v>6561</v>
      </c>
      <c r="E630" s="5">
        <v>10000</v>
      </c>
      <c r="F630" s="7">
        <v>11545</v>
      </c>
      <c r="G630" t="s">
        <v>8218</v>
      </c>
      <c r="H630" t="s">
        <v>8223</v>
      </c>
      <c r="I630" t="s">
        <v>8245</v>
      </c>
      <c r="J630">
        <v>1488750490</v>
      </c>
      <c r="K630">
        <v>1487022490</v>
      </c>
      <c r="L630" t="b">
        <v>0</v>
      </c>
      <c r="M630">
        <v>186</v>
      </c>
      <c r="N630" t="b">
        <v>1</v>
      </c>
      <c r="O630" t="s">
        <v>8296</v>
      </c>
      <c r="P630">
        <f t="shared" si="36"/>
        <v>115</v>
      </c>
      <c r="Q630">
        <f t="shared" si="37"/>
        <v>62.07</v>
      </c>
      <c r="R630" s="12" t="s">
        <v>8319</v>
      </c>
      <c r="S630" t="s">
        <v>8320</v>
      </c>
      <c r="T630" s="17">
        <f t="shared" si="38"/>
        <v>42779.908449074079</v>
      </c>
      <c r="U630" s="17">
        <f t="shared" si="39"/>
        <v>42777.680902777778</v>
      </c>
    </row>
    <row r="631" spans="2:21" ht="42.75" hidden="1" x14ac:dyDescent="0.45">
      <c r="B631">
        <v>3712</v>
      </c>
      <c r="C631" s="9" t="s">
        <v>3709</v>
      </c>
      <c r="D631" s="3" t="s">
        <v>7822</v>
      </c>
      <c r="E631" s="5">
        <v>7500</v>
      </c>
      <c r="F631" s="7">
        <v>11530</v>
      </c>
      <c r="G631" t="s">
        <v>8218</v>
      </c>
      <c r="H631" t="s">
        <v>8223</v>
      </c>
      <c r="I631" t="s">
        <v>8245</v>
      </c>
      <c r="J631">
        <v>1433055540</v>
      </c>
      <c r="K631">
        <v>1431230867</v>
      </c>
      <c r="L631" t="b">
        <v>0</v>
      </c>
      <c r="M631">
        <v>104</v>
      </c>
      <c r="N631" t="b">
        <v>1</v>
      </c>
      <c r="O631" t="s">
        <v>8269</v>
      </c>
      <c r="P631">
        <f t="shared" si="36"/>
        <v>154</v>
      </c>
      <c r="Q631">
        <f t="shared" si="37"/>
        <v>110.87</v>
      </c>
      <c r="R631" s="12" t="s">
        <v>8323</v>
      </c>
      <c r="S631" t="s">
        <v>8326</v>
      </c>
      <c r="T631" s="17">
        <f t="shared" si="38"/>
        <v>42134.172071759262</v>
      </c>
      <c r="U631" s="17">
        <f t="shared" si="39"/>
        <v>40414.166666666664</v>
      </c>
    </row>
    <row r="632" spans="2:21" ht="42.75" hidden="1" x14ac:dyDescent="0.45">
      <c r="B632">
        <v>2635</v>
      </c>
      <c r="C632" s="9" t="s">
        <v>2635</v>
      </c>
      <c r="D632" s="3" t="s">
        <v>6745</v>
      </c>
      <c r="E632" s="5">
        <v>11500</v>
      </c>
      <c r="F632" s="7">
        <v>11500</v>
      </c>
      <c r="G632" t="s">
        <v>8218</v>
      </c>
      <c r="H632" t="s">
        <v>8228</v>
      </c>
      <c r="I632" t="s">
        <v>8250</v>
      </c>
      <c r="J632">
        <v>1425937761</v>
      </c>
      <c r="K632">
        <v>1422917361</v>
      </c>
      <c r="L632" t="b">
        <v>0</v>
      </c>
      <c r="M632">
        <v>84</v>
      </c>
      <c r="N632" t="b">
        <v>1</v>
      </c>
      <c r="O632" t="s">
        <v>8299</v>
      </c>
      <c r="P632">
        <f t="shared" si="36"/>
        <v>100</v>
      </c>
      <c r="Q632">
        <f t="shared" si="37"/>
        <v>136.9</v>
      </c>
      <c r="R632" s="12" t="s">
        <v>8308</v>
      </c>
      <c r="S632" t="s">
        <v>8315</v>
      </c>
      <c r="T632" s="17">
        <f t="shared" si="38"/>
        <v>42037.950937500005</v>
      </c>
      <c r="U632" s="17">
        <f t="shared" si="39"/>
        <v>41869.005671296298</v>
      </c>
    </row>
    <row r="633" spans="2:21" ht="28.5" hidden="1" x14ac:dyDescent="0.45">
      <c r="B633">
        <v>1270</v>
      </c>
      <c r="C633" s="9" t="s">
        <v>1271</v>
      </c>
      <c r="D633" s="3" t="s">
        <v>5380</v>
      </c>
      <c r="E633" s="5">
        <v>10000</v>
      </c>
      <c r="F633" s="7">
        <v>11472</v>
      </c>
      <c r="G633" t="s">
        <v>8218</v>
      </c>
      <c r="H633" t="s">
        <v>8223</v>
      </c>
      <c r="I633" t="s">
        <v>8245</v>
      </c>
      <c r="J633">
        <v>1332704042</v>
      </c>
      <c r="K633">
        <v>1327523642</v>
      </c>
      <c r="L633" t="b">
        <v>1</v>
      </c>
      <c r="M633">
        <v>169</v>
      </c>
      <c r="N633" t="b">
        <v>1</v>
      </c>
      <c r="O633" t="s">
        <v>8274</v>
      </c>
      <c r="P633">
        <f t="shared" si="36"/>
        <v>115</v>
      </c>
      <c r="Q633">
        <f t="shared" si="37"/>
        <v>67.88</v>
      </c>
      <c r="R633" s="12" t="s">
        <v>8327</v>
      </c>
      <c r="S633" t="s">
        <v>8331</v>
      </c>
      <c r="T633" s="17">
        <f t="shared" si="38"/>
        <v>40933.856967592597</v>
      </c>
      <c r="U633" s="17">
        <f t="shared" si="39"/>
        <v>42799.908449074079</v>
      </c>
    </row>
    <row r="634" spans="2:21" ht="57" hidden="1" x14ac:dyDescent="0.45">
      <c r="B634">
        <v>1317</v>
      </c>
      <c r="C634" s="9" t="s">
        <v>1318</v>
      </c>
      <c r="D634" s="3" t="s">
        <v>5427</v>
      </c>
      <c r="E634" s="5">
        <v>200000</v>
      </c>
      <c r="F634" s="7">
        <v>11467</v>
      </c>
      <c r="G634" t="s">
        <v>8219</v>
      </c>
      <c r="H634" t="s">
        <v>8231</v>
      </c>
      <c r="I634" t="s">
        <v>8252</v>
      </c>
      <c r="J634">
        <v>1469109600</v>
      </c>
      <c r="K634">
        <v>1464586746</v>
      </c>
      <c r="L634" t="b">
        <v>0</v>
      </c>
      <c r="M634">
        <v>19</v>
      </c>
      <c r="N634" t="b">
        <v>0</v>
      </c>
      <c r="O634" t="s">
        <v>8271</v>
      </c>
      <c r="P634">
        <f t="shared" si="36"/>
        <v>6</v>
      </c>
      <c r="Q634">
        <f t="shared" si="37"/>
        <v>603.53</v>
      </c>
      <c r="R634" s="12" t="s">
        <v>8308</v>
      </c>
      <c r="S634" t="s">
        <v>8310</v>
      </c>
      <c r="T634" s="17">
        <f t="shared" si="38"/>
        <v>42520.235486111109</v>
      </c>
      <c r="U634" s="17">
        <f t="shared" si="39"/>
        <v>42155.290972222225</v>
      </c>
    </row>
    <row r="635" spans="2:21" ht="42.75" hidden="1" x14ac:dyDescent="0.45">
      <c r="B635">
        <v>3389</v>
      </c>
      <c r="C635" s="9" t="s">
        <v>3388</v>
      </c>
      <c r="D635" s="3" t="s">
        <v>7499</v>
      </c>
      <c r="E635" s="5">
        <v>10000</v>
      </c>
      <c r="F635" s="7">
        <v>11450</v>
      </c>
      <c r="G635" t="s">
        <v>8218</v>
      </c>
      <c r="H635" t="s">
        <v>8223</v>
      </c>
      <c r="I635" t="s">
        <v>8245</v>
      </c>
      <c r="J635">
        <v>1464960682</v>
      </c>
      <c r="K635">
        <v>1462368682</v>
      </c>
      <c r="L635" t="b">
        <v>0</v>
      </c>
      <c r="M635">
        <v>62</v>
      </c>
      <c r="N635" t="b">
        <v>1</v>
      </c>
      <c r="O635" t="s">
        <v>8269</v>
      </c>
      <c r="P635">
        <f t="shared" si="36"/>
        <v>115</v>
      </c>
      <c r="Q635">
        <f t="shared" si="37"/>
        <v>184.68</v>
      </c>
      <c r="R635" s="12" t="s">
        <v>8323</v>
      </c>
      <c r="S635" t="s">
        <v>8326</v>
      </c>
      <c r="T635" s="17">
        <f t="shared" si="38"/>
        <v>42494.563449074078</v>
      </c>
      <c r="U635" s="17">
        <f t="shared" si="39"/>
        <v>42072.909270833334</v>
      </c>
    </row>
    <row r="636" spans="2:21" ht="42.75" hidden="1" x14ac:dyDescent="0.45">
      <c r="B636">
        <v>3090</v>
      </c>
      <c r="C636" s="9" t="s">
        <v>3090</v>
      </c>
      <c r="D636" s="3" t="s">
        <v>7200</v>
      </c>
      <c r="E636" s="5">
        <v>225000</v>
      </c>
      <c r="F636" s="7">
        <v>11432</v>
      </c>
      <c r="G636" t="s">
        <v>8220</v>
      </c>
      <c r="H636" t="s">
        <v>8223</v>
      </c>
      <c r="I636" t="s">
        <v>8245</v>
      </c>
      <c r="J636">
        <v>1430505545</v>
      </c>
      <c r="K636">
        <v>1425325145</v>
      </c>
      <c r="L636" t="b">
        <v>0</v>
      </c>
      <c r="M636">
        <v>9</v>
      </c>
      <c r="N636" t="b">
        <v>0</v>
      </c>
      <c r="O636" t="s">
        <v>8301</v>
      </c>
      <c r="P636">
        <f t="shared" si="36"/>
        <v>5</v>
      </c>
      <c r="Q636">
        <f t="shared" si="37"/>
        <v>1270.22</v>
      </c>
      <c r="R636" s="12" t="s">
        <v>8323</v>
      </c>
      <c r="S636" t="s">
        <v>8324</v>
      </c>
      <c r="T636" s="17">
        <f t="shared" si="38"/>
        <v>42065.818807870368</v>
      </c>
      <c r="U636" s="17">
        <f t="shared" si="39"/>
        <v>40993.815300925926</v>
      </c>
    </row>
    <row r="637" spans="2:21" ht="42.75" hidden="1" x14ac:dyDescent="0.45">
      <c r="B637">
        <v>2251</v>
      </c>
      <c r="C637" s="9" t="s">
        <v>2252</v>
      </c>
      <c r="D637" s="3" t="s">
        <v>6361</v>
      </c>
      <c r="E637" s="5">
        <v>8500</v>
      </c>
      <c r="F637" s="7">
        <v>11428.19</v>
      </c>
      <c r="G637" t="s">
        <v>8218</v>
      </c>
      <c r="H637" t="s">
        <v>8223</v>
      </c>
      <c r="I637" t="s">
        <v>8245</v>
      </c>
      <c r="J637">
        <v>1408177077</v>
      </c>
      <c r="K637">
        <v>1406362677</v>
      </c>
      <c r="L637" t="b">
        <v>0</v>
      </c>
      <c r="M637">
        <v>480</v>
      </c>
      <c r="N637" t="b">
        <v>1</v>
      </c>
      <c r="O637" t="s">
        <v>8295</v>
      </c>
      <c r="P637">
        <f t="shared" si="36"/>
        <v>134</v>
      </c>
      <c r="Q637">
        <f t="shared" si="37"/>
        <v>23.81</v>
      </c>
      <c r="R637" s="12" t="s">
        <v>8316</v>
      </c>
      <c r="S637" t="s">
        <v>8317</v>
      </c>
      <c r="T637" s="17">
        <f t="shared" si="38"/>
        <v>41846.34579861111</v>
      </c>
      <c r="U637" s="17">
        <f t="shared" si="39"/>
        <v>42572.583333333328</v>
      </c>
    </row>
    <row r="638" spans="2:21" ht="42.75" hidden="1" x14ac:dyDescent="0.45">
      <c r="B638">
        <v>1397</v>
      </c>
      <c r="C638" s="9" t="s">
        <v>1398</v>
      </c>
      <c r="D638" s="3" t="s">
        <v>5507</v>
      </c>
      <c r="E638" s="5">
        <v>10000</v>
      </c>
      <c r="F638" s="7">
        <v>11385</v>
      </c>
      <c r="G638" t="s">
        <v>8218</v>
      </c>
      <c r="H638" t="s">
        <v>8223</v>
      </c>
      <c r="I638" t="s">
        <v>8245</v>
      </c>
      <c r="J638">
        <v>1477603140</v>
      </c>
      <c r="K638">
        <v>1475013710</v>
      </c>
      <c r="L638" t="b">
        <v>0</v>
      </c>
      <c r="M638">
        <v>158</v>
      </c>
      <c r="N638" t="b">
        <v>1</v>
      </c>
      <c r="O638" t="s">
        <v>8274</v>
      </c>
      <c r="P638">
        <f t="shared" si="36"/>
        <v>114</v>
      </c>
      <c r="Q638">
        <f t="shared" si="37"/>
        <v>72.06</v>
      </c>
      <c r="R638" s="12" t="s">
        <v>8327</v>
      </c>
      <c r="S638" t="s">
        <v>8331</v>
      </c>
      <c r="T638" s="17">
        <f t="shared" si="38"/>
        <v>42640.917939814812</v>
      </c>
      <c r="U638" s="17">
        <f t="shared" si="39"/>
        <v>42524.563449074078</v>
      </c>
    </row>
    <row r="639" spans="2:21" ht="28.5" hidden="1" x14ac:dyDescent="0.45">
      <c r="B639">
        <v>2103</v>
      </c>
      <c r="C639" s="9" t="s">
        <v>2104</v>
      </c>
      <c r="D639" s="3" t="s">
        <v>6213</v>
      </c>
      <c r="E639" s="5">
        <v>7777</v>
      </c>
      <c r="F639" s="7">
        <v>11364</v>
      </c>
      <c r="G639" t="s">
        <v>8218</v>
      </c>
      <c r="H639" t="s">
        <v>8223</v>
      </c>
      <c r="I639" t="s">
        <v>8245</v>
      </c>
      <c r="J639">
        <v>1352488027</v>
      </c>
      <c r="K639">
        <v>1349892427</v>
      </c>
      <c r="L639" t="b">
        <v>0</v>
      </c>
      <c r="M639">
        <v>115</v>
      </c>
      <c r="N639" t="b">
        <v>1</v>
      </c>
      <c r="O639" t="s">
        <v>8277</v>
      </c>
      <c r="P639">
        <f t="shared" si="36"/>
        <v>146</v>
      </c>
      <c r="Q639">
        <f t="shared" si="37"/>
        <v>98.82</v>
      </c>
      <c r="R639" s="12" t="s">
        <v>8327</v>
      </c>
      <c r="S639" t="s">
        <v>8328</v>
      </c>
      <c r="T639" s="17">
        <f t="shared" si="38"/>
        <v>41192.754942129628</v>
      </c>
      <c r="U639" s="17">
        <f t="shared" si="39"/>
        <v>42125.777141203704</v>
      </c>
    </row>
    <row r="640" spans="2:21" ht="42.75" hidden="1" x14ac:dyDescent="0.45">
      <c r="B640">
        <v>2966</v>
      </c>
      <c r="C640" s="9" t="s">
        <v>2966</v>
      </c>
      <c r="D640" s="3" t="s">
        <v>7076</v>
      </c>
      <c r="E640" s="5">
        <v>10000</v>
      </c>
      <c r="F640" s="7">
        <v>11363</v>
      </c>
      <c r="G640" t="s">
        <v>8218</v>
      </c>
      <c r="H640" t="s">
        <v>8223</v>
      </c>
      <c r="I640" t="s">
        <v>8245</v>
      </c>
      <c r="J640">
        <v>1442425412</v>
      </c>
      <c r="K640">
        <v>1439833412</v>
      </c>
      <c r="L640" t="b">
        <v>0</v>
      </c>
      <c r="M640">
        <v>128</v>
      </c>
      <c r="N640" t="b">
        <v>1</v>
      </c>
      <c r="O640" t="s">
        <v>8269</v>
      </c>
      <c r="P640">
        <f t="shared" si="36"/>
        <v>114</v>
      </c>
      <c r="Q640">
        <f t="shared" si="37"/>
        <v>88.77</v>
      </c>
      <c r="R640" s="12" t="s">
        <v>8323</v>
      </c>
      <c r="S640" t="s">
        <v>8326</v>
      </c>
      <c r="T640" s="17">
        <f t="shared" si="38"/>
        <v>42233.738564814819</v>
      </c>
      <c r="U640" s="17">
        <f t="shared" si="39"/>
        <v>41867.34579861111</v>
      </c>
    </row>
    <row r="641" spans="2:21" ht="42.75" hidden="1" x14ac:dyDescent="0.45">
      <c r="B641">
        <v>1399</v>
      </c>
      <c r="C641" s="9" t="s">
        <v>1400</v>
      </c>
      <c r="D641" s="3" t="s">
        <v>5509</v>
      </c>
      <c r="E641" s="5">
        <v>9000</v>
      </c>
      <c r="F641" s="7">
        <v>11353</v>
      </c>
      <c r="G641" t="s">
        <v>8218</v>
      </c>
      <c r="H641" t="s">
        <v>8223</v>
      </c>
      <c r="I641" t="s">
        <v>8245</v>
      </c>
      <c r="J641">
        <v>1412640373</v>
      </c>
      <c r="K641">
        <v>1410048373</v>
      </c>
      <c r="L641" t="b">
        <v>0</v>
      </c>
      <c r="M641">
        <v>184</v>
      </c>
      <c r="N641" t="b">
        <v>1</v>
      </c>
      <c r="O641" t="s">
        <v>8274</v>
      </c>
      <c r="P641">
        <f t="shared" si="36"/>
        <v>126</v>
      </c>
      <c r="Q641">
        <f t="shared" si="37"/>
        <v>61.7</v>
      </c>
      <c r="R641" s="12" t="s">
        <v>8327</v>
      </c>
      <c r="S641" t="s">
        <v>8331</v>
      </c>
      <c r="T641" s="17">
        <f t="shared" si="38"/>
        <v>41889.004317129627</v>
      </c>
      <c r="U641" s="17">
        <f t="shared" si="39"/>
        <v>42670.888194444444</v>
      </c>
    </row>
    <row r="642" spans="2:21" ht="42.75" hidden="1" x14ac:dyDescent="0.45">
      <c r="B642">
        <v>736</v>
      </c>
      <c r="C642" s="9" t="s">
        <v>737</v>
      </c>
      <c r="D642" s="3" t="s">
        <v>4846</v>
      </c>
      <c r="E642" s="5">
        <v>3600</v>
      </c>
      <c r="F642" s="7">
        <v>11345</v>
      </c>
      <c r="G642" t="s">
        <v>8218</v>
      </c>
      <c r="H642" t="s">
        <v>8223</v>
      </c>
      <c r="I642" t="s">
        <v>8245</v>
      </c>
      <c r="J642">
        <v>1385009940</v>
      </c>
      <c r="K642">
        <v>1383327440</v>
      </c>
      <c r="L642" t="b">
        <v>0</v>
      </c>
      <c r="M642">
        <v>108</v>
      </c>
      <c r="N642" t="b">
        <v>1</v>
      </c>
      <c r="O642" t="s">
        <v>8272</v>
      </c>
      <c r="P642">
        <f t="shared" si="36"/>
        <v>315</v>
      </c>
      <c r="Q642">
        <f t="shared" si="37"/>
        <v>105.05</v>
      </c>
      <c r="R642" s="12" t="s">
        <v>8311</v>
      </c>
      <c r="S642" t="s">
        <v>8333</v>
      </c>
      <c r="T642" s="17">
        <f t="shared" si="38"/>
        <v>41579.734259259261</v>
      </c>
      <c r="U642" s="17">
        <f t="shared" si="39"/>
        <v>41222.7966087963</v>
      </c>
    </row>
    <row r="643" spans="2:21" ht="42.75" hidden="1" x14ac:dyDescent="0.45">
      <c r="B643">
        <v>3209</v>
      </c>
      <c r="C643" s="9" t="s">
        <v>3209</v>
      </c>
      <c r="D643" s="3" t="s">
        <v>7319</v>
      </c>
      <c r="E643" s="5">
        <v>9500</v>
      </c>
      <c r="F643" s="7">
        <v>11335.7</v>
      </c>
      <c r="G643" t="s">
        <v>8218</v>
      </c>
      <c r="H643" t="s">
        <v>8223</v>
      </c>
      <c r="I643" t="s">
        <v>8245</v>
      </c>
      <c r="J643">
        <v>1403305200</v>
      </c>
      <c r="K643">
        <v>1400512658</v>
      </c>
      <c r="L643" t="b">
        <v>1</v>
      </c>
      <c r="M643">
        <v>226</v>
      </c>
      <c r="N643" t="b">
        <v>1</v>
      </c>
      <c r="O643" t="s">
        <v>8269</v>
      </c>
      <c r="P643">
        <f t="shared" ref="P643:P706" si="40">ROUND(F643/E643*100,0)</f>
        <v>119</v>
      </c>
      <c r="Q643">
        <f t="shared" ref="Q643:Q706" si="41">IFERROR(ROUND(F643/M643,2),0)</f>
        <v>50.16</v>
      </c>
      <c r="R643" s="12" t="s">
        <v>8323</v>
      </c>
      <c r="S643" t="s">
        <v>8326</v>
      </c>
      <c r="T643" s="17">
        <f t="shared" ref="T643:T706" si="42">(((K643/60)/60)/24)+DATE(1970,1,1)</f>
        <v>41778.637245370373</v>
      </c>
      <c r="U643" s="17">
        <f t="shared" si="39"/>
        <v>42263.738564814819</v>
      </c>
    </row>
    <row r="644" spans="2:21" ht="28.5" hidden="1" x14ac:dyDescent="0.45">
      <c r="B644">
        <v>2255</v>
      </c>
      <c r="C644" s="9" t="s">
        <v>2256</v>
      </c>
      <c r="D644" s="3" t="s">
        <v>6365</v>
      </c>
      <c r="E644" s="5">
        <v>3950</v>
      </c>
      <c r="F644" s="7">
        <v>11323</v>
      </c>
      <c r="G644" t="s">
        <v>8218</v>
      </c>
      <c r="H644" t="s">
        <v>8223</v>
      </c>
      <c r="I644" t="s">
        <v>8245</v>
      </c>
      <c r="J644">
        <v>1462661451</v>
      </c>
      <c r="K644">
        <v>1460069451</v>
      </c>
      <c r="L644" t="b">
        <v>0</v>
      </c>
      <c r="M644">
        <v>271</v>
      </c>
      <c r="N644" t="b">
        <v>1</v>
      </c>
      <c r="O644" t="s">
        <v>8295</v>
      </c>
      <c r="P644">
        <f t="shared" si="40"/>
        <v>287</v>
      </c>
      <c r="Q644">
        <f t="shared" si="41"/>
        <v>41.78</v>
      </c>
      <c r="R644" s="12" t="s">
        <v>8316</v>
      </c>
      <c r="S644" t="s">
        <v>8317</v>
      </c>
      <c r="T644" s="17">
        <f t="shared" si="42"/>
        <v>42467.951979166668</v>
      </c>
      <c r="U644" s="17">
        <f t="shared" si="39"/>
        <v>41919.004317129627</v>
      </c>
    </row>
    <row r="645" spans="2:21" ht="57" hidden="1" x14ac:dyDescent="0.45">
      <c r="B645">
        <v>249</v>
      </c>
      <c r="C645" s="9" t="s">
        <v>250</v>
      </c>
      <c r="D645" s="3" t="s">
        <v>4359</v>
      </c>
      <c r="E645" s="5">
        <v>10000</v>
      </c>
      <c r="F645" s="7">
        <v>11292</v>
      </c>
      <c r="G645" t="s">
        <v>8218</v>
      </c>
      <c r="H645" t="s">
        <v>8223</v>
      </c>
      <c r="I645" t="s">
        <v>8245</v>
      </c>
      <c r="J645">
        <v>1282498800</v>
      </c>
      <c r="K645">
        <v>1275603020</v>
      </c>
      <c r="L645" t="b">
        <v>1</v>
      </c>
      <c r="M645">
        <v>235</v>
      </c>
      <c r="N645" t="b">
        <v>1</v>
      </c>
      <c r="O645" t="s">
        <v>8267</v>
      </c>
      <c r="P645">
        <f t="shared" si="40"/>
        <v>113</v>
      </c>
      <c r="Q645">
        <f t="shared" si="41"/>
        <v>48.05</v>
      </c>
      <c r="R645" s="12" t="s">
        <v>8321</v>
      </c>
      <c r="S645" t="s">
        <v>8322</v>
      </c>
      <c r="T645" s="17">
        <f t="shared" si="42"/>
        <v>40332.923842592594</v>
      </c>
      <c r="U645" s="17">
        <f t="shared" si="39"/>
        <v>41599.207638888889</v>
      </c>
    </row>
    <row r="646" spans="2:21" ht="42.75" hidden="1" x14ac:dyDescent="0.45">
      <c r="B646">
        <v>1946</v>
      </c>
      <c r="C646" s="9" t="s">
        <v>1947</v>
      </c>
      <c r="D646" s="3" t="s">
        <v>6056</v>
      </c>
      <c r="E646" s="5">
        <v>7500</v>
      </c>
      <c r="F646" s="7">
        <v>11231</v>
      </c>
      <c r="G646" t="s">
        <v>8218</v>
      </c>
      <c r="H646" t="s">
        <v>8223</v>
      </c>
      <c r="I646" t="s">
        <v>8245</v>
      </c>
      <c r="J646">
        <v>1397961361</v>
      </c>
      <c r="K646">
        <v>1392780961</v>
      </c>
      <c r="L646" t="b">
        <v>1</v>
      </c>
      <c r="M646">
        <v>70</v>
      </c>
      <c r="N646" t="b">
        <v>1</v>
      </c>
      <c r="O646" t="s">
        <v>8293</v>
      </c>
      <c r="P646">
        <f t="shared" si="40"/>
        <v>150</v>
      </c>
      <c r="Q646">
        <f t="shared" si="41"/>
        <v>160.44</v>
      </c>
      <c r="R646" s="12" t="s">
        <v>8308</v>
      </c>
      <c r="S646" t="s">
        <v>8309</v>
      </c>
      <c r="T646" s="17">
        <f t="shared" si="42"/>
        <v>41689.150011574071</v>
      </c>
      <c r="U646" s="17">
        <f t="shared" ref="U646:U709" si="43">(((J643/60)/60)/24)+DATE(1970,1,1)</f>
        <v>41810.958333333336</v>
      </c>
    </row>
    <row r="647" spans="2:21" ht="42.75" hidden="1" x14ac:dyDescent="0.45">
      <c r="B647">
        <v>400</v>
      </c>
      <c r="C647" s="9" t="s">
        <v>401</v>
      </c>
      <c r="D647" s="3" t="s">
        <v>4510</v>
      </c>
      <c r="E647" s="5">
        <v>10000</v>
      </c>
      <c r="F647" s="7">
        <v>11230.25</v>
      </c>
      <c r="G647" t="s">
        <v>8218</v>
      </c>
      <c r="H647" t="s">
        <v>8223</v>
      </c>
      <c r="I647" t="s">
        <v>8245</v>
      </c>
      <c r="J647">
        <v>1400297400</v>
      </c>
      <c r="K647">
        <v>1397661347</v>
      </c>
      <c r="L647" t="b">
        <v>0</v>
      </c>
      <c r="M647">
        <v>62</v>
      </c>
      <c r="N647" t="b">
        <v>1</v>
      </c>
      <c r="O647" t="s">
        <v>8267</v>
      </c>
      <c r="P647">
        <f t="shared" si="40"/>
        <v>112</v>
      </c>
      <c r="Q647">
        <f t="shared" si="41"/>
        <v>181.13</v>
      </c>
      <c r="R647" s="12" t="s">
        <v>8321</v>
      </c>
      <c r="S647" t="s">
        <v>8322</v>
      </c>
      <c r="T647" s="17">
        <f t="shared" si="42"/>
        <v>41745.635960648149</v>
      </c>
      <c r="U647" s="17">
        <f t="shared" si="43"/>
        <v>42497.951979166668</v>
      </c>
    </row>
    <row r="648" spans="2:21" ht="42.75" hidden="1" x14ac:dyDescent="0.45">
      <c r="B648">
        <v>3079</v>
      </c>
      <c r="C648" s="9" t="s">
        <v>3079</v>
      </c>
      <c r="D648" s="3" t="s">
        <v>7189</v>
      </c>
      <c r="E648" s="5">
        <v>1333666</v>
      </c>
      <c r="F648" s="7">
        <v>11226</v>
      </c>
      <c r="G648" t="s">
        <v>8220</v>
      </c>
      <c r="H648" t="s">
        <v>8223</v>
      </c>
      <c r="I648" t="s">
        <v>8245</v>
      </c>
      <c r="J648">
        <v>1427040435</v>
      </c>
      <c r="K648">
        <v>1424452035</v>
      </c>
      <c r="L648" t="b">
        <v>0</v>
      </c>
      <c r="M648">
        <v>27</v>
      </c>
      <c r="N648" t="b">
        <v>0</v>
      </c>
      <c r="O648" t="s">
        <v>8301</v>
      </c>
      <c r="P648">
        <f t="shared" si="40"/>
        <v>1</v>
      </c>
      <c r="Q648">
        <f t="shared" si="41"/>
        <v>415.78</v>
      </c>
      <c r="R648" s="12" t="s">
        <v>8323</v>
      </c>
      <c r="S648" t="s">
        <v>8324</v>
      </c>
      <c r="T648" s="17">
        <f t="shared" si="42"/>
        <v>42055.713368055556</v>
      </c>
      <c r="U648" s="17">
        <f t="shared" si="43"/>
        <v>40412.736111111109</v>
      </c>
    </row>
    <row r="649" spans="2:21" ht="28.5" hidden="1" x14ac:dyDescent="0.45">
      <c r="B649">
        <v>1222</v>
      </c>
      <c r="C649" s="9" t="s">
        <v>1223</v>
      </c>
      <c r="D649" s="3" t="s">
        <v>5332</v>
      </c>
      <c r="E649" s="5">
        <v>4000</v>
      </c>
      <c r="F649" s="7">
        <v>11215</v>
      </c>
      <c r="G649" t="s">
        <v>8218</v>
      </c>
      <c r="H649" t="s">
        <v>8228</v>
      </c>
      <c r="I649" t="s">
        <v>8250</v>
      </c>
      <c r="J649">
        <v>1459483200</v>
      </c>
      <c r="K649">
        <v>1456852647</v>
      </c>
      <c r="L649" t="b">
        <v>0</v>
      </c>
      <c r="M649">
        <v>138</v>
      </c>
      <c r="N649" t="b">
        <v>1</v>
      </c>
      <c r="O649" t="s">
        <v>8283</v>
      </c>
      <c r="P649">
        <f t="shared" si="40"/>
        <v>280</v>
      </c>
      <c r="Q649">
        <f t="shared" si="41"/>
        <v>81.27</v>
      </c>
      <c r="R649" s="12" t="s">
        <v>8313</v>
      </c>
      <c r="S649" t="s">
        <v>8314</v>
      </c>
      <c r="T649" s="17">
        <f t="shared" si="42"/>
        <v>42430.720451388886</v>
      </c>
      <c r="U649" s="17">
        <f t="shared" si="43"/>
        <v>41749.108344907407</v>
      </c>
    </row>
    <row r="650" spans="2:21" ht="28.5" hidden="1" x14ac:dyDescent="0.45">
      <c r="B650">
        <v>1029</v>
      </c>
      <c r="C650" s="9" t="s">
        <v>1030</v>
      </c>
      <c r="D650" s="3" t="s">
        <v>5139</v>
      </c>
      <c r="E650" s="5">
        <v>10000</v>
      </c>
      <c r="F650" s="7">
        <v>11176</v>
      </c>
      <c r="G650" t="s">
        <v>8218</v>
      </c>
      <c r="H650" t="s">
        <v>8234</v>
      </c>
      <c r="I650" t="s">
        <v>8254</v>
      </c>
      <c r="J650">
        <v>1428184740</v>
      </c>
      <c r="K650">
        <v>1423501507</v>
      </c>
      <c r="L650" t="b">
        <v>0</v>
      </c>
      <c r="M650">
        <v>141</v>
      </c>
      <c r="N650" t="b">
        <v>1</v>
      </c>
      <c r="O650" t="s">
        <v>8278</v>
      </c>
      <c r="P650">
        <f t="shared" si="40"/>
        <v>112</v>
      </c>
      <c r="Q650">
        <f t="shared" si="41"/>
        <v>79.260000000000005</v>
      </c>
      <c r="R650" s="12" t="s">
        <v>8327</v>
      </c>
      <c r="S650" t="s">
        <v>8329</v>
      </c>
      <c r="T650" s="17">
        <f t="shared" si="42"/>
        <v>42044.711886574078</v>
      </c>
      <c r="U650" s="17">
        <f t="shared" si="43"/>
        <v>41776.145833333336</v>
      </c>
    </row>
    <row r="651" spans="2:21" ht="28.5" hidden="1" x14ac:dyDescent="0.45">
      <c r="B651">
        <v>1379</v>
      </c>
      <c r="C651" s="9" t="s">
        <v>1380</v>
      </c>
      <c r="D651" s="3" t="s">
        <v>5489</v>
      </c>
      <c r="E651" s="5">
        <v>10000</v>
      </c>
      <c r="F651" s="7">
        <v>11160</v>
      </c>
      <c r="G651" t="s">
        <v>8218</v>
      </c>
      <c r="H651" t="s">
        <v>8223</v>
      </c>
      <c r="I651" t="s">
        <v>8245</v>
      </c>
      <c r="J651">
        <v>1433504876</v>
      </c>
      <c r="K651">
        <v>1430912876</v>
      </c>
      <c r="L651" t="b">
        <v>0</v>
      </c>
      <c r="M651">
        <v>151</v>
      </c>
      <c r="N651" t="b">
        <v>1</v>
      </c>
      <c r="O651" t="s">
        <v>8274</v>
      </c>
      <c r="P651">
        <f t="shared" si="40"/>
        <v>112</v>
      </c>
      <c r="Q651">
        <f t="shared" si="41"/>
        <v>73.91</v>
      </c>
      <c r="R651" s="12" t="s">
        <v>8327</v>
      </c>
      <c r="S651" t="s">
        <v>8331</v>
      </c>
      <c r="T651" s="17">
        <f t="shared" si="42"/>
        <v>42130.491620370376</v>
      </c>
      <c r="U651" s="17">
        <f t="shared" si="43"/>
        <v>42085.671701388885</v>
      </c>
    </row>
    <row r="652" spans="2:21" ht="42.75" hidden="1" x14ac:dyDescent="0.45">
      <c r="B652">
        <v>3246</v>
      </c>
      <c r="C652" s="9" t="s">
        <v>3246</v>
      </c>
      <c r="D652" s="3" t="s">
        <v>7356</v>
      </c>
      <c r="E652" s="5">
        <v>10000</v>
      </c>
      <c r="F652" s="7">
        <v>11122</v>
      </c>
      <c r="G652" t="s">
        <v>8218</v>
      </c>
      <c r="H652" t="s">
        <v>8223</v>
      </c>
      <c r="I652" t="s">
        <v>8245</v>
      </c>
      <c r="J652">
        <v>1442030340</v>
      </c>
      <c r="K652">
        <v>1439551200</v>
      </c>
      <c r="L652" t="b">
        <v>1</v>
      </c>
      <c r="M652">
        <v>193</v>
      </c>
      <c r="N652" t="b">
        <v>1</v>
      </c>
      <c r="O652" t="s">
        <v>8269</v>
      </c>
      <c r="P652">
        <f t="shared" si="40"/>
        <v>111</v>
      </c>
      <c r="Q652">
        <f t="shared" si="41"/>
        <v>57.63</v>
      </c>
      <c r="R652" s="12" t="s">
        <v>8323</v>
      </c>
      <c r="S652" t="s">
        <v>8326</v>
      </c>
      <c r="T652" s="17">
        <f t="shared" si="42"/>
        <v>42230.472222222219</v>
      </c>
      <c r="U652" s="17">
        <f t="shared" si="43"/>
        <v>42461.166666666672</v>
      </c>
    </row>
    <row r="653" spans="2:21" ht="42.75" hidden="1" x14ac:dyDescent="0.45">
      <c r="B653">
        <v>69</v>
      </c>
      <c r="C653" s="9" t="s">
        <v>71</v>
      </c>
      <c r="D653" s="3" t="s">
        <v>4180</v>
      </c>
      <c r="E653" s="5">
        <v>10000</v>
      </c>
      <c r="F653" s="7">
        <v>11094.23</v>
      </c>
      <c r="G653" t="s">
        <v>8218</v>
      </c>
      <c r="H653" t="s">
        <v>8223</v>
      </c>
      <c r="I653" t="s">
        <v>8245</v>
      </c>
      <c r="J653">
        <v>1317538740</v>
      </c>
      <c r="K653">
        <v>1314765025</v>
      </c>
      <c r="L653" t="b">
        <v>0</v>
      </c>
      <c r="M653">
        <v>178</v>
      </c>
      <c r="N653" t="b">
        <v>1</v>
      </c>
      <c r="O653" t="s">
        <v>8264</v>
      </c>
      <c r="P653">
        <f t="shared" si="40"/>
        <v>111</v>
      </c>
      <c r="Q653">
        <f t="shared" si="41"/>
        <v>62.33</v>
      </c>
      <c r="R653" s="12" t="s">
        <v>8321</v>
      </c>
      <c r="S653" t="s">
        <v>8343</v>
      </c>
      <c r="T653" s="17">
        <f t="shared" si="42"/>
        <v>40786.187789351854</v>
      </c>
      <c r="U653" s="17">
        <f t="shared" si="43"/>
        <v>42098.915972222225</v>
      </c>
    </row>
    <row r="654" spans="2:21" ht="42.75" hidden="1" x14ac:dyDescent="0.45">
      <c r="B654">
        <v>55</v>
      </c>
      <c r="C654" s="9" t="s">
        <v>57</v>
      </c>
      <c r="D654" s="3" t="s">
        <v>4166</v>
      </c>
      <c r="E654" s="5">
        <v>8600</v>
      </c>
      <c r="F654" s="7">
        <v>11090</v>
      </c>
      <c r="G654" t="s">
        <v>8218</v>
      </c>
      <c r="H654" t="s">
        <v>8223</v>
      </c>
      <c r="I654" t="s">
        <v>8245</v>
      </c>
      <c r="J654">
        <v>1464390916</v>
      </c>
      <c r="K654">
        <v>1462576516</v>
      </c>
      <c r="L654" t="b">
        <v>0</v>
      </c>
      <c r="M654">
        <v>86</v>
      </c>
      <c r="N654" t="b">
        <v>1</v>
      </c>
      <c r="O654" t="s">
        <v>8263</v>
      </c>
      <c r="P654">
        <f t="shared" si="40"/>
        <v>129</v>
      </c>
      <c r="Q654">
        <f t="shared" si="41"/>
        <v>128.94999999999999</v>
      </c>
      <c r="R654" s="12" t="s">
        <v>8321</v>
      </c>
      <c r="S654" t="s">
        <v>8332</v>
      </c>
      <c r="T654" s="17">
        <f t="shared" si="42"/>
        <v>42496.968935185185</v>
      </c>
      <c r="U654" s="17">
        <f t="shared" si="43"/>
        <v>42160.491620370376</v>
      </c>
    </row>
    <row r="655" spans="2:21" ht="42.75" hidden="1" x14ac:dyDescent="0.45">
      <c r="B655">
        <v>1939</v>
      </c>
      <c r="C655" s="9" t="s">
        <v>1940</v>
      </c>
      <c r="D655" s="3" t="s">
        <v>6049</v>
      </c>
      <c r="E655" s="5">
        <v>10000</v>
      </c>
      <c r="F655" s="7">
        <v>11070</v>
      </c>
      <c r="G655" t="s">
        <v>8218</v>
      </c>
      <c r="H655" t="s">
        <v>8223</v>
      </c>
      <c r="I655" t="s">
        <v>8245</v>
      </c>
      <c r="J655">
        <v>1362955108</v>
      </c>
      <c r="K655">
        <v>1360366708</v>
      </c>
      <c r="L655" t="b">
        <v>0</v>
      </c>
      <c r="M655">
        <v>96</v>
      </c>
      <c r="N655" t="b">
        <v>1</v>
      </c>
      <c r="O655" t="s">
        <v>8277</v>
      </c>
      <c r="P655">
        <f t="shared" si="40"/>
        <v>111</v>
      </c>
      <c r="Q655">
        <f t="shared" si="41"/>
        <v>115.31</v>
      </c>
      <c r="R655" s="12" t="s">
        <v>8327</v>
      </c>
      <c r="S655" t="s">
        <v>8328</v>
      </c>
      <c r="T655" s="17">
        <f t="shared" si="42"/>
        <v>41313.985046296293</v>
      </c>
      <c r="U655" s="17">
        <f t="shared" si="43"/>
        <v>42259.165972222225</v>
      </c>
    </row>
    <row r="656" spans="2:21" ht="57" hidden="1" x14ac:dyDescent="0.45">
      <c r="B656">
        <v>2793</v>
      </c>
      <c r="C656" s="9" t="s">
        <v>2793</v>
      </c>
      <c r="D656" s="3" t="s">
        <v>6903</v>
      </c>
      <c r="E656" s="5">
        <v>10000</v>
      </c>
      <c r="F656" s="7">
        <v>11056.75</v>
      </c>
      <c r="G656" t="s">
        <v>8218</v>
      </c>
      <c r="H656" t="s">
        <v>8225</v>
      </c>
      <c r="I656" t="s">
        <v>8247</v>
      </c>
      <c r="J656">
        <v>1437473005</v>
      </c>
      <c r="K656">
        <v>1434881005</v>
      </c>
      <c r="L656" t="b">
        <v>0</v>
      </c>
      <c r="M656">
        <v>73</v>
      </c>
      <c r="N656" t="b">
        <v>1</v>
      </c>
      <c r="O656" t="s">
        <v>8269</v>
      </c>
      <c r="P656">
        <f t="shared" si="40"/>
        <v>111</v>
      </c>
      <c r="Q656">
        <f t="shared" si="41"/>
        <v>151.46</v>
      </c>
      <c r="R656" s="12" t="s">
        <v>8323</v>
      </c>
      <c r="S656" t="s">
        <v>8326</v>
      </c>
      <c r="T656" s="17">
        <f t="shared" si="42"/>
        <v>42176.419039351851</v>
      </c>
      <c r="U656" s="17">
        <f t="shared" si="43"/>
        <v>40818.290972222225</v>
      </c>
    </row>
    <row r="657" spans="2:21" ht="42.75" hidden="1" x14ac:dyDescent="0.45">
      <c r="B657">
        <v>3620</v>
      </c>
      <c r="C657" s="9" t="s">
        <v>3618</v>
      </c>
      <c r="D657" s="3" t="s">
        <v>7730</v>
      </c>
      <c r="E657" s="5">
        <v>10500</v>
      </c>
      <c r="F657" s="7">
        <v>11045</v>
      </c>
      <c r="G657" t="s">
        <v>8218</v>
      </c>
      <c r="H657" t="s">
        <v>8223</v>
      </c>
      <c r="I657" t="s">
        <v>8245</v>
      </c>
      <c r="J657">
        <v>1425528000</v>
      </c>
      <c r="K657">
        <v>1422916261</v>
      </c>
      <c r="L657" t="b">
        <v>0</v>
      </c>
      <c r="M657">
        <v>197</v>
      </c>
      <c r="N657" t="b">
        <v>1</v>
      </c>
      <c r="O657" t="s">
        <v>8269</v>
      </c>
      <c r="P657">
        <f t="shared" si="40"/>
        <v>105</v>
      </c>
      <c r="Q657">
        <f t="shared" si="41"/>
        <v>56.07</v>
      </c>
      <c r="R657" s="12" t="s">
        <v>8323</v>
      </c>
      <c r="S657" t="s">
        <v>8326</v>
      </c>
      <c r="T657" s="17">
        <f t="shared" si="42"/>
        <v>42037.938206018516</v>
      </c>
      <c r="U657" s="17">
        <f t="shared" si="43"/>
        <v>42517.968935185185</v>
      </c>
    </row>
    <row r="658" spans="2:21" ht="42.75" hidden="1" x14ac:dyDescent="0.45">
      <c r="B658">
        <v>2673</v>
      </c>
      <c r="C658" s="9" t="s">
        <v>2673</v>
      </c>
      <c r="D658" s="3" t="s">
        <v>6783</v>
      </c>
      <c r="E658" s="5">
        <v>40000</v>
      </c>
      <c r="F658" s="7">
        <v>11032</v>
      </c>
      <c r="G658" t="s">
        <v>8220</v>
      </c>
      <c r="H658" t="s">
        <v>8223</v>
      </c>
      <c r="I658" t="s">
        <v>8245</v>
      </c>
      <c r="J658">
        <v>1414622700</v>
      </c>
      <c r="K658">
        <v>1412081999</v>
      </c>
      <c r="L658" t="b">
        <v>1</v>
      </c>
      <c r="M658">
        <v>66</v>
      </c>
      <c r="N658" t="b">
        <v>0</v>
      </c>
      <c r="O658" t="s">
        <v>8300</v>
      </c>
      <c r="P658">
        <f t="shared" si="40"/>
        <v>28</v>
      </c>
      <c r="Q658">
        <f t="shared" si="41"/>
        <v>167.15</v>
      </c>
      <c r="R658" s="12" t="s">
        <v>8308</v>
      </c>
      <c r="S658" t="s">
        <v>8340</v>
      </c>
      <c r="T658" s="17">
        <f t="shared" si="42"/>
        <v>41912.541655092595</v>
      </c>
      <c r="U658" s="17">
        <f t="shared" si="43"/>
        <v>41343.943379629629</v>
      </c>
    </row>
    <row r="659" spans="2:21" ht="42.75" hidden="1" x14ac:dyDescent="0.45">
      <c r="B659">
        <v>2721</v>
      </c>
      <c r="C659" s="9" t="s">
        <v>2721</v>
      </c>
      <c r="D659" s="3" t="s">
        <v>6831</v>
      </c>
      <c r="E659" s="5">
        <v>750</v>
      </c>
      <c r="F659" s="7">
        <v>10965</v>
      </c>
      <c r="G659" t="s">
        <v>8218</v>
      </c>
      <c r="H659" t="s">
        <v>8224</v>
      </c>
      <c r="I659" t="s">
        <v>8246</v>
      </c>
      <c r="J659">
        <v>1378494000</v>
      </c>
      <c r="K659">
        <v>1375880598</v>
      </c>
      <c r="L659" t="b">
        <v>0</v>
      </c>
      <c r="M659">
        <v>269</v>
      </c>
      <c r="N659" t="b">
        <v>1</v>
      </c>
      <c r="O659" t="s">
        <v>8293</v>
      </c>
      <c r="P659">
        <f t="shared" si="40"/>
        <v>1462</v>
      </c>
      <c r="Q659">
        <f t="shared" si="41"/>
        <v>40.76</v>
      </c>
      <c r="R659" s="12" t="s">
        <v>8308</v>
      </c>
      <c r="S659" t="s">
        <v>8309</v>
      </c>
      <c r="T659" s="17">
        <f t="shared" si="42"/>
        <v>41493.543958333335</v>
      </c>
      <c r="U659" s="17">
        <f t="shared" si="43"/>
        <v>42206.419039351851</v>
      </c>
    </row>
    <row r="660" spans="2:21" ht="42.75" hidden="1" x14ac:dyDescent="0.45">
      <c r="B660">
        <v>1644</v>
      </c>
      <c r="C660" s="9" t="s">
        <v>1645</v>
      </c>
      <c r="D660" s="3" t="s">
        <v>5754</v>
      </c>
      <c r="E660" s="5">
        <v>10000</v>
      </c>
      <c r="F660" s="7">
        <v>10950</v>
      </c>
      <c r="G660" t="s">
        <v>8218</v>
      </c>
      <c r="H660" t="s">
        <v>8223</v>
      </c>
      <c r="I660" t="s">
        <v>8245</v>
      </c>
      <c r="J660">
        <v>1353551160</v>
      </c>
      <c r="K660">
        <v>1348363560</v>
      </c>
      <c r="L660" t="b">
        <v>0</v>
      </c>
      <c r="M660">
        <v>128</v>
      </c>
      <c r="N660" t="b">
        <v>1</v>
      </c>
      <c r="O660" t="s">
        <v>8290</v>
      </c>
      <c r="P660">
        <f t="shared" si="40"/>
        <v>110</v>
      </c>
      <c r="Q660">
        <f t="shared" si="41"/>
        <v>85.55</v>
      </c>
      <c r="R660" s="12" t="s">
        <v>8327</v>
      </c>
      <c r="S660" t="s">
        <v>8338</v>
      </c>
      <c r="T660" s="17">
        <f t="shared" si="42"/>
        <v>41175.05972222222</v>
      </c>
      <c r="U660" s="17">
        <f t="shared" si="43"/>
        <v>42068.166666666672</v>
      </c>
    </row>
    <row r="661" spans="2:21" ht="42.75" hidden="1" x14ac:dyDescent="0.45">
      <c r="B661">
        <v>1795</v>
      </c>
      <c r="C661" s="9" t="s">
        <v>1796</v>
      </c>
      <c r="D661" s="3" t="s">
        <v>5905</v>
      </c>
      <c r="E661" s="5">
        <v>28000</v>
      </c>
      <c r="F661" s="7">
        <v>10846</v>
      </c>
      <c r="G661" t="s">
        <v>8220</v>
      </c>
      <c r="H661" t="s">
        <v>8235</v>
      </c>
      <c r="I661" t="s">
        <v>8248</v>
      </c>
      <c r="J661">
        <v>1476460800</v>
      </c>
      <c r="K661">
        <v>1473922541</v>
      </c>
      <c r="L661" t="b">
        <v>1</v>
      </c>
      <c r="M661">
        <v>81</v>
      </c>
      <c r="N661" t="b">
        <v>0</v>
      </c>
      <c r="O661" t="s">
        <v>8283</v>
      </c>
      <c r="P661">
        <f t="shared" si="40"/>
        <v>39</v>
      </c>
      <c r="Q661">
        <f t="shared" si="41"/>
        <v>133.9</v>
      </c>
      <c r="R661" s="12" t="s">
        <v>8313</v>
      </c>
      <c r="S661" t="s">
        <v>8314</v>
      </c>
      <c r="T661" s="17">
        <f t="shared" si="42"/>
        <v>42628.288668981477</v>
      </c>
      <c r="U661" s="17">
        <f t="shared" si="43"/>
        <v>41941.947916666664</v>
      </c>
    </row>
    <row r="662" spans="2:21" ht="42.75" hidden="1" x14ac:dyDescent="0.45">
      <c r="B662">
        <v>2200</v>
      </c>
      <c r="C662" s="9" t="s">
        <v>2201</v>
      </c>
      <c r="D662" s="3" t="s">
        <v>6310</v>
      </c>
      <c r="E662" s="5">
        <v>2000</v>
      </c>
      <c r="F662" s="7">
        <v>10843</v>
      </c>
      <c r="G662" t="s">
        <v>8218</v>
      </c>
      <c r="H662" t="s">
        <v>8224</v>
      </c>
      <c r="I662" t="s">
        <v>8246</v>
      </c>
      <c r="J662">
        <v>1436151600</v>
      </c>
      <c r="K662">
        <v>1433775668</v>
      </c>
      <c r="L662" t="b">
        <v>0</v>
      </c>
      <c r="M662">
        <v>263</v>
      </c>
      <c r="N662" t="b">
        <v>1</v>
      </c>
      <c r="O662" t="s">
        <v>8295</v>
      </c>
      <c r="P662">
        <f t="shared" si="40"/>
        <v>542</v>
      </c>
      <c r="Q662">
        <f t="shared" si="41"/>
        <v>41.23</v>
      </c>
      <c r="R662" s="12" t="s">
        <v>8316</v>
      </c>
      <c r="S662" t="s">
        <v>8317</v>
      </c>
      <c r="T662" s="17">
        <f t="shared" si="42"/>
        <v>42163.625787037032</v>
      </c>
      <c r="U662" s="17">
        <f t="shared" si="43"/>
        <v>41523.791666666664</v>
      </c>
    </row>
    <row r="663" spans="2:21" ht="42.75" hidden="1" x14ac:dyDescent="0.45">
      <c r="B663">
        <v>672</v>
      </c>
      <c r="C663" s="9" t="s">
        <v>673</v>
      </c>
      <c r="D663" s="3" t="s">
        <v>4782</v>
      </c>
      <c r="E663" s="5">
        <v>50000</v>
      </c>
      <c r="F663" s="7">
        <v>10814</v>
      </c>
      <c r="G663" t="s">
        <v>8220</v>
      </c>
      <c r="H663" t="s">
        <v>8223</v>
      </c>
      <c r="I663" t="s">
        <v>8245</v>
      </c>
      <c r="J663">
        <v>1420088340</v>
      </c>
      <c r="K663">
        <v>1417410964</v>
      </c>
      <c r="L663" t="b">
        <v>0</v>
      </c>
      <c r="M663">
        <v>215</v>
      </c>
      <c r="N663" t="b">
        <v>0</v>
      </c>
      <c r="O663" t="s">
        <v>8271</v>
      </c>
      <c r="P663">
        <f t="shared" si="40"/>
        <v>22</v>
      </c>
      <c r="Q663">
        <f t="shared" si="41"/>
        <v>50.3</v>
      </c>
      <c r="R663" s="12" t="s">
        <v>8308</v>
      </c>
      <c r="S663" t="s">
        <v>8310</v>
      </c>
      <c r="T663" s="17">
        <f t="shared" si="42"/>
        <v>41974.219490740739</v>
      </c>
      <c r="U663" s="17">
        <f t="shared" si="43"/>
        <v>41235.101388888892</v>
      </c>
    </row>
    <row r="664" spans="2:21" ht="42.75" hidden="1" x14ac:dyDescent="0.45">
      <c r="B664">
        <v>395</v>
      </c>
      <c r="C664" s="9" t="s">
        <v>396</v>
      </c>
      <c r="D664" s="3" t="s">
        <v>4505</v>
      </c>
      <c r="E664" s="5">
        <v>10000</v>
      </c>
      <c r="F664" s="7">
        <v>10804.45</v>
      </c>
      <c r="G664" t="s">
        <v>8218</v>
      </c>
      <c r="H664" t="s">
        <v>8223</v>
      </c>
      <c r="I664" t="s">
        <v>8245</v>
      </c>
      <c r="J664">
        <v>1335562320</v>
      </c>
      <c r="K664">
        <v>1332452960</v>
      </c>
      <c r="L664" t="b">
        <v>0</v>
      </c>
      <c r="M664">
        <v>184</v>
      </c>
      <c r="N664" t="b">
        <v>1</v>
      </c>
      <c r="O664" t="s">
        <v>8267</v>
      </c>
      <c r="P664">
        <f t="shared" si="40"/>
        <v>108</v>
      </c>
      <c r="Q664">
        <f t="shared" si="41"/>
        <v>58.72</v>
      </c>
      <c r="R664" s="12" t="s">
        <v>8321</v>
      </c>
      <c r="S664" t="s">
        <v>8322</v>
      </c>
      <c r="T664" s="17">
        <f t="shared" si="42"/>
        <v>40990.909259259257</v>
      </c>
      <c r="U664" s="17">
        <f t="shared" si="43"/>
        <v>42657.666666666672</v>
      </c>
    </row>
    <row r="665" spans="2:21" ht="42.75" hidden="1" x14ac:dyDescent="0.45">
      <c r="B665">
        <v>2264</v>
      </c>
      <c r="C665" s="9" t="s">
        <v>2265</v>
      </c>
      <c r="D665" s="3" t="s">
        <v>6374</v>
      </c>
      <c r="E665" s="5">
        <v>6000</v>
      </c>
      <c r="F665" s="7">
        <v>10802</v>
      </c>
      <c r="G665" t="s">
        <v>8218</v>
      </c>
      <c r="H665" t="s">
        <v>8223</v>
      </c>
      <c r="I665" t="s">
        <v>8245</v>
      </c>
      <c r="J665">
        <v>1463972400</v>
      </c>
      <c r="K665">
        <v>1462543114</v>
      </c>
      <c r="L665" t="b">
        <v>0</v>
      </c>
      <c r="M665">
        <v>445</v>
      </c>
      <c r="N665" t="b">
        <v>1</v>
      </c>
      <c r="O665" t="s">
        <v>8295</v>
      </c>
      <c r="P665">
        <f t="shared" si="40"/>
        <v>180</v>
      </c>
      <c r="Q665">
        <f t="shared" si="41"/>
        <v>24.27</v>
      </c>
      <c r="R665" s="12" t="s">
        <v>8316</v>
      </c>
      <c r="S665" t="s">
        <v>8317</v>
      </c>
      <c r="T665" s="17">
        <f t="shared" si="42"/>
        <v>42496.582337962958</v>
      </c>
      <c r="U665" s="17">
        <f t="shared" si="43"/>
        <v>42191.125</v>
      </c>
    </row>
    <row r="666" spans="2:21" ht="42.75" hidden="1" x14ac:dyDescent="0.45">
      <c r="B666">
        <v>2449</v>
      </c>
      <c r="C666" s="9" t="s">
        <v>2450</v>
      </c>
      <c r="D666" s="3" t="s">
        <v>6559</v>
      </c>
      <c r="E666" s="5">
        <v>10000</v>
      </c>
      <c r="F666" s="7">
        <v>10800</v>
      </c>
      <c r="G666" t="s">
        <v>8218</v>
      </c>
      <c r="H666" t="s">
        <v>8223</v>
      </c>
      <c r="I666" t="s">
        <v>8245</v>
      </c>
      <c r="J666">
        <v>1417321515</v>
      </c>
      <c r="K666">
        <v>1414725915</v>
      </c>
      <c r="L666" t="b">
        <v>0</v>
      </c>
      <c r="M666">
        <v>120</v>
      </c>
      <c r="N666" t="b">
        <v>1</v>
      </c>
      <c r="O666" t="s">
        <v>8296</v>
      </c>
      <c r="P666">
        <f t="shared" si="40"/>
        <v>108</v>
      </c>
      <c r="Q666">
        <f t="shared" si="41"/>
        <v>90</v>
      </c>
      <c r="R666" s="12" t="s">
        <v>8319</v>
      </c>
      <c r="S666" t="s">
        <v>8320</v>
      </c>
      <c r="T666" s="17">
        <f t="shared" si="42"/>
        <v>41943.142534722225</v>
      </c>
      <c r="U666" s="17">
        <f t="shared" si="43"/>
        <v>42005.207638888889</v>
      </c>
    </row>
    <row r="667" spans="2:21" ht="42.75" hidden="1" x14ac:dyDescent="0.45">
      <c r="B667">
        <v>3893</v>
      </c>
      <c r="C667" s="9" t="s">
        <v>3890</v>
      </c>
      <c r="D667" s="3" t="s">
        <v>8001</v>
      </c>
      <c r="E667" s="5">
        <v>50000</v>
      </c>
      <c r="F667" s="7">
        <v>10775</v>
      </c>
      <c r="G667" t="s">
        <v>8220</v>
      </c>
      <c r="H667" t="s">
        <v>8223</v>
      </c>
      <c r="I667" t="s">
        <v>8245</v>
      </c>
      <c r="J667">
        <v>1404194400</v>
      </c>
      <c r="K667">
        <v>1400600840</v>
      </c>
      <c r="L667" t="b">
        <v>0</v>
      </c>
      <c r="M667">
        <v>84</v>
      </c>
      <c r="N667" t="b">
        <v>0</v>
      </c>
      <c r="O667" t="s">
        <v>8269</v>
      </c>
      <c r="P667">
        <f t="shared" si="40"/>
        <v>22</v>
      </c>
      <c r="Q667">
        <f t="shared" si="41"/>
        <v>128.27000000000001</v>
      </c>
      <c r="R667" s="12" t="s">
        <v>8323</v>
      </c>
      <c r="S667" t="s">
        <v>8326</v>
      </c>
      <c r="T667" s="17">
        <f t="shared" si="42"/>
        <v>41779.657870370371</v>
      </c>
      <c r="U667" s="17">
        <f t="shared" si="43"/>
        <v>41026.897222222222</v>
      </c>
    </row>
    <row r="668" spans="2:21" ht="42.75" hidden="1" x14ac:dyDescent="0.45">
      <c r="B668">
        <v>1031</v>
      </c>
      <c r="C668" s="9" t="s">
        <v>1032</v>
      </c>
      <c r="D668" s="3" t="s">
        <v>5141</v>
      </c>
      <c r="E668" s="5">
        <v>10000</v>
      </c>
      <c r="F668" s="7">
        <v>10740</v>
      </c>
      <c r="G668" t="s">
        <v>8218</v>
      </c>
      <c r="H668" t="s">
        <v>8223</v>
      </c>
      <c r="I668" t="s">
        <v>8245</v>
      </c>
      <c r="J668">
        <v>1450290010</v>
      </c>
      <c r="K668">
        <v>1447698010</v>
      </c>
      <c r="L668" t="b">
        <v>0</v>
      </c>
      <c r="M668">
        <v>99</v>
      </c>
      <c r="N668" t="b">
        <v>1</v>
      </c>
      <c r="O668" t="s">
        <v>8278</v>
      </c>
      <c r="P668">
        <f t="shared" si="40"/>
        <v>107</v>
      </c>
      <c r="Q668">
        <f t="shared" si="41"/>
        <v>108.48</v>
      </c>
      <c r="R668" s="12" t="s">
        <v>8327</v>
      </c>
      <c r="S668" t="s">
        <v>8329</v>
      </c>
      <c r="T668" s="17">
        <f t="shared" si="42"/>
        <v>42324.764004629629</v>
      </c>
      <c r="U668" s="17">
        <f t="shared" si="43"/>
        <v>42513.125</v>
      </c>
    </row>
    <row r="669" spans="2:21" ht="42.75" hidden="1" x14ac:dyDescent="0.45">
      <c r="B669">
        <v>2614</v>
      </c>
      <c r="C669" s="9" t="s">
        <v>2614</v>
      </c>
      <c r="D669" s="3" t="s">
        <v>6724</v>
      </c>
      <c r="E669" s="5">
        <v>10500</v>
      </c>
      <c r="F669" s="7">
        <v>10710</v>
      </c>
      <c r="G669" t="s">
        <v>8218</v>
      </c>
      <c r="H669" t="s">
        <v>8223</v>
      </c>
      <c r="I669" t="s">
        <v>8245</v>
      </c>
      <c r="J669">
        <v>1398834000</v>
      </c>
      <c r="K669">
        <v>1396371612</v>
      </c>
      <c r="L669" t="b">
        <v>1</v>
      </c>
      <c r="M669">
        <v>100</v>
      </c>
      <c r="N669" t="b">
        <v>1</v>
      </c>
      <c r="O669" t="s">
        <v>8299</v>
      </c>
      <c r="P669">
        <f t="shared" si="40"/>
        <v>102</v>
      </c>
      <c r="Q669">
        <f t="shared" si="41"/>
        <v>107.1</v>
      </c>
      <c r="R669" s="12" t="s">
        <v>8308</v>
      </c>
      <c r="S669" t="s">
        <v>8315</v>
      </c>
      <c r="T669" s="17">
        <f t="shared" si="42"/>
        <v>41730.708472222221</v>
      </c>
      <c r="U669" s="17">
        <f t="shared" si="43"/>
        <v>41973.184201388889</v>
      </c>
    </row>
    <row r="670" spans="2:21" ht="42.75" hidden="1" x14ac:dyDescent="0.45">
      <c r="B670">
        <v>2230</v>
      </c>
      <c r="C670" s="9" t="s">
        <v>2231</v>
      </c>
      <c r="D670" s="3" t="s">
        <v>6340</v>
      </c>
      <c r="E670" s="5">
        <v>8500</v>
      </c>
      <c r="F670" s="7">
        <v>10706</v>
      </c>
      <c r="G670" t="s">
        <v>8218</v>
      </c>
      <c r="H670" t="s">
        <v>8223</v>
      </c>
      <c r="I670" t="s">
        <v>8245</v>
      </c>
      <c r="J670">
        <v>1398460127</v>
      </c>
      <c r="K670">
        <v>1395868127</v>
      </c>
      <c r="L670" t="b">
        <v>0</v>
      </c>
      <c r="M670">
        <v>498</v>
      </c>
      <c r="N670" t="b">
        <v>1</v>
      </c>
      <c r="O670" t="s">
        <v>8295</v>
      </c>
      <c r="P670">
        <f t="shared" si="40"/>
        <v>126</v>
      </c>
      <c r="Q670">
        <f t="shared" si="41"/>
        <v>21.5</v>
      </c>
      <c r="R670" s="12" t="s">
        <v>8316</v>
      </c>
      <c r="S670" t="s">
        <v>8317</v>
      </c>
      <c r="T670" s="17">
        <f t="shared" si="42"/>
        <v>41724.881099537037</v>
      </c>
      <c r="U670" s="17">
        <f t="shared" si="43"/>
        <v>41821.25</v>
      </c>
    </row>
    <row r="671" spans="2:21" ht="57" hidden="1" x14ac:dyDescent="0.45">
      <c r="B671">
        <v>2963</v>
      </c>
      <c r="C671" s="9" t="s">
        <v>2963</v>
      </c>
      <c r="D671" s="3" t="s">
        <v>7073</v>
      </c>
      <c r="E671" s="5">
        <v>10000</v>
      </c>
      <c r="F671" s="7">
        <v>10685</v>
      </c>
      <c r="G671" t="s">
        <v>8218</v>
      </c>
      <c r="H671" t="s">
        <v>8223</v>
      </c>
      <c r="I671" t="s">
        <v>8245</v>
      </c>
      <c r="J671">
        <v>1435835824</v>
      </c>
      <c r="K671">
        <v>1433243824</v>
      </c>
      <c r="L671" t="b">
        <v>0</v>
      </c>
      <c r="M671">
        <v>98</v>
      </c>
      <c r="N671" t="b">
        <v>1</v>
      </c>
      <c r="O671" t="s">
        <v>8269</v>
      </c>
      <c r="P671">
        <f t="shared" si="40"/>
        <v>107</v>
      </c>
      <c r="Q671">
        <f t="shared" si="41"/>
        <v>109.03</v>
      </c>
      <c r="R671" s="12" t="s">
        <v>8323</v>
      </c>
      <c r="S671" t="s">
        <v>8326</v>
      </c>
      <c r="T671" s="17">
        <f t="shared" si="42"/>
        <v>42157.470185185186</v>
      </c>
      <c r="U671" s="17">
        <f t="shared" si="43"/>
        <v>42354.764004629629</v>
      </c>
    </row>
    <row r="672" spans="2:21" ht="42.75" hidden="1" x14ac:dyDescent="0.45">
      <c r="B672">
        <v>2447</v>
      </c>
      <c r="C672" s="9" t="s">
        <v>2448</v>
      </c>
      <c r="D672" s="3" t="s">
        <v>6557</v>
      </c>
      <c r="E672" s="5">
        <v>2500</v>
      </c>
      <c r="F672" s="7">
        <v>10680</v>
      </c>
      <c r="G672" t="s">
        <v>8218</v>
      </c>
      <c r="H672" t="s">
        <v>8223</v>
      </c>
      <c r="I672" t="s">
        <v>8245</v>
      </c>
      <c r="J672">
        <v>1478923200</v>
      </c>
      <c r="K672">
        <v>1476184593</v>
      </c>
      <c r="L672" t="b">
        <v>0</v>
      </c>
      <c r="M672">
        <v>337</v>
      </c>
      <c r="N672" t="b">
        <v>1</v>
      </c>
      <c r="O672" t="s">
        <v>8296</v>
      </c>
      <c r="P672">
        <f t="shared" si="40"/>
        <v>427</v>
      </c>
      <c r="Q672">
        <f t="shared" si="41"/>
        <v>31.69</v>
      </c>
      <c r="R672" s="12" t="s">
        <v>8319</v>
      </c>
      <c r="S672" t="s">
        <v>8320</v>
      </c>
      <c r="T672" s="17">
        <f t="shared" si="42"/>
        <v>42654.469826388886</v>
      </c>
      <c r="U672" s="17">
        <f t="shared" si="43"/>
        <v>41759.208333333336</v>
      </c>
    </row>
    <row r="673" spans="2:21" ht="42.75" hidden="1" x14ac:dyDescent="0.45">
      <c r="B673">
        <v>656</v>
      </c>
      <c r="C673" s="9" t="s">
        <v>657</v>
      </c>
      <c r="D673" s="3" t="s">
        <v>4766</v>
      </c>
      <c r="E673" s="5">
        <v>5000</v>
      </c>
      <c r="F673" s="7">
        <v>10678</v>
      </c>
      <c r="G673" t="s">
        <v>8218</v>
      </c>
      <c r="H673" t="s">
        <v>8223</v>
      </c>
      <c r="I673" t="s">
        <v>8245</v>
      </c>
      <c r="J673">
        <v>1460917119</v>
      </c>
      <c r="K673">
        <v>1455736719</v>
      </c>
      <c r="L673" t="b">
        <v>0</v>
      </c>
      <c r="M673">
        <v>87</v>
      </c>
      <c r="N673" t="b">
        <v>1</v>
      </c>
      <c r="O673" t="s">
        <v>8271</v>
      </c>
      <c r="P673">
        <f t="shared" si="40"/>
        <v>214</v>
      </c>
      <c r="Q673">
        <f t="shared" si="41"/>
        <v>122.74</v>
      </c>
      <c r="R673" s="12" t="s">
        <v>8308</v>
      </c>
      <c r="S673" t="s">
        <v>8310</v>
      </c>
      <c r="T673" s="17">
        <f t="shared" si="42"/>
        <v>42417.804618055554</v>
      </c>
      <c r="U673" s="17">
        <f t="shared" si="43"/>
        <v>41754.881099537037</v>
      </c>
    </row>
    <row r="674" spans="2:21" ht="28.5" hidden="1" x14ac:dyDescent="0.45">
      <c r="B674">
        <v>734</v>
      </c>
      <c r="C674" s="9" t="s">
        <v>735</v>
      </c>
      <c r="D674" s="3" t="s">
        <v>4844</v>
      </c>
      <c r="E674" s="5">
        <v>8500</v>
      </c>
      <c r="F674" s="7">
        <v>10670</v>
      </c>
      <c r="G674" t="s">
        <v>8218</v>
      </c>
      <c r="H674" t="s">
        <v>8228</v>
      </c>
      <c r="I674" t="s">
        <v>8250</v>
      </c>
      <c r="J674">
        <v>1431147600</v>
      </c>
      <c r="K674">
        <v>1428465420</v>
      </c>
      <c r="L674" t="b">
        <v>0</v>
      </c>
      <c r="M674">
        <v>57</v>
      </c>
      <c r="N674" t="b">
        <v>1</v>
      </c>
      <c r="O674" t="s">
        <v>8272</v>
      </c>
      <c r="P674">
        <f t="shared" si="40"/>
        <v>126</v>
      </c>
      <c r="Q674">
        <f t="shared" si="41"/>
        <v>187.19</v>
      </c>
      <c r="R674" s="12" t="s">
        <v>8311</v>
      </c>
      <c r="S674" t="s">
        <v>8333</v>
      </c>
      <c r="T674" s="17">
        <f t="shared" si="42"/>
        <v>42102.164583333331</v>
      </c>
      <c r="U674" s="17">
        <f t="shared" si="43"/>
        <v>42187.470185185186</v>
      </c>
    </row>
    <row r="675" spans="2:21" ht="42.75" hidden="1" x14ac:dyDescent="0.45">
      <c r="B675">
        <v>260</v>
      </c>
      <c r="C675" s="9" t="s">
        <v>261</v>
      </c>
      <c r="D675" s="3" t="s">
        <v>4370</v>
      </c>
      <c r="E675" s="5">
        <v>10000</v>
      </c>
      <c r="F675" s="7">
        <v>10640</v>
      </c>
      <c r="G675" t="s">
        <v>8218</v>
      </c>
      <c r="H675" t="s">
        <v>8223</v>
      </c>
      <c r="I675" t="s">
        <v>8245</v>
      </c>
      <c r="J675">
        <v>1279360740</v>
      </c>
      <c r="K675">
        <v>1275415679</v>
      </c>
      <c r="L675" t="b">
        <v>1</v>
      </c>
      <c r="M675">
        <v>88</v>
      </c>
      <c r="N675" t="b">
        <v>1</v>
      </c>
      <c r="O675" t="s">
        <v>8267</v>
      </c>
      <c r="P675">
        <f t="shared" si="40"/>
        <v>106</v>
      </c>
      <c r="Q675">
        <f t="shared" si="41"/>
        <v>120.91</v>
      </c>
      <c r="R675" s="12" t="s">
        <v>8321</v>
      </c>
      <c r="S675" t="s">
        <v>8322</v>
      </c>
      <c r="T675" s="17">
        <f t="shared" si="42"/>
        <v>40330.755543981482</v>
      </c>
      <c r="U675" s="17">
        <f t="shared" si="43"/>
        <v>42686.166666666672</v>
      </c>
    </row>
    <row r="676" spans="2:21" ht="42.75" hidden="1" x14ac:dyDescent="0.45">
      <c r="B676">
        <v>1630</v>
      </c>
      <c r="C676" s="9" t="s">
        <v>1631</v>
      </c>
      <c r="D676" s="3" t="s">
        <v>5740</v>
      </c>
      <c r="E676" s="5">
        <v>4000</v>
      </c>
      <c r="F676" s="7">
        <v>10610</v>
      </c>
      <c r="G676" t="s">
        <v>8218</v>
      </c>
      <c r="H676" t="s">
        <v>8223</v>
      </c>
      <c r="I676" t="s">
        <v>8245</v>
      </c>
      <c r="J676">
        <v>1330671540</v>
      </c>
      <c r="K676">
        <v>1328040375</v>
      </c>
      <c r="L676" t="b">
        <v>0</v>
      </c>
      <c r="M676">
        <v>126</v>
      </c>
      <c r="N676" t="b">
        <v>1</v>
      </c>
      <c r="O676" t="s">
        <v>8274</v>
      </c>
      <c r="P676">
        <f t="shared" si="40"/>
        <v>265</v>
      </c>
      <c r="Q676">
        <f t="shared" si="41"/>
        <v>84.21</v>
      </c>
      <c r="R676" s="12" t="s">
        <v>8327</v>
      </c>
      <c r="S676" t="s">
        <v>8331</v>
      </c>
      <c r="T676" s="17">
        <f t="shared" si="42"/>
        <v>40939.837673611109</v>
      </c>
      <c r="U676" s="17">
        <f t="shared" si="43"/>
        <v>42477.762951388882</v>
      </c>
    </row>
    <row r="677" spans="2:21" ht="42.75" hidden="1" x14ac:dyDescent="0.45">
      <c r="B677">
        <v>2818</v>
      </c>
      <c r="C677" s="9" t="s">
        <v>2818</v>
      </c>
      <c r="D677" s="3" t="s">
        <v>6928</v>
      </c>
      <c r="E677" s="5">
        <v>10000</v>
      </c>
      <c r="F677" s="7">
        <v>10603</v>
      </c>
      <c r="G677" t="s">
        <v>8218</v>
      </c>
      <c r="H677" t="s">
        <v>8223</v>
      </c>
      <c r="I677" t="s">
        <v>8245</v>
      </c>
      <c r="J677">
        <v>1443018086</v>
      </c>
      <c r="K677">
        <v>1441290086</v>
      </c>
      <c r="L677" t="b">
        <v>0</v>
      </c>
      <c r="M677">
        <v>102</v>
      </c>
      <c r="N677" t="b">
        <v>1</v>
      </c>
      <c r="O677" t="s">
        <v>8269</v>
      </c>
      <c r="P677">
        <f t="shared" si="40"/>
        <v>106</v>
      </c>
      <c r="Q677">
        <f t="shared" si="41"/>
        <v>103.95</v>
      </c>
      <c r="R677" s="12" t="s">
        <v>8323</v>
      </c>
      <c r="S677" t="s">
        <v>8326</v>
      </c>
      <c r="T677" s="17">
        <f t="shared" si="42"/>
        <v>42250.598217592589</v>
      </c>
      <c r="U677" s="17">
        <f t="shared" si="43"/>
        <v>42133.208333333328</v>
      </c>
    </row>
    <row r="678" spans="2:21" ht="42.75" hidden="1" x14ac:dyDescent="0.45">
      <c r="B678">
        <v>749</v>
      </c>
      <c r="C678" s="9" t="s">
        <v>750</v>
      </c>
      <c r="D678" s="3" t="s">
        <v>4859</v>
      </c>
      <c r="E678" s="5">
        <v>10000</v>
      </c>
      <c r="F678" s="7">
        <v>10556</v>
      </c>
      <c r="G678" t="s">
        <v>8218</v>
      </c>
      <c r="H678" t="s">
        <v>8223</v>
      </c>
      <c r="I678" t="s">
        <v>8245</v>
      </c>
      <c r="J678">
        <v>1485642930</v>
      </c>
      <c r="K678">
        <v>1483050930</v>
      </c>
      <c r="L678" t="b">
        <v>0</v>
      </c>
      <c r="M678">
        <v>110</v>
      </c>
      <c r="N678" t="b">
        <v>1</v>
      </c>
      <c r="O678" t="s">
        <v>8272</v>
      </c>
      <c r="P678">
        <f t="shared" si="40"/>
        <v>106</v>
      </c>
      <c r="Q678">
        <f t="shared" si="41"/>
        <v>95.96</v>
      </c>
      <c r="R678" s="12" t="s">
        <v>8311</v>
      </c>
      <c r="S678" t="s">
        <v>8333</v>
      </c>
      <c r="T678" s="17">
        <f t="shared" si="42"/>
        <v>42733.94131944445</v>
      </c>
      <c r="U678" s="17">
        <f t="shared" si="43"/>
        <v>40376.415972222225</v>
      </c>
    </row>
    <row r="679" spans="2:21" ht="57" hidden="1" x14ac:dyDescent="0.45">
      <c r="B679">
        <v>1891</v>
      </c>
      <c r="C679" s="9" t="s">
        <v>1892</v>
      </c>
      <c r="D679" s="3" t="s">
        <v>6001</v>
      </c>
      <c r="E679" s="5">
        <v>10000</v>
      </c>
      <c r="F679" s="7">
        <v>10555</v>
      </c>
      <c r="G679" t="s">
        <v>8218</v>
      </c>
      <c r="H679" t="s">
        <v>8223</v>
      </c>
      <c r="I679" t="s">
        <v>8245</v>
      </c>
      <c r="J679">
        <v>1279778400</v>
      </c>
      <c r="K679">
        <v>1275851354</v>
      </c>
      <c r="L679" t="b">
        <v>0</v>
      </c>
      <c r="M679">
        <v>120</v>
      </c>
      <c r="N679" t="b">
        <v>1</v>
      </c>
      <c r="O679" t="s">
        <v>8277</v>
      </c>
      <c r="P679">
        <f t="shared" si="40"/>
        <v>106</v>
      </c>
      <c r="Q679">
        <f t="shared" si="41"/>
        <v>87.96</v>
      </c>
      <c r="R679" s="12" t="s">
        <v>8327</v>
      </c>
      <c r="S679" t="s">
        <v>8328</v>
      </c>
      <c r="T679" s="17">
        <f t="shared" si="42"/>
        <v>40335.798078703701</v>
      </c>
      <c r="U679" s="17">
        <f t="shared" si="43"/>
        <v>40970.290972222225</v>
      </c>
    </row>
    <row r="680" spans="2:21" ht="42.75" hidden="1" x14ac:dyDescent="0.45">
      <c r="B680">
        <v>3434</v>
      </c>
      <c r="C680" s="9" t="s">
        <v>3433</v>
      </c>
      <c r="D680" s="3" t="s">
        <v>7544</v>
      </c>
      <c r="E680" s="5">
        <v>10000</v>
      </c>
      <c r="F680" s="7">
        <v>10555</v>
      </c>
      <c r="G680" t="s">
        <v>8218</v>
      </c>
      <c r="H680" t="s">
        <v>8223</v>
      </c>
      <c r="I680" t="s">
        <v>8245</v>
      </c>
      <c r="J680">
        <v>1404983269</v>
      </c>
      <c r="K680">
        <v>1402391269</v>
      </c>
      <c r="L680" t="b">
        <v>0</v>
      </c>
      <c r="M680">
        <v>168</v>
      </c>
      <c r="N680" t="b">
        <v>1</v>
      </c>
      <c r="O680" t="s">
        <v>8269</v>
      </c>
      <c r="P680">
        <f t="shared" si="40"/>
        <v>106</v>
      </c>
      <c r="Q680">
        <f t="shared" si="41"/>
        <v>62.83</v>
      </c>
      <c r="R680" s="12" t="s">
        <v>8323</v>
      </c>
      <c r="S680" t="s">
        <v>8326</v>
      </c>
      <c r="T680" s="17">
        <f t="shared" si="42"/>
        <v>41800.380428240744</v>
      </c>
      <c r="U680" s="17">
        <f t="shared" si="43"/>
        <v>42270.598217592589</v>
      </c>
    </row>
    <row r="681" spans="2:21" ht="42.75" hidden="1" x14ac:dyDescent="0.45">
      <c r="B681">
        <v>1021</v>
      </c>
      <c r="C681" s="9" t="s">
        <v>1022</v>
      </c>
      <c r="D681" s="3" t="s">
        <v>5131</v>
      </c>
      <c r="E681" s="5">
        <v>3000</v>
      </c>
      <c r="F681" s="7">
        <v>10554.11</v>
      </c>
      <c r="G681" t="s">
        <v>8218</v>
      </c>
      <c r="H681" t="s">
        <v>8223</v>
      </c>
      <c r="I681" t="s">
        <v>8245</v>
      </c>
      <c r="J681">
        <v>1445054400</v>
      </c>
      <c r="K681">
        <v>1443074571</v>
      </c>
      <c r="L681" t="b">
        <v>1</v>
      </c>
      <c r="M681">
        <v>478</v>
      </c>
      <c r="N681" t="b">
        <v>1</v>
      </c>
      <c r="O681" t="s">
        <v>8278</v>
      </c>
      <c r="P681">
        <f t="shared" si="40"/>
        <v>352</v>
      </c>
      <c r="Q681">
        <f t="shared" si="41"/>
        <v>22.08</v>
      </c>
      <c r="R681" s="12" t="s">
        <v>8327</v>
      </c>
      <c r="S681" t="s">
        <v>8329</v>
      </c>
      <c r="T681" s="17">
        <f t="shared" si="42"/>
        <v>42271.251979166671</v>
      </c>
      <c r="U681" s="17">
        <f t="shared" si="43"/>
        <v>42763.94131944445</v>
      </c>
    </row>
    <row r="682" spans="2:21" ht="42.75" hidden="1" x14ac:dyDescent="0.45">
      <c r="B682">
        <v>329</v>
      </c>
      <c r="C682" s="9" t="s">
        <v>330</v>
      </c>
      <c r="D682" s="3" t="s">
        <v>4439</v>
      </c>
      <c r="E682" s="5">
        <v>10000</v>
      </c>
      <c r="F682" s="7">
        <v>10550</v>
      </c>
      <c r="G682" t="s">
        <v>8218</v>
      </c>
      <c r="H682" t="s">
        <v>8223</v>
      </c>
      <c r="I682" t="s">
        <v>8245</v>
      </c>
      <c r="J682">
        <v>1446868800</v>
      </c>
      <c r="K682">
        <v>1444821127</v>
      </c>
      <c r="L682" t="b">
        <v>1</v>
      </c>
      <c r="M682">
        <v>167</v>
      </c>
      <c r="N682" t="b">
        <v>1</v>
      </c>
      <c r="O682" t="s">
        <v>8267</v>
      </c>
      <c r="P682">
        <f t="shared" si="40"/>
        <v>106</v>
      </c>
      <c r="Q682">
        <f t="shared" si="41"/>
        <v>63.17</v>
      </c>
      <c r="R682" s="12" t="s">
        <v>8321</v>
      </c>
      <c r="S682" t="s">
        <v>8322</v>
      </c>
      <c r="T682" s="17">
        <f t="shared" si="42"/>
        <v>42291.46674768519</v>
      </c>
      <c r="U682" s="17">
        <f t="shared" si="43"/>
        <v>40381.25</v>
      </c>
    </row>
    <row r="683" spans="2:21" ht="42.75" hidden="1" x14ac:dyDescent="0.45">
      <c r="B683">
        <v>417</v>
      </c>
      <c r="C683" s="9" t="s">
        <v>418</v>
      </c>
      <c r="D683" s="3" t="s">
        <v>4527</v>
      </c>
      <c r="E683" s="5">
        <v>10500</v>
      </c>
      <c r="F683" s="7">
        <v>10526</v>
      </c>
      <c r="G683" t="s">
        <v>8218</v>
      </c>
      <c r="H683" t="s">
        <v>8223</v>
      </c>
      <c r="I683" t="s">
        <v>8245</v>
      </c>
      <c r="J683">
        <v>1365395580</v>
      </c>
      <c r="K683">
        <v>1364426260</v>
      </c>
      <c r="L683" t="b">
        <v>0</v>
      </c>
      <c r="M683">
        <v>52</v>
      </c>
      <c r="N683" t="b">
        <v>1</v>
      </c>
      <c r="O683" t="s">
        <v>8267</v>
      </c>
      <c r="P683">
        <f t="shared" si="40"/>
        <v>100</v>
      </c>
      <c r="Q683">
        <f t="shared" si="41"/>
        <v>202.42</v>
      </c>
      <c r="R683" s="12" t="s">
        <v>8321</v>
      </c>
      <c r="S683" t="s">
        <v>8322</v>
      </c>
      <c r="T683" s="17">
        <f t="shared" si="42"/>
        <v>41360.970601851855</v>
      </c>
      <c r="U683" s="17">
        <f t="shared" si="43"/>
        <v>41830.380428240744</v>
      </c>
    </row>
    <row r="684" spans="2:21" ht="28.5" hidden="1" x14ac:dyDescent="0.45">
      <c r="B684">
        <v>1373</v>
      </c>
      <c r="C684" s="9" t="s">
        <v>1374</v>
      </c>
      <c r="D684" s="3" t="s">
        <v>5483</v>
      </c>
      <c r="E684" s="5">
        <v>10000</v>
      </c>
      <c r="F684" s="7">
        <v>10501</v>
      </c>
      <c r="G684" t="s">
        <v>8218</v>
      </c>
      <c r="H684" t="s">
        <v>8223</v>
      </c>
      <c r="I684" t="s">
        <v>8245</v>
      </c>
      <c r="J684">
        <v>1483138233</v>
      </c>
      <c r="K684">
        <v>1480546233</v>
      </c>
      <c r="L684" t="b">
        <v>0</v>
      </c>
      <c r="M684">
        <v>52</v>
      </c>
      <c r="N684" t="b">
        <v>1</v>
      </c>
      <c r="O684" t="s">
        <v>8274</v>
      </c>
      <c r="P684">
        <f t="shared" si="40"/>
        <v>105</v>
      </c>
      <c r="Q684">
        <f t="shared" si="41"/>
        <v>201.94</v>
      </c>
      <c r="R684" s="12" t="s">
        <v>8327</v>
      </c>
      <c r="S684" t="s">
        <v>8331</v>
      </c>
      <c r="T684" s="17">
        <f t="shared" si="42"/>
        <v>42704.95177083333</v>
      </c>
      <c r="U684" s="17">
        <f t="shared" si="43"/>
        <v>42294.166666666672</v>
      </c>
    </row>
    <row r="685" spans="2:21" ht="42.75" hidden="1" x14ac:dyDescent="0.45">
      <c r="B685">
        <v>3507</v>
      </c>
      <c r="C685" s="9" t="s">
        <v>3506</v>
      </c>
      <c r="D685" s="3" t="s">
        <v>7617</v>
      </c>
      <c r="E685" s="5">
        <v>10000</v>
      </c>
      <c r="F685" s="7">
        <v>10440</v>
      </c>
      <c r="G685" t="s">
        <v>8218</v>
      </c>
      <c r="H685" t="s">
        <v>8223</v>
      </c>
      <c r="I685" t="s">
        <v>8245</v>
      </c>
      <c r="J685">
        <v>1464732537</v>
      </c>
      <c r="K685">
        <v>1462140537</v>
      </c>
      <c r="L685" t="b">
        <v>0</v>
      </c>
      <c r="M685">
        <v>72</v>
      </c>
      <c r="N685" t="b">
        <v>1</v>
      </c>
      <c r="O685" t="s">
        <v>8269</v>
      </c>
      <c r="P685">
        <f t="shared" si="40"/>
        <v>104</v>
      </c>
      <c r="Q685">
        <f t="shared" si="41"/>
        <v>145</v>
      </c>
      <c r="R685" s="12" t="s">
        <v>8323</v>
      </c>
      <c r="S685" t="s">
        <v>8326</v>
      </c>
      <c r="T685" s="17">
        <f t="shared" si="42"/>
        <v>42491.92288194444</v>
      </c>
      <c r="U685" s="17">
        <f t="shared" si="43"/>
        <v>42315.166666666672</v>
      </c>
    </row>
    <row r="686" spans="2:21" ht="42.75" hidden="1" x14ac:dyDescent="0.45">
      <c r="B686">
        <v>2296</v>
      </c>
      <c r="C686" s="9" t="s">
        <v>2297</v>
      </c>
      <c r="D686" s="3" t="s">
        <v>6406</v>
      </c>
      <c r="E686" s="5">
        <v>7000</v>
      </c>
      <c r="F686" s="7">
        <v>10435</v>
      </c>
      <c r="G686" t="s">
        <v>8218</v>
      </c>
      <c r="H686" t="s">
        <v>8223</v>
      </c>
      <c r="I686" t="s">
        <v>8245</v>
      </c>
      <c r="J686">
        <v>1330018426</v>
      </c>
      <c r="K686">
        <v>1326994426</v>
      </c>
      <c r="L686" t="b">
        <v>0</v>
      </c>
      <c r="M686">
        <v>145</v>
      </c>
      <c r="N686" t="b">
        <v>1</v>
      </c>
      <c r="O686" t="s">
        <v>8274</v>
      </c>
      <c r="P686">
        <f t="shared" si="40"/>
        <v>149</v>
      </c>
      <c r="Q686">
        <f t="shared" si="41"/>
        <v>71.97</v>
      </c>
      <c r="R686" s="12" t="s">
        <v>8327</v>
      </c>
      <c r="S686" t="s">
        <v>8331</v>
      </c>
      <c r="T686" s="17">
        <f t="shared" si="42"/>
        <v>40927.731782407405</v>
      </c>
      <c r="U686" s="17">
        <f t="shared" si="43"/>
        <v>41372.189583333333</v>
      </c>
    </row>
    <row r="687" spans="2:21" ht="42.75" hidden="1" x14ac:dyDescent="0.45">
      <c r="B687">
        <v>2051</v>
      </c>
      <c r="C687" s="9" t="s">
        <v>2052</v>
      </c>
      <c r="D687" s="3" t="s">
        <v>6161</v>
      </c>
      <c r="E687" s="5">
        <v>8000</v>
      </c>
      <c r="F687" s="7">
        <v>10429</v>
      </c>
      <c r="G687" t="s">
        <v>8218</v>
      </c>
      <c r="H687" t="s">
        <v>8223</v>
      </c>
      <c r="I687" t="s">
        <v>8245</v>
      </c>
      <c r="J687">
        <v>1388017937</v>
      </c>
      <c r="K687">
        <v>1385425937</v>
      </c>
      <c r="L687" t="b">
        <v>0</v>
      </c>
      <c r="M687">
        <v>242</v>
      </c>
      <c r="N687" t="b">
        <v>1</v>
      </c>
      <c r="O687" t="s">
        <v>8293</v>
      </c>
      <c r="P687">
        <f t="shared" si="40"/>
        <v>130</v>
      </c>
      <c r="Q687">
        <f t="shared" si="41"/>
        <v>43.1</v>
      </c>
      <c r="R687" s="12" t="s">
        <v>8308</v>
      </c>
      <c r="S687" t="s">
        <v>8309</v>
      </c>
      <c r="T687" s="17">
        <f t="shared" si="42"/>
        <v>41604.022418981483</v>
      </c>
      <c r="U687" s="17">
        <f t="shared" si="43"/>
        <v>42734.95177083333</v>
      </c>
    </row>
    <row r="688" spans="2:21" ht="42.75" hidden="1" x14ac:dyDescent="0.45">
      <c r="B688">
        <v>1616</v>
      </c>
      <c r="C688" s="9" t="s">
        <v>1617</v>
      </c>
      <c r="D688" s="3" t="s">
        <v>5726</v>
      </c>
      <c r="E688" s="5">
        <v>10000</v>
      </c>
      <c r="F688" s="7">
        <v>10420</v>
      </c>
      <c r="G688" t="s">
        <v>8218</v>
      </c>
      <c r="H688" t="s">
        <v>8223</v>
      </c>
      <c r="I688" t="s">
        <v>8245</v>
      </c>
      <c r="J688">
        <v>1353621600</v>
      </c>
      <c r="K688">
        <v>1350061821</v>
      </c>
      <c r="L688" t="b">
        <v>0</v>
      </c>
      <c r="M688">
        <v>157</v>
      </c>
      <c r="N688" t="b">
        <v>1</v>
      </c>
      <c r="O688" t="s">
        <v>8274</v>
      </c>
      <c r="P688">
        <f t="shared" si="40"/>
        <v>104</v>
      </c>
      <c r="Q688">
        <f t="shared" si="41"/>
        <v>66.37</v>
      </c>
      <c r="R688" s="12" t="s">
        <v>8327</v>
      </c>
      <c r="S688" t="s">
        <v>8331</v>
      </c>
      <c r="T688" s="17">
        <f t="shared" si="42"/>
        <v>41194.715520833335</v>
      </c>
      <c r="U688" s="17">
        <f t="shared" si="43"/>
        <v>42521.92288194444</v>
      </c>
    </row>
    <row r="689" spans="2:21" ht="28.5" hidden="1" x14ac:dyDescent="0.45">
      <c r="B689">
        <v>3</v>
      </c>
      <c r="C689" s="9" t="s">
        <v>5</v>
      </c>
      <c r="D689" s="3" t="s">
        <v>4114</v>
      </c>
      <c r="E689" s="5">
        <v>10000</v>
      </c>
      <c r="F689" s="7">
        <v>10390</v>
      </c>
      <c r="G689" t="s">
        <v>8218</v>
      </c>
      <c r="H689" t="s">
        <v>8223</v>
      </c>
      <c r="I689" t="s">
        <v>8245</v>
      </c>
      <c r="J689">
        <v>1407414107</v>
      </c>
      <c r="K689">
        <v>1404822107</v>
      </c>
      <c r="L689" t="b">
        <v>0</v>
      </c>
      <c r="M689">
        <v>150</v>
      </c>
      <c r="N689" t="b">
        <v>1</v>
      </c>
      <c r="O689" t="s">
        <v>8263</v>
      </c>
      <c r="P689">
        <f t="shared" si="40"/>
        <v>104</v>
      </c>
      <c r="Q689">
        <f t="shared" si="41"/>
        <v>69.27</v>
      </c>
      <c r="R689" s="12" t="s">
        <v>8321</v>
      </c>
      <c r="S689" t="s">
        <v>8332</v>
      </c>
      <c r="T689" s="17">
        <f t="shared" si="42"/>
        <v>41828.515127314815</v>
      </c>
      <c r="U689" s="17">
        <f t="shared" si="43"/>
        <v>40962.731782407405</v>
      </c>
    </row>
    <row r="690" spans="2:21" ht="42.75" hidden="1" x14ac:dyDescent="0.45">
      <c r="B690">
        <v>2997</v>
      </c>
      <c r="C690" s="9" t="s">
        <v>2997</v>
      </c>
      <c r="D690" s="3" t="s">
        <v>7107</v>
      </c>
      <c r="E690" s="5">
        <v>10000</v>
      </c>
      <c r="F690" s="7">
        <v>10373</v>
      </c>
      <c r="G690" t="s">
        <v>8218</v>
      </c>
      <c r="H690" t="s">
        <v>8223</v>
      </c>
      <c r="I690" t="s">
        <v>8245</v>
      </c>
      <c r="J690">
        <v>1488171540</v>
      </c>
      <c r="K690">
        <v>1486661793</v>
      </c>
      <c r="L690" t="b">
        <v>0</v>
      </c>
      <c r="M690">
        <v>115</v>
      </c>
      <c r="N690" t="b">
        <v>1</v>
      </c>
      <c r="O690" t="s">
        <v>8301</v>
      </c>
      <c r="P690">
        <f t="shared" si="40"/>
        <v>104</v>
      </c>
      <c r="Q690">
        <f t="shared" si="41"/>
        <v>90.2</v>
      </c>
      <c r="R690" s="12" t="s">
        <v>8323</v>
      </c>
      <c r="S690" t="s">
        <v>8324</v>
      </c>
      <c r="T690" s="17">
        <f t="shared" si="42"/>
        <v>42775.733715277776</v>
      </c>
      <c r="U690" s="17">
        <f t="shared" si="43"/>
        <v>41634.022418981483</v>
      </c>
    </row>
    <row r="691" spans="2:21" ht="42.75" hidden="1" x14ac:dyDescent="0.45">
      <c r="B691">
        <v>1933</v>
      </c>
      <c r="C691" s="9" t="s">
        <v>1934</v>
      </c>
      <c r="D691" s="3" t="s">
        <v>6043</v>
      </c>
      <c r="E691" s="5">
        <v>6000</v>
      </c>
      <c r="F691" s="7">
        <v>10346</v>
      </c>
      <c r="G691" t="s">
        <v>8218</v>
      </c>
      <c r="H691" t="s">
        <v>8223</v>
      </c>
      <c r="I691" t="s">
        <v>8245</v>
      </c>
      <c r="J691">
        <v>1411787307</v>
      </c>
      <c r="K691">
        <v>1409195307</v>
      </c>
      <c r="L691" t="b">
        <v>0</v>
      </c>
      <c r="M691">
        <v>110</v>
      </c>
      <c r="N691" t="b">
        <v>1</v>
      </c>
      <c r="O691" t="s">
        <v>8277</v>
      </c>
      <c r="P691">
        <f t="shared" si="40"/>
        <v>172</v>
      </c>
      <c r="Q691">
        <f t="shared" si="41"/>
        <v>94.05</v>
      </c>
      <c r="R691" s="12" t="s">
        <v>8327</v>
      </c>
      <c r="S691" t="s">
        <v>8328</v>
      </c>
      <c r="T691" s="17">
        <f t="shared" si="42"/>
        <v>41879.130868055552</v>
      </c>
      <c r="U691" s="17">
        <f t="shared" si="43"/>
        <v>41235.916666666664</v>
      </c>
    </row>
    <row r="692" spans="2:21" ht="42.75" hidden="1" x14ac:dyDescent="0.45">
      <c r="B692">
        <v>3463</v>
      </c>
      <c r="C692" s="9" t="s">
        <v>3462</v>
      </c>
      <c r="D692" s="3" t="s">
        <v>7573</v>
      </c>
      <c r="E692" s="5">
        <v>10000</v>
      </c>
      <c r="F692" s="7">
        <v>10338</v>
      </c>
      <c r="G692" t="s">
        <v>8218</v>
      </c>
      <c r="H692" t="s">
        <v>8228</v>
      </c>
      <c r="I692" t="s">
        <v>8250</v>
      </c>
      <c r="J692">
        <v>1476158340</v>
      </c>
      <c r="K692">
        <v>1472594585</v>
      </c>
      <c r="L692" t="b">
        <v>0</v>
      </c>
      <c r="M692">
        <v>114</v>
      </c>
      <c r="N692" t="b">
        <v>1</v>
      </c>
      <c r="O692" t="s">
        <v>8269</v>
      </c>
      <c r="P692">
        <f t="shared" si="40"/>
        <v>103</v>
      </c>
      <c r="Q692">
        <f t="shared" si="41"/>
        <v>90.68</v>
      </c>
      <c r="R692" s="12" t="s">
        <v>8323</v>
      </c>
      <c r="S692" t="s">
        <v>8326</v>
      </c>
      <c r="T692" s="17">
        <f t="shared" si="42"/>
        <v>42612.918807870374</v>
      </c>
      <c r="U692" s="17">
        <f t="shared" si="43"/>
        <v>41858.515127314815</v>
      </c>
    </row>
    <row r="693" spans="2:21" ht="42.75" hidden="1" x14ac:dyDescent="0.45">
      <c r="B693">
        <v>367</v>
      </c>
      <c r="C693" s="9" t="s">
        <v>368</v>
      </c>
      <c r="D693" s="3" t="s">
        <v>4477</v>
      </c>
      <c r="E693" s="5">
        <v>10000</v>
      </c>
      <c r="F693" s="7">
        <v>10335.01</v>
      </c>
      <c r="G693" t="s">
        <v>8218</v>
      </c>
      <c r="H693" t="s">
        <v>8223</v>
      </c>
      <c r="I693" t="s">
        <v>8245</v>
      </c>
      <c r="J693">
        <v>1367384340</v>
      </c>
      <c r="K693">
        <v>1363960278</v>
      </c>
      <c r="L693" t="b">
        <v>0</v>
      </c>
      <c r="M693">
        <v>119</v>
      </c>
      <c r="N693" t="b">
        <v>1</v>
      </c>
      <c r="O693" t="s">
        <v>8267</v>
      </c>
      <c r="P693">
        <f t="shared" si="40"/>
        <v>103</v>
      </c>
      <c r="Q693">
        <f t="shared" si="41"/>
        <v>86.85</v>
      </c>
      <c r="R693" s="12" t="s">
        <v>8321</v>
      </c>
      <c r="S693" t="s">
        <v>8322</v>
      </c>
      <c r="T693" s="17">
        <f t="shared" si="42"/>
        <v>41355.577291666668</v>
      </c>
      <c r="U693" s="17">
        <f t="shared" si="43"/>
        <v>42793.207638888889</v>
      </c>
    </row>
    <row r="694" spans="2:21" ht="42.75" hidden="1" x14ac:dyDescent="0.45">
      <c r="B694">
        <v>348</v>
      </c>
      <c r="C694" s="9" t="s">
        <v>349</v>
      </c>
      <c r="D694" s="3" t="s">
        <v>4458</v>
      </c>
      <c r="E694" s="5">
        <v>10000</v>
      </c>
      <c r="F694" s="7">
        <v>10300</v>
      </c>
      <c r="G694" t="s">
        <v>8218</v>
      </c>
      <c r="H694" t="s">
        <v>8223</v>
      </c>
      <c r="I694" t="s">
        <v>8245</v>
      </c>
      <c r="J694">
        <v>1440165916</v>
      </c>
      <c r="K694">
        <v>1437573916</v>
      </c>
      <c r="L694" t="b">
        <v>1</v>
      </c>
      <c r="M694">
        <v>119</v>
      </c>
      <c r="N694" t="b">
        <v>1</v>
      </c>
      <c r="O694" t="s">
        <v>8267</v>
      </c>
      <c r="P694">
        <f t="shared" si="40"/>
        <v>103</v>
      </c>
      <c r="Q694">
        <f t="shared" si="41"/>
        <v>86.55</v>
      </c>
      <c r="R694" s="12" t="s">
        <v>8321</v>
      </c>
      <c r="S694" t="s">
        <v>8322</v>
      </c>
      <c r="T694" s="17">
        <f t="shared" si="42"/>
        <v>42207.58699074074</v>
      </c>
      <c r="U694" s="17">
        <f t="shared" si="43"/>
        <v>41909.130868055552</v>
      </c>
    </row>
    <row r="695" spans="2:21" ht="42.75" hidden="1" x14ac:dyDescent="0.45">
      <c r="B695">
        <v>3173</v>
      </c>
      <c r="C695" s="9" t="s">
        <v>3173</v>
      </c>
      <c r="D695" s="3" t="s">
        <v>7283</v>
      </c>
      <c r="E695" s="5">
        <v>10000</v>
      </c>
      <c r="F695" s="7">
        <v>10300</v>
      </c>
      <c r="G695" t="s">
        <v>8218</v>
      </c>
      <c r="H695" t="s">
        <v>8223</v>
      </c>
      <c r="I695" t="s">
        <v>8245</v>
      </c>
      <c r="J695">
        <v>1411765492</v>
      </c>
      <c r="K695">
        <v>1409173492</v>
      </c>
      <c r="L695" t="b">
        <v>1</v>
      </c>
      <c r="M695">
        <v>74</v>
      </c>
      <c r="N695" t="b">
        <v>1</v>
      </c>
      <c r="O695" t="s">
        <v>8269</v>
      </c>
      <c r="P695">
        <f t="shared" si="40"/>
        <v>103</v>
      </c>
      <c r="Q695">
        <f t="shared" si="41"/>
        <v>139.19</v>
      </c>
      <c r="R695" s="12" t="s">
        <v>8323</v>
      </c>
      <c r="S695" t="s">
        <v>8326</v>
      </c>
      <c r="T695" s="17">
        <f t="shared" si="42"/>
        <v>41878.878379629627</v>
      </c>
      <c r="U695" s="17">
        <f t="shared" si="43"/>
        <v>42654.165972222225</v>
      </c>
    </row>
    <row r="696" spans="2:21" ht="42.75" hidden="1" x14ac:dyDescent="0.45">
      <c r="B696">
        <v>3358</v>
      </c>
      <c r="C696" s="9" t="s">
        <v>3357</v>
      </c>
      <c r="D696" s="3" t="s">
        <v>7468</v>
      </c>
      <c r="E696" s="5">
        <v>10000</v>
      </c>
      <c r="F696" s="7">
        <v>10299</v>
      </c>
      <c r="G696" t="s">
        <v>8218</v>
      </c>
      <c r="H696" t="s">
        <v>8223</v>
      </c>
      <c r="I696" t="s">
        <v>8245</v>
      </c>
      <c r="J696">
        <v>1416385679</v>
      </c>
      <c r="K696">
        <v>1413790079</v>
      </c>
      <c r="L696" t="b">
        <v>0</v>
      </c>
      <c r="M696">
        <v>162</v>
      </c>
      <c r="N696" t="b">
        <v>1</v>
      </c>
      <c r="O696" t="s">
        <v>8269</v>
      </c>
      <c r="P696">
        <f t="shared" si="40"/>
        <v>103</v>
      </c>
      <c r="Q696">
        <f t="shared" si="41"/>
        <v>63.57</v>
      </c>
      <c r="R696" s="12" t="s">
        <v>8323</v>
      </c>
      <c r="S696" t="s">
        <v>8326</v>
      </c>
      <c r="T696" s="17">
        <f t="shared" si="42"/>
        <v>41932.311099537037</v>
      </c>
      <c r="U696" s="17">
        <f t="shared" si="43"/>
        <v>41395.207638888889</v>
      </c>
    </row>
    <row r="697" spans="2:21" ht="42.75" hidden="1" x14ac:dyDescent="0.45">
      <c r="B697">
        <v>58</v>
      </c>
      <c r="C697" s="9" t="s">
        <v>60</v>
      </c>
      <c r="D697" s="3" t="s">
        <v>4169</v>
      </c>
      <c r="E697" s="5">
        <v>10000</v>
      </c>
      <c r="F697" s="7">
        <v>10291</v>
      </c>
      <c r="G697" t="s">
        <v>8218</v>
      </c>
      <c r="H697" t="s">
        <v>8223</v>
      </c>
      <c r="I697" t="s">
        <v>8245</v>
      </c>
      <c r="J697">
        <v>1416423172</v>
      </c>
      <c r="K697">
        <v>1413827572</v>
      </c>
      <c r="L697" t="b">
        <v>0</v>
      </c>
      <c r="M697">
        <v>75</v>
      </c>
      <c r="N697" t="b">
        <v>1</v>
      </c>
      <c r="O697" t="s">
        <v>8263</v>
      </c>
      <c r="P697">
        <f t="shared" si="40"/>
        <v>103</v>
      </c>
      <c r="Q697">
        <f t="shared" si="41"/>
        <v>137.21</v>
      </c>
      <c r="R697" s="12" t="s">
        <v>8321</v>
      </c>
      <c r="S697" t="s">
        <v>8332</v>
      </c>
      <c r="T697" s="17">
        <f t="shared" si="42"/>
        <v>41932.745046296295</v>
      </c>
      <c r="U697" s="17">
        <f t="shared" si="43"/>
        <v>42237.58699074074</v>
      </c>
    </row>
    <row r="698" spans="2:21" ht="28.5" hidden="1" x14ac:dyDescent="0.45">
      <c r="B698">
        <v>1751</v>
      </c>
      <c r="C698" s="9" t="s">
        <v>1752</v>
      </c>
      <c r="D698" s="3" t="s">
        <v>5861</v>
      </c>
      <c r="E698" s="5">
        <v>10000</v>
      </c>
      <c r="F698" s="7">
        <v>10290</v>
      </c>
      <c r="G698" t="s">
        <v>8218</v>
      </c>
      <c r="H698" t="s">
        <v>8223</v>
      </c>
      <c r="I698" t="s">
        <v>8245</v>
      </c>
      <c r="J698">
        <v>1426787123</v>
      </c>
      <c r="K698">
        <v>1424198723</v>
      </c>
      <c r="L698" t="b">
        <v>0</v>
      </c>
      <c r="M698">
        <v>61</v>
      </c>
      <c r="N698" t="b">
        <v>1</v>
      </c>
      <c r="O698" t="s">
        <v>8283</v>
      </c>
      <c r="P698">
        <f t="shared" si="40"/>
        <v>103</v>
      </c>
      <c r="Q698">
        <f t="shared" si="41"/>
        <v>168.69</v>
      </c>
      <c r="R698" s="12" t="s">
        <v>8313</v>
      </c>
      <c r="S698" t="s">
        <v>8314</v>
      </c>
      <c r="T698" s="17">
        <f t="shared" si="42"/>
        <v>42052.7815162037</v>
      </c>
      <c r="U698" s="17">
        <f t="shared" si="43"/>
        <v>41908.878379629627</v>
      </c>
    </row>
    <row r="699" spans="2:21" ht="42.75" hidden="1" x14ac:dyDescent="0.45">
      <c r="B699">
        <v>3766</v>
      </c>
      <c r="C699" s="9" t="s">
        <v>3763</v>
      </c>
      <c r="D699" s="3" t="s">
        <v>7876</v>
      </c>
      <c r="E699" s="5">
        <v>10000</v>
      </c>
      <c r="F699" s="7">
        <v>10265.01</v>
      </c>
      <c r="G699" t="s">
        <v>8218</v>
      </c>
      <c r="H699" t="s">
        <v>8223</v>
      </c>
      <c r="I699" t="s">
        <v>8245</v>
      </c>
      <c r="J699">
        <v>1404360045</v>
      </c>
      <c r="K699">
        <v>1401336045</v>
      </c>
      <c r="L699" t="b">
        <v>0</v>
      </c>
      <c r="M699">
        <v>96</v>
      </c>
      <c r="N699" t="b">
        <v>1</v>
      </c>
      <c r="O699" t="s">
        <v>8303</v>
      </c>
      <c r="P699">
        <f t="shared" si="40"/>
        <v>103</v>
      </c>
      <c r="Q699">
        <f t="shared" si="41"/>
        <v>106.93</v>
      </c>
      <c r="R699" s="12" t="s">
        <v>8323</v>
      </c>
      <c r="S699" t="s">
        <v>8335</v>
      </c>
      <c r="T699" s="17">
        <f t="shared" si="42"/>
        <v>41788.167187500003</v>
      </c>
      <c r="U699" s="17">
        <f t="shared" si="43"/>
        <v>41962.352766203709</v>
      </c>
    </row>
    <row r="700" spans="2:21" hidden="1" x14ac:dyDescent="0.45">
      <c r="B700">
        <v>1393</v>
      </c>
      <c r="C700" s="9" t="s">
        <v>1394</v>
      </c>
      <c r="D700" s="3" t="s">
        <v>5503</v>
      </c>
      <c r="E700" s="5">
        <v>10000</v>
      </c>
      <c r="F700" s="7">
        <v>10235</v>
      </c>
      <c r="G700" t="s">
        <v>8218</v>
      </c>
      <c r="H700" t="s">
        <v>8223</v>
      </c>
      <c r="I700" t="s">
        <v>8245</v>
      </c>
      <c r="J700">
        <v>1470068523</v>
      </c>
      <c r="K700">
        <v>1467476523</v>
      </c>
      <c r="L700" t="b">
        <v>0</v>
      </c>
      <c r="M700">
        <v>52</v>
      </c>
      <c r="N700" t="b">
        <v>1</v>
      </c>
      <c r="O700" t="s">
        <v>8274</v>
      </c>
      <c r="P700">
        <f t="shared" si="40"/>
        <v>102</v>
      </c>
      <c r="Q700">
        <f t="shared" si="41"/>
        <v>196.83</v>
      </c>
      <c r="R700" s="12" t="s">
        <v>8327</v>
      </c>
      <c r="S700" t="s">
        <v>8331</v>
      </c>
      <c r="T700" s="17">
        <f t="shared" si="42"/>
        <v>42553.681979166664</v>
      </c>
      <c r="U700" s="17">
        <f t="shared" si="43"/>
        <v>41962.786712962959</v>
      </c>
    </row>
    <row r="701" spans="2:21" ht="42.75" hidden="1" x14ac:dyDescent="0.45">
      <c r="B701">
        <v>3714</v>
      </c>
      <c r="C701" s="9" t="s">
        <v>3711</v>
      </c>
      <c r="D701" s="3" t="s">
        <v>7824</v>
      </c>
      <c r="E701" s="5">
        <v>10000</v>
      </c>
      <c r="F701" s="7">
        <v>10235</v>
      </c>
      <c r="G701" t="s">
        <v>8218</v>
      </c>
      <c r="H701" t="s">
        <v>8223</v>
      </c>
      <c r="I701" t="s">
        <v>8245</v>
      </c>
      <c r="J701">
        <v>1432612740</v>
      </c>
      <c r="K701">
        <v>1429881667</v>
      </c>
      <c r="L701" t="b">
        <v>0</v>
      </c>
      <c r="M701">
        <v>97</v>
      </c>
      <c r="N701" t="b">
        <v>1</v>
      </c>
      <c r="O701" t="s">
        <v>8269</v>
      </c>
      <c r="P701">
        <f t="shared" si="40"/>
        <v>102</v>
      </c>
      <c r="Q701">
        <f t="shared" si="41"/>
        <v>105.52</v>
      </c>
      <c r="R701" s="12" t="s">
        <v>8323</v>
      </c>
      <c r="S701" t="s">
        <v>8326</v>
      </c>
      <c r="T701" s="17">
        <f t="shared" si="42"/>
        <v>42118.556331018524</v>
      </c>
      <c r="U701" s="17">
        <f t="shared" si="43"/>
        <v>42082.739849537036</v>
      </c>
    </row>
    <row r="702" spans="2:21" ht="42.75" hidden="1" x14ac:dyDescent="0.45">
      <c r="B702">
        <v>1349</v>
      </c>
      <c r="C702" s="9" t="s">
        <v>1350</v>
      </c>
      <c r="D702" s="3" t="s">
        <v>5459</v>
      </c>
      <c r="E702" s="5">
        <v>5000</v>
      </c>
      <c r="F702" s="7">
        <v>10210</v>
      </c>
      <c r="G702" t="s">
        <v>8218</v>
      </c>
      <c r="H702" t="s">
        <v>8228</v>
      </c>
      <c r="I702" t="s">
        <v>8250</v>
      </c>
      <c r="J702">
        <v>1450249140</v>
      </c>
      <c r="K702">
        <v>1447055935</v>
      </c>
      <c r="L702" t="b">
        <v>0</v>
      </c>
      <c r="M702">
        <v>172</v>
      </c>
      <c r="N702" t="b">
        <v>1</v>
      </c>
      <c r="O702" t="s">
        <v>8272</v>
      </c>
      <c r="P702">
        <f t="shared" si="40"/>
        <v>204</v>
      </c>
      <c r="Q702">
        <f t="shared" si="41"/>
        <v>59.36</v>
      </c>
      <c r="R702" s="12" t="s">
        <v>8311</v>
      </c>
      <c r="S702" t="s">
        <v>8333</v>
      </c>
      <c r="T702" s="17">
        <f t="shared" si="42"/>
        <v>42317.33258101852</v>
      </c>
      <c r="U702" s="17">
        <f t="shared" si="43"/>
        <v>41823.167187500003</v>
      </c>
    </row>
    <row r="703" spans="2:21" ht="28.5" hidden="1" x14ac:dyDescent="0.45">
      <c r="B703">
        <v>1617</v>
      </c>
      <c r="C703" s="9" t="s">
        <v>1618</v>
      </c>
      <c r="D703" s="3" t="s">
        <v>5727</v>
      </c>
      <c r="E703" s="5">
        <v>7000</v>
      </c>
      <c r="F703" s="7">
        <v>10210</v>
      </c>
      <c r="G703" t="s">
        <v>8218</v>
      </c>
      <c r="H703" t="s">
        <v>8223</v>
      </c>
      <c r="I703" t="s">
        <v>8245</v>
      </c>
      <c r="J703">
        <v>1383332400</v>
      </c>
      <c r="K703">
        <v>1380470188</v>
      </c>
      <c r="L703" t="b">
        <v>0</v>
      </c>
      <c r="M703">
        <v>158</v>
      </c>
      <c r="N703" t="b">
        <v>1</v>
      </c>
      <c r="O703" t="s">
        <v>8274</v>
      </c>
      <c r="P703">
        <f t="shared" si="40"/>
        <v>146</v>
      </c>
      <c r="Q703">
        <f t="shared" si="41"/>
        <v>64.62</v>
      </c>
      <c r="R703" s="12" t="s">
        <v>8327</v>
      </c>
      <c r="S703" t="s">
        <v>8331</v>
      </c>
      <c r="T703" s="17">
        <f t="shared" si="42"/>
        <v>41546.664212962962</v>
      </c>
      <c r="U703" s="17">
        <f t="shared" si="43"/>
        <v>42583.681979166664</v>
      </c>
    </row>
    <row r="704" spans="2:21" ht="42.75" hidden="1" x14ac:dyDescent="0.45">
      <c r="B704">
        <v>2478</v>
      </c>
      <c r="C704" s="9" t="s">
        <v>2478</v>
      </c>
      <c r="D704" s="3" t="s">
        <v>6588</v>
      </c>
      <c r="E704" s="5">
        <v>8000</v>
      </c>
      <c r="F704" s="7">
        <v>10200</v>
      </c>
      <c r="G704" t="s">
        <v>8218</v>
      </c>
      <c r="H704" t="s">
        <v>8223</v>
      </c>
      <c r="I704" t="s">
        <v>8245</v>
      </c>
      <c r="J704">
        <v>1358117313</v>
      </c>
      <c r="K704">
        <v>1355525313</v>
      </c>
      <c r="L704" t="b">
        <v>0</v>
      </c>
      <c r="M704">
        <v>79</v>
      </c>
      <c r="N704" t="b">
        <v>1</v>
      </c>
      <c r="O704" t="s">
        <v>8277</v>
      </c>
      <c r="P704">
        <f t="shared" si="40"/>
        <v>128</v>
      </c>
      <c r="Q704">
        <f t="shared" si="41"/>
        <v>129.11000000000001</v>
      </c>
      <c r="R704" s="12" t="s">
        <v>8327</v>
      </c>
      <c r="S704" t="s">
        <v>8328</v>
      </c>
      <c r="T704" s="17">
        <f t="shared" si="42"/>
        <v>41257.950381944444</v>
      </c>
      <c r="U704" s="17">
        <f t="shared" si="43"/>
        <v>42150.165972222225</v>
      </c>
    </row>
    <row r="705" spans="2:22" ht="57" hidden="1" x14ac:dyDescent="0.45">
      <c r="B705">
        <v>2472</v>
      </c>
      <c r="C705" s="9" t="s">
        <v>2473</v>
      </c>
      <c r="D705" s="3" t="s">
        <v>6582</v>
      </c>
      <c r="E705" s="5">
        <v>7500</v>
      </c>
      <c r="F705" s="7">
        <v>10182.02</v>
      </c>
      <c r="G705" t="s">
        <v>8218</v>
      </c>
      <c r="H705" t="s">
        <v>8223</v>
      </c>
      <c r="I705" t="s">
        <v>8245</v>
      </c>
      <c r="J705">
        <v>1283562180</v>
      </c>
      <c r="K705">
        <v>1277433980</v>
      </c>
      <c r="L705" t="b">
        <v>0</v>
      </c>
      <c r="M705">
        <v>104</v>
      </c>
      <c r="N705" t="b">
        <v>1</v>
      </c>
      <c r="O705" t="s">
        <v>8277</v>
      </c>
      <c r="P705">
        <f t="shared" si="40"/>
        <v>136</v>
      </c>
      <c r="Q705">
        <f t="shared" si="41"/>
        <v>97.9</v>
      </c>
      <c r="R705" s="12" t="s">
        <v>8327</v>
      </c>
      <c r="S705" t="s">
        <v>8328</v>
      </c>
      <c r="T705" s="17">
        <f t="shared" si="42"/>
        <v>40354.11550925926</v>
      </c>
      <c r="U705" s="17">
        <f t="shared" si="43"/>
        <v>42354.290972222225</v>
      </c>
    </row>
    <row r="706" spans="2:22" ht="42.75" hidden="1" x14ac:dyDescent="0.45">
      <c r="B706">
        <v>3298</v>
      </c>
      <c r="C706" s="9" t="s">
        <v>3298</v>
      </c>
      <c r="D706" s="3" t="s">
        <v>7408</v>
      </c>
      <c r="E706" s="5">
        <v>10000</v>
      </c>
      <c r="F706" s="7">
        <v>10173</v>
      </c>
      <c r="G706" t="s">
        <v>8218</v>
      </c>
      <c r="H706" t="s">
        <v>8223</v>
      </c>
      <c r="I706" t="s">
        <v>8245</v>
      </c>
      <c r="J706">
        <v>1442102400</v>
      </c>
      <c r="K706">
        <v>1440370768</v>
      </c>
      <c r="L706" t="b">
        <v>0</v>
      </c>
      <c r="M706">
        <v>72</v>
      </c>
      <c r="N706" t="b">
        <v>1</v>
      </c>
      <c r="O706" t="s">
        <v>8269</v>
      </c>
      <c r="P706">
        <f t="shared" si="40"/>
        <v>102</v>
      </c>
      <c r="Q706">
        <f t="shared" si="41"/>
        <v>141.29</v>
      </c>
      <c r="R706" s="12" t="s">
        <v>8323</v>
      </c>
      <c r="S706" t="s">
        <v>8326</v>
      </c>
      <c r="T706" s="17">
        <f t="shared" si="42"/>
        <v>42239.957962962959</v>
      </c>
      <c r="U706" s="17">
        <f t="shared" si="43"/>
        <v>41579.791666666664</v>
      </c>
    </row>
    <row r="707" spans="2:22" ht="42.75" hidden="1" x14ac:dyDescent="0.45">
      <c r="B707">
        <v>3524</v>
      </c>
      <c r="C707" s="9" t="s">
        <v>3523</v>
      </c>
      <c r="D707" s="3" t="s">
        <v>7634</v>
      </c>
      <c r="E707" s="5">
        <v>10000</v>
      </c>
      <c r="F707" s="7">
        <v>10156</v>
      </c>
      <c r="G707" t="s">
        <v>8218</v>
      </c>
      <c r="H707" t="s">
        <v>8223</v>
      </c>
      <c r="I707" t="s">
        <v>8245</v>
      </c>
      <c r="J707">
        <v>1410580800</v>
      </c>
      <c r="K707">
        <v>1409336373</v>
      </c>
      <c r="L707" t="b">
        <v>0</v>
      </c>
      <c r="M707">
        <v>74</v>
      </c>
      <c r="N707" t="b">
        <v>1</v>
      </c>
      <c r="O707" t="s">
        <v>8269</v>
      </c>
      <c r="P707">
        <f t="shared" ref="P707:P770" si="44">ROUND(F707/E707*100,0)</f>
        <v>102</v>
      </c>
      <c r="Q707">
        <f t="shared" ref="Q707:Q770" si="45">IFERROR(ROUND(F707/M707,2),0)</f>
        <v>137.24</v>
      </c>
      <c r="R707" s="12" t="s">
        <v>8323</v>
      </c>
      <c r="S707" t="s">
        <v>8326</v>
      </c>
      <c r="T707" s="17">
        <f t="shared" ref="T707:T770" si="46">(((K707/60)/60)/24)+DATE(1970,1,1)</f>
        <v>41880.76357638889</v>
      </c>
      <c r="U707" s="17">
        <f t="shared" si="43"/>
        <v>41287.950381944444</v>
      </c>
    </row>
    <row r="708" spans="2:22" ht="57" hidden="1" x14ac:dyDescent="0.45">
      <c r="B708">
        <v>796</v>
      </c>
      <c r="C708" s="9" t="s">
        <v>797</v>
      </c>
      <c r="D708" s="3" t="s">
        <v>4906</v>
      </c>
      <c r="E708" s="5">
        <v>10000</v>
      </c>
      <c r="F708" s="7">
        <v>10135</v>
      </c>
      <c r="G708" t="s">
        <v>8218</v>
      </c>
      <c r="H708" t="s">
        <v>8223</v>
      </c>
      <c r="I708" t="s">
        <v>8245</v>
      </c>
      <c r="J708">
        <v>1379279400</v>
      </c>
      <c r="K708">
        <v>1376687485</v>
      </c>
      <c r="L708" t="b">
        <v>0</v>
      </c>
      <c r="M708">
        <v>90</v>
      </c>
      <c r="N708" t="b">
        <v>1</v>
      </c>
      <c r="O708" t="s">
        <v>8274</v>
      </c>
      <c r="P708">
        <f t="shared" si="44"/>
        <v>101</v>
      </c>
      <c r="Q708">
        <f t="shared" si="45"/>
        <v>112.61</v>
      </c>
      <c r="R708" s="12" t="s">
        <v>8327</v>
      </c>
      <c r="S708" t="s">
        <v>8331</v>
      </c>
      <c r="T708" s="17">
        <f t="shared" si="46"/>
        <v>41502.882928240739</v>
      </c>
      <c r="U708" s="17">
        <f t="shared" si="43"/>
        <v>40425.043749999997</v>
      </c>
    </row>
    <row r="709" spans="2:22" ht="42.75" hidden="1" x14ac:dyDescent="0.45">
      <c r="B709">
        <v>3575</v>
      </c>
      <c r="C709" s="9" t="s">
        <v>3574</v>
      </c>
      <c r="D709" s="3" t="s">
        <v>7685</v>
      </c>
      <c r="E709" s="5">
        <v>10000</v>
      </c>
      <c r="F709" s="7">
        <v>10133</v>
      </c>
      <c r="G709" t="s">
        <v>8218</v>
      </c>
      <c r="H709" t="s">
        <v>8223</v>
      </c>
      <c r="I709" t="s">
        <v>8245</v>
      </c>
      <c r="J709">
        <v>1470887940</v>
      </c>
      <c r="K709">
        <v>1468176527</v>
      </c>
      <c r="L709" t="b">
        <v>0</v>
      </c>
      <c r="M709">
        <v>102</v>
      </c>
      <c r="N709" t="b">
        <v>1</v>
      </c>
      <c r="O709" t="s">
        <v>8269</v>
      </c>
      <c r="P709">
        <f t="shared" si="44"/>
        <v>101</v>
      </c>
      <c r="Q709">
        <f t="shared" si="45"/>
        <v>99.34</v>
      </c>
      <c r="R709" s="12" t="s">
        <v>8323</v>
      </c>
      <c r="S709" t="s">
        <v>8326</v>
      </c>
      <c r="T709" s="17">
        <f t="shared" si="46"/>
        <v>42561.783877314811</v>
      </c>
      <c r="U709" s="17">
        <f t="shared" si="43"/>
        <v>42260</v>
      </c>
    </row>
    <row r="710" spans="2:22" ht="42.75" hidden="1" x14ac:dyDescent="0.45">
      <c r="B710">
        <v>334</v>
      </c>
      <c r="C710" s="9" t="s">
        <v>335</v>
      </c>
      <c r="D710" s="3" t="s">
        <v>4444</v>
      </c>
      <c r="E710" s="5">
        <v>10000</v>
      </c>
      <c r="F710" s="7">
        <v>10119</v>
      </c>
      <c r="G710" t="s">
        <v>8218</v>
      </c>
      <c r="H710" t="s">
        <v>8223</v>
      </c>
      <c r="I710" t="s">
        <v>8245</v>
      </c>
      <c r="J710">
        <v>1431716400</v>
      </c>
      <c r="K710">
        <v>1428423757</v>
      </c>
      <c r="L710" t="b">
        <v>1</v>
      </c>
      <c r="M710">
        <v>69</v>
      </c>
      <c r="N710" t="b">
        <v>1</v>
      </c>
      <c r="O710" t="s">
        <v>8267</v>
      </c>
      <c r="P710">
        <f t="shared" si="44"/>
        <v>101</v>
      </c>
      <c r="Q710">
        <f t="shared" si="45"/>
        <v>146.65</v>
      </c>
      <c r="R710" s="12" t="s">
        <v>8321</v>
      </c>
      <c r="S710" t="s">
        <v>8322</v>
      </c>
      <c r="T710" s="17">
        <f t="shared" si="46"/>
        <v>42101.682372685187</v>
      </c>
      <c r="U710" s="17">
        <f t="shared" ref="U710:U773" si="47">(((J707/60)/60)/24)+DATE(1970,1,1)</f>
        <v>41895.166666666664</v>
      </c>
    </row>
    <row r="711" spans="2:22" ht="42.75" hidden="1" x14ac:dyDescent="0.45">
      <c r="B711">
        <v>3421</v>
      </c>
      <c r="C711" s="9" t="s">
        <v>3420</v>
      </c>
      <c r="D711" s="3" t="s">
        <v>7531</v>
      </c>
      <c r="E711" s="5">
        <v>10000</v>
      </c>
      <c r="F711" s="7">
        <v>10115</v>
      </c>
      <c r="G711" t="s">
        <v>8218</v>
      </c>
      <c r="H711" t="s">
        <v>8223</v>
      </c>
      <c r="I711" t="s">
        <v>8245</v>
      </c>
      <c r="J711">
        <v>1425495563</v>
      </c>
      <c r="K711">
        <v>1422903563</v>
      </c>
      <c r="L711" t="b">
        <v>0</v>
      </c>
      <c r="M711">
        <v>98</v>
      </c>
      <c r="N711" t="b">
        <v>1</v>
      </c>
      <c r="O711" t="s">
        <v>8269</v>
      </c>
      <c r="P711">
        <f t="shared" si="44"/>
        <v>101</v>
      </c>
      <c r="Q711">
        <f t="shared" si="45"/>
        <v>103.21</v>
      </c>
      <c r="R711" s="12" t="s">
        <v>8323</v>
      </c>
      <c r="S711" t="s">
        <v>8326</v>
      </c>
      <c r="T711" s="17">
        <f t="shared" si="46"/>
        <v>42037.791238425925</v>
      </c>
      <c r="U711" s="17">
        <f t="shared" si="47"/>
        <v>41532.881944444445</v>
      </c>
    </row>
    <row r="712" spans="2:22" ht="42.75" hidden="1" x14ac:dyDescent="0.45">
      <c r="B712">
        <v>54</v>
      </c>
      <c r="C712" s="9" t="s">
        <v>56</v>
      </c>
      <c r="D712" s="3" t="s">
        <v>4165</v>
      </c>
      <c r="E712" s="5">
        <v>10000</v>
      </c>
      <c r="F712" s="7">
        <v>10100</v>
      </c>
      <c r="G712" t="s">
        <v>8218</v>
      </c>
      <c r="H712" t="s">
        <v>8223</v>
      </c>
      <c r="I712" t="s">
        <v>8245</v>
      </c>
      <c r="J712">
        <v>1451063221</v>
      </c>
      <c r="K712">
        <v>1448471221</v>
      </c>
      <c r="L712" t="b">
        <v>0</v>
      </c>
      <c r="M712">
        <v>52</v>
      </c>
      <c r="N712" t="b">
        <v>1</v>
      </c>
      <c r="O712" t="s">
        <v>8263</v>
      </c>
      <c r="P712">
        <f t="shared" si="44"/>
        <v>101</v>
      </c>
      <c r="Q712">
        <f t="shared" si="45"/>
        <v>194.23</v>
      </c>
      <c r="R712" s="12" t="s">
        <v>8321</v>
      </c>
      <c r="S712" t="s">
        <v>8332</v>
      </c>
      <c r="T712" s="17">
        <f t="shared" si="46"/>
        <v>42333.713206018518</v>
      </c>
      <c r="U712" s="17">
        <f t="shared" si="47"/>
        <v>42593.165972222225</v>
      </c>
    </row>
    <row r="713" spans="2:22" ht="42.75" hidden="1" x14ac:dyDescent="0.45">
      <c r="B713">
        <v>2930</v>
      </c>
      <c r="C713" s="9" t="s">
        <v>2930</v>
      </c>
      <c r="D713" s="3" t="s">
        <v>7040</v>
      </c>
      <c r="E713" s="5">
        <v>10000</v>
      </c>
      <c r="F713" s="7">
        <v>10092</v>
      </c>
      <c r="G713" t="s">
        <v>8218</v>
      </c>
      <c r="H713" t="s">
        <v>8224</v>
      </c>
      <c r="I713" t="s">
        <v>8246</v>
      </c>
      <c r="J713">
        <v>1431007264</v>
      </c>
      <c r="K713">
        <v>1428415264</v>
      </c>
      <c r="L713" t="b">
        <v>0</v>
      </c>
      <c r="M713">
        <v>62</v>
      </c>
      <c r="N713" t="b">
        <v>1</v>
      </c>
      <c r="O713" t="s">
        <v>8303</v>
      </c>
      <c r="P713">
        <f t="shared" si="44"/>
        <v>101</v>
      </c>
      <c r="Q713">
        <f t="shared" si="45"/>
        <v>162.77000000000001</v>
      </c>
      <c r="R713" s="12" t="s">
        <v>8323</v>
      </c>
      <c r="S713" t="s">
        <v>8335</v>
      </c>
      <c r="T713" s="17">
        <f t="shared" si="46"/>
        <v>42101.584074074075</v>
      </c>
      <c r="U713" s="17">
        <f t="shared" si="47"/>
        <v>42139.791666666672</v>
      </c>
      <c r="V713">
        <f>YEAR(T:T)</f>
        <v>2015</v>
      </c>
    </row>
    <row r="714" spans="2:22" ht="42.75" hidden="1" x14ac:dyDescent="0.45">
      <c r="B714">
        <v>3022</v>
      </c>
      <c r="C714" s="9" t="s">
        <v>3022</v>
      </c>
      <c r="D714" s="3" t="s">
        <v>7132</v>
      </c>
      <c r="E714" s="5">
        <v>10000</v>
      </c>
      <c r="F714" s="7">
        <v>10088</v>
      </c>
      <c r="G714" t="s">
        <v>8218</v>
      </c>
      <c r="H714" t="s">
        <v>8223</v>
      </c>
      <c r="I714" t="s">
        <v>8245</v>
      </c>
      <c r="J714">
        <v>1472338409</v>
      </c>
      <c r="K714">
        <v>1468450409</v>
      </c>
      <c r="L714" t="b">
        <v>0</v>
      </c>
      <c r="M714">
        <v>62</v>
      </c>
      <c r="N714" t="b">
        <v>1</v>
      </c>
      <c r="O714" t="s">
        <v>8301</v>
      </c>
      <c r="P714">
        <f t="shared" si="44"/>
        <v>101</v>
      </c>
      <c r="Q714">
        <f t="shared" si="45"/>
        <v>162.71</v>
      </c>
      <c r="R714" s="12" t="s">
        <v>8323</v>
      </c>
      <c r="S714" t="s">
        <v>8324</v>
      </c>
      <c r="T714" s="17">
        <f t="shared" si="46"/>
        <v>42564.95380787037</v>
      </c>
      <c r="U714" s="17">
        <f t="shared" si="47"/>
        <v>42067.791238425925</v>
      </c>
    </row>
    <row r="715" spans="2:22" ht="57" hidden="1" x14ac:dyDescent="0.45">
      <c r="B715">
        <v>527</v>
      </c>
      <c r="C715" s="9" t="s">
        <v>528</v>
      </c>
      <c r="D715" s="3" t="s">
        <v>4637</v>
      </c>
      <c r="E715" s="5">
        <v>10000</v>
      </c>
      <c r="F715" s="7">
        <v>10085</v>
      </c>
      <c r="G715" t="s">
        <v>8218</v>
      </c>
      <c r="H715" t="s">
        <v>8223</v>
      </c>
      <c r="I715" t="s">
        <v>8245</v>
      </c>
      <c r="J715">
        <v>1487347500</v>
      </c>
      <c r="K715">
        <v>1484715366</v>
      </c>
      <c r="L715" t="b">
        <v>0</v>
      </c>
      <c r="M715">
        <v>158</v>
      </c>
      <c r="N715" t="b">
        <v>1</v>
      </c>
      <c r="O715" t="s">
        <v>8269</v>
      </c>
      <c r="P715">
        <f t="shared" si="44"/>
        <v>101</v>
      </c>
      <c r="Q715">
        <f t="shared" si="45"/>
        <v>63.83</v>
      </c>
      <c r="R715" s="12" t="s">
        <v>8323</v>
      </c>
      <c r="S715" t="s">
        <v>8326</v>
      </c>
      <c r="T715" s="17">
        <f t="shared" si="46"/>
        <v>42753.205625000002</v>
      </c>
      <c r="U715" s="17">
        <f t="shared" si="47"/>
        <v>42363.713206018518</v>
      </c>
    </row>
    <row r="716" spans="2:22" ht="42.75" hidden="1" x14ac:dyDescent="0.45">
      <c r="B716">
        <v>1674</v>
      </c>
      <c r="C716" s="9" t="s">
        <v>1675</v>
      </c>
      <c r="D716" s="3" t="s">
        <v>5784</v>
      </c>
      <c r="E716" s="5">
        <v>5000</v>
      </c>
      <c r="F716" s="7">
        <v>10085</v>
      </c>
      <c r="G716" t="s">
        <v>8218</v>
      </c>
      <c r="H716" t="s">
        <v>8223</v>
      </c>
      <c r="I716" t="s">
        <v>8245</v>
      </c>
      <c r="J716">
        <v>1471503540</v>
      </c>
      <c r="K716">
        <v>1468852306</v>
      </c>
      <c r="L716" t="b">
        <v>0</v>
      </c>
      <c r="M716">
        <v>113</v>
      </c>
      <c r="N716" t="b">
        <v>1</v>
      </c>
      <c r="O716" t="s">
        <v>8290</v>
      </c>
      <c r="P716">
        <f t="shared" si="44"/>
        <v>202</v>
      </c>
      <c r="Q716">
        <f t="shared" si="45"/>
        <v>89.25</v>
      </c>
      <c r="R716" s="12" t="s">
        <v>8327</v>
      </c>
      <c r="S716" t="s">
        <v>8338</v>
      </c>
      <c r="T716" s="17">
        <f t="shared" si="46"/>
        <v>42569.605393518519</v>
      </c>
      <c r="U716" s="17">
        <f t="shared" si="47"/>
        <v>42131.584074074075</v>
      </c>
    </row>
    <row r="717" spans="2:22" ht="42.75" hidden="1" x14ac:dyDescent="0.45">
      <c r="B717">
        <v>1750</v>
      </c>
      <c r="C717" s="9" t="s">
        <v>1751</v>
      </c>
      <c r="D717" s="3" t="s">
        <v>5860</v>
      </c>
      <c r="E717" s="5">
        <v>5000</v>
      </c>
      <c r="F717" s="7">
        <v>10081</v>
      </c>
      <c r="G717" t="s">
        <v>8218</v>
      </c>
      <c r="H717" t="s">
        <v>8223</v>
      </c>
      <c r="I717" t="s">
        <v>8245</v>
      </c>
      <c r="J717">
        <v>1461096304</v>
      </c>
      <c r="K717">
        <v>1458936304</v>
      </c>
      <c r="L717" t="b">
        <v>0</v>
      </c>
      <c r="M717">
        <v>125</v>
      </c>
      <c r="N717" t="b">
        <v>1</v>
      </c>
      <c r="O717" t="s">
        <v>8283</v>
      </c>
      <c r="P717">
        <f t="shared" si="44"/>
        <v>202</v>
      </c>
      <c r="Q717">
        <f t="shared" si="45"/>
        <v>80.650000000000006</v>
      </c>
      <c r="R717" s="12" t="s">
        <v>8313</v>
      </c>
      <c r="S717" t="s">
        <v>8314</v>
      </c>
      <c r="T717" s="17">
        <f t="shared" si="46"/>
        <v>42454.836851851855</v>
      </c>
      <c r="U717" s="17">
        <f t="shared" si="47"/>
        <v>42609.95380787037</v>
      </c>
    </row>
    <row r="718" spans="2:22" ht="42.75" hidden="1" x14ac:dyDescent="0.45">
      <c r="B718">
        <v>1278</v>
      </c>
      <c r="C718" s="9" t="s">
        <v>1279</v>
      </c>
      <c r="D718" s="3" t="s">
        <v>5388</v>
      </c>
      <c r="E718" s="5">
        <v>6500</v>
      </c>
      <c r="F718" s="7">
        <v>10071</v>
      </c>
      <c r="G718" t="s">
        <v>8218</v>
      </c>
      <c r="H718" t="s">
        <v>8223</v>
      </c>
      <c r="I718" t="s">
        <v>8245</v>
      </c>
      <c r="J718">
        <v>1403661600</v>
      </c>
      <c r="K718">
        <v>1401196766</v>
      </c>
      <c r="L718" t="b">
        <v>1</v>
      </c>
      <c r="M718">
        <v>190</v>
      </c>
      <c r="N718" t="b">
        <v>1</v>
      </c>
      <c r="O718" t="s">
        <v>8274</v>
      </c>
      <c r="P718">
        <f t="shared" si="44"/>
        <v>155</v>
      </c>
      <c r="Q718">
        <f t="shared" si="45"/>
        <v>53.01</v>
      </c>
      <c r="R718" s="12" t="s">
        <v>8327</v>
      </c>
      <c r="S718" t="s">
        <v>8331</v>
      </c>
      <c r="T718" s="17">
        <f t="shared" si="46"/>
        <v>41786.555162037039</v>
      </c>
      <c r="U718" s="17">
        <f t="shared" si="47"/>
        <v>42783.670138888891</v>
      </c>
    </row>
    <row r="719" spans="2:22" ht="42.75" hidden="1" x14ac:dyDescent="0.45">
      <c r="B719">
        <v>3153</v>
      </c>
      <c r="C719" s="9" t="s">
        <v>3153</v>
      </c>
      <c r="D719" s="3" t="s">
        <v>7263</v>
      </c>
      <c r="E719" s="5">
        <v>3000</v>
      </c>
      <c r="F719" s="7">
        <v>10067.5</v>
      </c>
      <c r="G719" t="s">
        <v>8218</v>
      </c>
      <c r="H719" t="s">
        <v>8223</v>
      </c>
      <c r="I719" t="s">
        <v>8245</v>
      </c>
      <c r="J719">
        <v>1304225940</v>
      </c>
      <c r="K719">
        <v>1301542937</v>
      </c>
      <c r="L719" t="b">
        <v>1</v>
      </c>
      <c r="M719">
        <v>241</v>
      </c>
      <c r="N719" t="b">
        <v>1</v>
      </c>
      <c r="O719" t="s">
        <v>8269</v>
      </c>
      <c r="P719">
        <f t="shared" si="44"/>
        <v>336</v>
      </c>
      <c r="Q719">
        <f t="shared" si="45"/>
        <v>41.77</v>
      </c>
      <c r="R719" s="12" t="s">
        <v>8323</v>
      </c>
      <c r="S719" t="s">
        <v>8326</v>
      </c>
      <c r="T719" s="17">
        <f t="shared" si="46"/>
        <v>40633.154363425929</v>
      </c>
      <c r="U719" s="17">
        <f t="shared" si="47"/>
        <v>42600.290972222225</v>
      </c>
    </row>
    <row r="720" spans="2:22" ht="42.75" hidden="1" x14ac:dyDescent="0.45">
      <c r="B720">
        <v>3455</v>
      </c>
      <c r="C720" s="9" t="s">
        <v>3454</v>
      </c>
      <c r="D720" s="3" t="s">
        <v>7565</v>
      </c>
      <c r="E720" s="5">
        <v>10000</v>
      </c>
      <c r="F720" s="7">
        <v>10065</v>
      </c>
      <c r="G720" t="s">
        <v>8218</v>
      </c>
      <c r="H720" t="s">
        <v>8223</v>
      </c>
      <c r="I720" t="s">
        <v>8245</v>
      </c>
      <c r="J720">
        <v>1476381627</v>
      </c>
      <c r="K720">
        <v>1473789627</v>
      </c>
      <c r="L720" t="b">
        <v>0</v>
      </c>
      <c r="M720">
        <v>69</v>
      </c>
      <c r="N720" t="b">
        <v>1</v>
      </c>
      <c r="O720" t="s">
        <v>8269</v>
      </c>
      <c r="P720">
        <f t="shared" si="44"/>
        <v>101</v>
      </c>
      <c r="Q720">
        <f t="shared" si="45"/>
        <v>145.87</v>
      </c>
      <c r="R720" s="12" t="s">
        <v>8323</v>
      </c>
      <c r="S720" t="s">
        <v>8326</v>
      </c>
      <c r="T720" s="17">
        <f t="shared" si="46"/>
        <v>42626.7503125</v>
      </c>
      <c r="U720" s="17">
        <f t="shared" si="47"/>
        <v>42479.836851851855</v>
      </c>
    </row>
    <row r="721" spans="2:21" ht="57" hidden="1" x14ac:dyDescent="0.45">
      <c r="B721">
        <v>302</v>
      </c>
      <c r="C721" s="9" t="s">
        <v>303</v>
      </c>
      <c r="D721" s="3" t="s">
        <v>4412</v>
      </c>
      <c r="E721" s="5">
        <v>10000</v>
      </c>
      <c r="F721" s="7">
        <v>10046</v>
      </c>
      <c r="G721" t="s">
        <v>8218</v>
      </c>
      <c r="H721" t="s">
        <v>8223</v>
      </c>
      <c r="I721" t="s">
        <v>8245</v>
      </c>
      <c r="J721">
        <v>1330115638</v>
      </c>
      <c r="K721">
        <v>1327523638</v>
      </c>
      <c r="L721" t="b">
        <v>1</v>
      </c>
      <c r="M721">
        <v>108</v>
      </c>
      <c r="N721" t="b">
        <v>1</v>
      </c>
      <c r="O721" t="s">
        <v>8267</v>
      </c>
      <c r="P721">
        <f t="shared" si="44"/>
        <v>100</v>
      </c>
      <c r="Q721">
        <f t="shared" si="45"/>
        <v>93.02</v>
      </c>
      <c r="R721" s="12" t="s">
        <v>8321</v>
      </c>
      <c r="S721" t="s">
        <v>8322</v>
      </c>
      <c r="T721" s="17">
        <f t="shared" si="46"/>
        <v>40933.856921296298</v>
      </c>
      <c r="U721" s="17">
        <f t="shared" si="47"/>
        <v>41815.083333333336</v>
      </c>
    </row>
    <row r="722" spans="2:21" ht="42.75" hidden="1" x14ac:dyDescent="0.45">
      <c r="B722">
        <v>2055</v>
      </c>
      <c r="C722" s="9" t="s">
        <v>2056</v>
      </c>
      <c r="D722" s="3" t="s">
        <v>6165</v>
      </c>
      <c r="E722" s="5">
        <v>6000</v>
      </c>
      <c r="F722" s="7">
        <v>10045</v>
      </c>
      <c r="G722" t="s">
        <v>8218</v>
      </c>
      <c r="H722" t="s">
        <v>8223</v>
      </c>
      <c r="I722" t="s">
        <v>8245</v>
      </c>
      <c r="J722">
        <v>1417579200</v>
      </c>
      <c r="K722">
        <v>1415031043</v>
      </c>
      <c r="L722" t="b">
        <v>0</v>
      </c>
      <c r="M722">
        <v>101</v>
      </c>
      <c r="N722" t="b">
        <v>1</v>
      </c>
      <c r="O722" t="s">
        <v>8293</v>
      </c>
      <c r="P722">
        <f t="shared" si="44"/>
        <v>167</v>
      </c>
      <c r="Q722">
        <f t="shared" si="45"/>
        <v>99.46</v>
      </c>
      <c r="R722" s="12" t="s">
        <v>8308</v>
      </c>
      <c r="S722" t="s">
        <v>8309</v>
      </c>
      <c r="T722" s="17">
        <f t="shared" si="46"/>
        <v>41946.674108796295</v>
      </c>
      <c r="U722" s="17">
        <f t="shared" si="47"/>
        <v>40664.207638888889</v>
      </c>
    </row>
    <row r="723" spans="2:21" ht="42.75" hidden="1" x14ac:dyDescent="0.45">
      <c r="B723">
        <v>1691</v>
      </c>
      <c r="C723" s="9" t="s">
        <v>1692</v>
      </c>
      <c r="D723" s="3" t="s">
        <v>5801</v>
      </c>
      <c r="E723" s="5">
        <v>30000</v>
      </c>
      <c r="F723" s="7">
        <v>10042</v>
      </c>
      <c r="G723" t="s">
        <v>8221</v>
      </c>
      <c r="H723" t="s">
        <v>8223</v>
      </c>
      <c r="I723" t="s">
        <v>8245</v>
      </c>
      <c r="J723">
        <v>1491181200</v>
      </c>
      <c r="K723">
        <v>1488387008</v>
      </c>
      <c r="L723" t="b">
        <v>0</v>
      </c>
      <c r="M723">
        <v>38</v>
      </c>
      <c r="N723" t="b">
        <v>0</v>
      </c>
      <c r="O723" t="s">
        <v>8291</v>
      </c>
      <c r="P723">
        <f t="shared" si="44"/>
        <v>33</v>
      </c>
      <c r="Q723">
        <f t="shared" si="45"/>
        <v>264.26</v>
      </c>
      <c r="R723" s="12" t="s">
        <v>8327</v>
      </c>
      <c r="S723" t="s">
        <v>8330</v>
      </c>
      <c r="T723" s="17">
        <f t="shared" si="46"/>
        <v>42795.701481481476</v>
      </c>
      <c r="U723" s="17">
        <f t="shared" si="47"/>
        <v>42656.7503125</v>
      </c>
    </row>
    <row r="724" spans="2:21" ht="42.75" hidden="1" x14ac:dyDescent="0.45">
      <c r="B724">
        <v>3400</v>
      </c>
      <c r="C724" s="9" t="s">
        <v>3399</v>
      </c>
      <c r="D724" s="3" t="s">
        <v>7510</v>
      </c>
      <c r="E724" s="5">
        <v>10000</v>
      </c>
      <c r="F724" s="7">
        <v>10041</v>
      </c>
      <c r="G724" t="s">
        <v>8218</v>
      </c>
      <c r="H724" t="s">
        <v>8223</v>
      </c>
      <c r="I724" t="s">
        <v>8245</v>
      </c>
      <c r="J724">
        <v>1409266414</v>
      </c>
      <c r="K724">
        <v>1405378414</v>
      </c>
      <c r="L724" t="b">
        <v>0</v>
      </c>
      <c r="M724">
        <v>85</v>
      </c>
      <c r="N724" t="b">
        <v>1</v>
      </c>
      <c r="O724" t="s">
        <v>8269</v>
      </c>
      <c r="P724">
        <f t="shared" si="44"/>
        <v>100</v>
      </c>
      <c r="Q724">
        <f t="shared" si="45"/>
        <v>118.13</v>
      </c>
      <c r="R724" s="12" t="s">
        <v>8323</v>
      </c>
      <c r="S724" t="s">
        <v>8326</v>
      </c>
      <c r="T724" s="17">
        <f t="shared" si="46"/>
        <v>41834.953865740739</v>
      </c>
      <c r="U724" s="17">
        <f t="shared" si="47"/>
        <v>40963.856921296298</v>
      </c>
    </row>
    <row r="725" spans="2:21" ht="28.5" hidden="1" x14ac:dyDescent="0.45">
      <c r="B725">
        <v>3406</v>
      </c>
      <c r="C725" s="9" t="s">
        <v>3405</v>
      </c>
      <c r="D725" s="3" t="s">
        <v>7516</v>
      </c>
      <c r="E725" s="5">
        <v>10000</v>
      </c>
      <c r="F725" s="7">
        <v>10031</v>
      </c>
      <c r="G725" t="s">
        <v>8218</v>
      </c>
      <c r="H725" t="s">
        <v>8223</v>
      </c>
      <c r="I725" t="s">
        <v>8245</v>
      </c>
      <c r="J725">
        <v>1405511376</v>
      </c>
      <c r="K725">
        <v>1401623376</v>
      </c>
      <c r="L725" t="b">
        <v>0</v>
      </c>
      <c r="M725">
        <v>91</v>
      </c>
      <c r="N725" t="b">
        <v>1</v>
      </c>
      <c r="O725" t="s">
        <v>8269</v>
      </c>
      <c r="P725">
        <f t="shared" si="44"/>
        <v>100</v>
      </c>
      <c r="Q725">
        <f t="shared" si="45"/>
        <v>110.23</v>
      </c>
      <c r="R725" s="12" t="s">
        <v>8323</v>
      </c>
      <c r="S725" t="s">
        <v>8326</v>
      </c>
      <c r="T725" s="17">
        <f t="shared" si="46"/>
        <v>41791.492777777778</v>
      </c>
      <c r="U725" s="17">
        <f t="shared" si="47"/>
        <v>41976.166666666672</v>
      </c>
    </row>
    <row r="726" spans="2:21" ht="42.75" x14ac:dyDescent="0.45">
      <c r="B726">
        <v>2811</v>
      </c>
      <c r="C726" s="9" t="s">
        <v>2811</v>
      </c>
      <c r="D726" s="3" t="s">
        <v>6921</v>
      </c>
      <c r="E726" s="5">
        <v>10000</v>
      </c>
      <c r="F726" s="7">
        <v>10027</v>
      </c>
      <c r="G726" t="s">
        <v>8218</v>
      </c>
      <c r="H726" t="s">
        <v>8224</v>
      </c>
      <c r="I726" t="s">
        <v>8246</v>
      </c>
      <c r="J726">
        <v>1424692503</v>
      </c>
      <c r="K726">
        <v>1422100503</v>
      </c>
      <c r="L726" t="b">
        <v>0</v>
      </c>
      <c r="M726">
        <v>108</v>
      </c>
      <c r="N726" t="b">
        <v>1</v>
      </c>
      <c r="O726" t="s">
        <v>8269</v>
      </c>
      <c r="P726">
        <f t="shared" si="44"/>
        <v>100</v>
      </c>
      <c r="Q726">
        <f t="shared" si="45"/>
        <v>92.84</v>
      </c>
      <c r="R726" s="12" t="s">
        <v>8323</v>
      </c>
      <c r="S726" t="s">
        <v>8326</v>
      </c>
      <c r="T726" s="17">
        <f t="shared" si="46"/>
        <v>42028.496562500004</v>
      </c>
      <c r="U726" s="17">
        <f t="shared" si="47"/>
        <v>42828.041666666672</v>
      </c>
    </row>
    <row r="727" spans="2:21" ht="42.75" x14ac:dyDescent="0.45">
      <c r="B727">
        <v>3288</v>
      </c>
      <c r="C727" s="9" t="s">
        <v>3288</v>
      </c>
      <c r="D727" s="3" t="s">
        <v>7398</v>
      </c>
      <c r="E727" s="5">
        <v>10000</v>
      </c>
      <c r="F727" s="7">
        <v>10026.49</v>
      </c>
      <c r="G727" t="s">
        <v>8218</v>
      </c>
      <c r="H727" t="s">
        <v>8224</v>
      </c>
      <c r="I727" t="s">
        <v>8246</v>
      </c>
      <c r="J727">
        <v>1466463600</v>
      </c>
      <c r="K727">
        <v>1463337315</v>
      </c>
      <c r="L727" t="b">
        <v>0</v>
      </c>
      <c r="M727">
        <v>207</v>
      </c>
      <c r="N727" t="b">
        <v>1</v>
      </c>
      <c r="O727" t="s">
        <v>8269</v>
      </c>
      <c r="P727">
        <f t="shared" si="44"/>
        <v>100</v>
      </c>
      <c r="Q727">
        <f t="shared" si="45"/>
        <v>48.44</v>
      </c>
      <c r="R727" s="12" t="s">
        <v>8323</v>
      </c>
      <c r="S727" t="s">
        <v>8326</v>
      </c>
      <c r="T727" s="17">
        <f t="shared" si="46"/>
        <v>42505.774479166663</v>
      </c>
      <c r="U727" s="17">
        <f t="shared" si="47"/>
        <v>41879.953865740739</v>
      </c>
    </row>
    <row r="728" spans="2:21" ht="42.75" hidden="1" x14ac:dyDescent="0.45">
      <c r="B728">
        <v>2539</v>
      </c>
      <c r="C728" s="9" t="s">
        <v>2539</v>
      </c>
      <c r="D728" s="3" t="s">
        <v>6649</v>
      </c>
      <c r="E728" s="5">
        <v>10000</v>
      </c>
      <c r="F728" s="7">
        <v>10025</v>
      </c>
      <c r="G728" t="s">
        <v>8218</v>
      </c>
      <c r="H728" t="s">
        <v>8223</v>
      </c>
      <c r="I728" t="s">
        <v>8245</v>
      </c>
      <c r="J728">
        <v>1422913152</v>
      </c>
      <c r="K728">
        <v>1417729152</v>
      </c>
      <c r="L728" t="b">
        <v>0</v>
      </c>
      <c r="M728">
        <v>59</v>
      </c>
      <c r="N728" t="b">
        <v>1</v>
      </c>
      <c r="O728" t="s">
        <v>8298</v>
      </c>
      <c r="P728">
        <f t="shared" si="44"/>
        <v>100</v>
      </c>
      <c r="Q728">
        <f t="shared" si="45"/>
        <v>169.92</v>
      </c>
      <c r="R728" s="12" t="s">
        <v>8327</v>
      </c>
      <c r="S728" t="s">
        <v>8341</v>
      </c>
      <c r="T728" s="17">
        <f t="shared" si="46"/>
        <v>41977.902222222227</v>
      </c>
      <c r="U728" s="17">
        <f t="shared" si="47"/>
        <v>41836.492777777778</v>
      </c>
    </row>
    <row r="729" spans="2:21" hidden="1" x14ac:dyDescent="0.45">
      <c r="B729">
        <v>1836</v>
      </c>
      <c r="C729" s="9" t="s">
        <v>1837</v>
      </c>
      <c r="D729" s="3" t="s">
        <v>5946</v>
      </c>
      <c r="E729" s="5">
        <v>5000</v>
      </c>
      <c r="F729" s="7">
        <v>10017</v>
      </c>
      <c r="G729" t="s">
        <v>8218</v>
      </c>
      <c r="H729" t="s">
        <v>8223</v>
      </c>
      <c r="I729" t="s">
        <v>8245</v>
      </c>
      <c r="J729">
        <v>1361129129</v>
      </c>
      <c r="K729">
        <v>1359660329</v>
      </c>
      <c r="L729" t="b">
        <v>0</v>
      </c>
      <c r="M729">
        <v>55</v>
      </c>
      <c r="N729" t="b">
        <v>1</v>
      </c>
      <c r="O729" t="s">
        <v>8274</v>
      </c>
      <c r="P729">
        <f t="shared" si="44"/>
        <v>200</v>
      </c>
      <c r="Q729">
        <f t="shared" si="45"/>
        <v>182.13</v>
      </c>
      <c r="R729" s="12" t="s">
        <v>8327</v>
      </c>
      <c r="S729" t="s">
        <v>8331</v>
      </c>
      <c r="T729" s="17">
        <f t="shared" si="46"/>
        <v>41305.809363425928</v>
      </c>
      <c r="U729" s="17">
        <f t="shared" si="47"/>
        <v>42058.496562500004</v>
      </c>
    </row>
    <row r="730" spans="2:21" ht="57" hidden="1" x14ac:dyDescent="0.45">
      <c r="B730">
        <v>721</v>
      </c>
      <c r="C730" s="9" t="s">
        <v>722</v>
      </c>
      <c r="D730" s="3" t="s">
        <v>4831</v>
      </c>
      <c r="E730" s="5">
        <v>8200</v>
      </c>
      <c r="F730" s="7">
        <v>10013</v>
      </c>
      <c r="G730" t="s">
        <v>8218</v>
      </c>
      <c r="H730" t="s">
        <v>8223</v>
      </c>
      <c r="I730" t="s">
        <v>8245</v>
      </c>
      <c r="J730">
        <v>1406900607</v>
      </c>
      <c r="K730">
        <v>1403012607</v>
      </c>
      <c r="L730" t="b">
        <v>0</v>
      </c>
      <c r="M730">
        <v>119</v>
      </c>
      <c r="N730" t="b">
        <v>1</v>
      </c>
      <c r="O730" t="s">
        <v>8272</v>
      </c>
      <c r="P730">
        <f t="shared" si="44"/>
        <v>122</v>
      </c>
      <c r="Q730">
        <f t="shared" si="45"/>
        <v>84.14</v>
      </c>
      <c r="R730" s="12" t="s">
        <v>8311</v>
      </c>
      <c r="S730" t="s">
        <v>8333</v>
      </c>
      <c r="T730" s="17">
        <f t="shared" si="46"/>
        <v>41807.571840277778</v>
      </c>
      <c r="U730" s="17">
        <f t="shared" si="47"/>
        <v>42541.958333333328</v>
      </c>
    </row>
    <row r="731" spans="2:21" ht="42.75" hidden="1" x14ac:dyDescent="0.45">
      <c r="B731">
        <v>1633</v>
      </c>
      <c r="C731" s="9" t="s">
        <v>1634</v>
      </c>
      <c r="D731" s="3" t="s">
        <v>5743</v>
      </c>
      <c r="E731" s="5">
        <v>10000</v>
      </c>
      <c r="F731" s="7">
        <v>10000</v>
      </c>
      <c r="G731" t="s">
        <v>8218</v>
      </c>
      <c r="H731" t="s">
        <v>8223</v>
      </c>
      <c r="I731" t="s">
        <v>8245</v>
      </c>
      <c r="J731">
        <v>1326690000</v>
      </c>
      <c r="K731">
        <v>1324329156</v>
      </c>
      <c r="L731" t="b">
        <v>0</v>
      </c>
      <c r="M731">
        <v>58</v>
      </c>
      <c r="N731" t="b">
        <v>1</v>
      </c>
      <c r="O731" t="s">
        <v>8274</v>
      </c>
      <c r="P731">
        <f t="shared" si="44"/>
        <v>100</v>
      </c>
      <c r="Q731">
        <f t="shared" si="45"/>
        <v>172.41</v>
      </c>
      <c r="R731" s="12" t="s">
        <v>8327</v>
      </c>
      <c r="S731" t="s">
        <v>8331</v>
      </c>
      <c r="T731" s="17">
        <f t="shared" si="46"/>
        <v>40896.883750000001</v>
      </c>
      <c r="U731" s="17">
        <f t="shared" si="47"/>
        <v>42037.902222222227</v>
      </c>
    </row>
    <row r="732" spans="2:21" ht="42.75" hidden="1" x14ac:dyDescent="0.45">
      <c r="B732">
        <v>2990</v>
      </c>
      <c r="C732" s="9" t="s">
        <v>2990</v>
      </c>
      <c r="D732" s="3" t="s">
        <v>7100</v>
      </c>
      <c r="E732" s="5">
        <v>10000</v>
      </c>
      <c r="F732" s="7">
        <v>10000</v>
      </c>
      <c r="G732" t="s">
        <v>8218</v>
      </c>
      <c r="H732" t="s">
        <v>8223</v>
      </c>
      <c r="I732" t="s">
        <v>8245</v>
      </c>
      <c r="J732">
        <v>1452174420</v>
      </c>
      <c r="K732">
        <v>1449150420</v>
      </c>
      <c r="L732" t="b">
        <v>0</v>
      </c>
      <c r="M732">
        <v>27</v>
      </c>
      <c r="N732" t="b">
        <v>1</v>
      </c>
      <c r="O732" t="s">
        <v>8301</v>
      </c>
      <c r="P732">
        <f t="shared" si="44"/>
        <v>100</v>
      </c>
      <c r="Q732">
        <f t="shared" si="45"/>
        <v>370.37</v>
      </c>
      <c r="R732" s="12" t="s">
        <v>8323</v>
      </c>
      <c r="S732" t="s">
        <v>8324</v>
      </c>
      <c r="T732" s="17">
        <f t="shared" si="46"/>
        <v>42341.57430555555</v>
      </c>
      <c r="U732" s="17">
        <f t="shared" si="47"/>
        <v>41322.809363425928</v>
      </c>
    </row>
    <row r="733" spans="2:21" ht="42.75" hidden="1" x14ac:dyDescent="0.45">
      <c r="B733">
        <v>1137</v>
      </c>
      <c r="C733" s="9" t="s">
        <v>1138</v>
      </c>
      <c r="D733" s="3" t="s">
        <v>5247</v>
      </c>
      <c r="E733" s="5">
        <v>25000</v>
      </c>
      <c r="F733" s="7">
        <v>9875</v>
      </c>
      <c r="G733" t="s">
        <v>8220</v>
      </c>
      <c r="H733" t="s">
        <v>8223</v>
      </c>
      <c r="I733" t="s">
        <v>8245</v>
      </c>
      <c r="J733">
        <v>1461440421</v>
      </c>
      <c r="K733">
        <v>1458848421</v>
      </c>
      <c r="L733" t="b">
        <v>0</v>
      </c>
      <c r="M733">
        <v>39</v>
      </c>
      <c r="N733" t="b">
        <v>0</v>
      </c>
      <c r="O733" t="s">
        <v>8281</v>
      </c>
      <c r="P733">
        <f t="shared" si="44"/>
        <v>40</v>
      </c>
      <c r="Q733">
        <f t="shared" si="45"/>
        <v>253.21</v>
      </c>
      <c r="R733" s="12" t="s">
        <v>8316</v>
      </c>
      <c r="S733" t="s">
        <v>8344</v>
      </c>
      <c r="T733" s="17">
        <f t="shared" si="46"/>
        <v>42453.819687499999</v>
      </c>
      <c r="U733" s="17">
        <f t="shared" si="47"/>
        <v>41852.571840277778</v>
      </c>
    </row>
    <row r="734" spans="2:21" ht="57" hidden="1" x14ac:dyDescent="0.45">
      <c r="B734">
        <v>2736</v>
      </c>
      <c r="C734" s="9" t="s">
        <v>2736</v>
      </c>
      <c r="D734" s="3" t="s">
        <v>6846</v>
      </c>
      <c r="E734" s="5">
        <v>8000</v>
      </c>
      <c r="F734" s="7">
        <v>9832</v>
      </c>
      <c r="G734" t="s">
        <v>8218</v>
      </c>
      <c r="H734" t="s">
        <v>8228</v>
      </c>
      <c r="I734" t="s">
        <v>8250</v>
      </c>
      <c r="J734">
        <v>1398268773</v>
      </c>
      <c r="K734">
        <v>1395676773</v>
      </c>
      <c r="L734" t="b">
        <v>0</v>
      </c>
      <c r="M734">
        <v>58</v>
      </c>
      <c r="N734" t="b">
        <v>1</v>
      </c>
      <c r="O734" t="s">
        <v>8293</v>
      </c>
      <c r="P734">
        <f t="shared" si="44"/>
        <v>123</v>
      </c>
      <c r="Q734">
        <f t="shared" si="45"/>
        <v>169.52</v>
      </c>
      <c r="R734" s="12" t="s">
        <v>8308</v>
      </c>
      <c r="S734" t="s">
        <v>8309</v>
      </c>
      <c r="T734" s="17">
        <f t="shared" si="46"/>
        <v>41722.666354166664</v>
      </c>
      <c r="U734" s="17">
        <f t="shared" si="47"/>
        <v>40924.208333333336</v>
      </c>
    </row>
    <row r="735" spans="2:21" ht="57" hidden="1" x14ac:dyDescent="0.45">
      <c r="B735">
        <v>3241</v>
      </c>
      <c r="C735" s="9" t="s">
        <v>3241</v>
      </c>
      <c r="D735" s="3" t="s">
        <v>7351</v>
      </c>
      <c r="E735" s="5">
        <v>8500</v>
      </c>
      <c r="F735" s="7">
        <v>9801</v>
      </c>
      <c r="G735" t="s">
        <v>8218</v>
      </c>
      <c r="H735" t="s">
        <v>8223</v>
      </c>
      <c r="I735" t="s">
        <v>8245</v>
      </c>
      <c r="J735">
        <v>1413269940</v>
      </c>
      <c r="K735">
        <v>1410421670</v>
      </c>
      <c r="L735" t="b">
        <v>1</v>
      </c>
      <c r="M735">
        <v>167</v>
      </c>
      <c r="N735" t="b">
        <v>1</v>
      </c>
      <c r="O735" t="s">
        <v>8269</v>
      </c>
      <c r="P735">
        <f t="shared" si="44"/>
        <v>115</v>
      </c>
      <c r="Q735">
        <f t="shared" si="45"/>
        <v>58.69</v>
      </c>
      <c r="R735" s="12" t="s">
        <v>8323</v>
      </c>
      <c r="S735" t="s">
        <v>8326</v>
      </c>
      <c r="T735" s="17">
        <f t="shared" si="46"/>
        <v>41893.324884259258</v>
      </c>
      <c r="U735" s="17">
        <f t="shared" si="47"/>
        <v>42376.57430555555</v>
      </c>
    </row>
    <row r="736" spans="2:21" ht="42.75" hidden="1" x14ac:dyDescent="0.45">
      <c r="B736">
        <v>305</v>
      </c>
      <c r="C736" s="9" t="s">
        <v>306</v>
      </c>
      <c r="D736" s="3" t="s">
        <v>4415</v>
      </c>
      <c r="E736" s="5">
        <v>7500</v>
      </c>
      <c r="F736" s="7">
        <v>9775</v>
      </c>
      <c r="G736" t="s">
        <v>8218</v>
      </c>
      <c r="H736" t="s">
        <v>8223</v>
      </c>
      <c r="I736" t="s">
        <v>8245</v>
      </c>
      <c r="J736">
        <v>1331392049</v>
      </c>
      <c r="K736">
        <v>1328800049</v>
      </c>
      <c r="L736" t="b">
        <v>1</v>
      </c>
      <c r="M736">
        <v>189</v>
      </c>
      <c r="N736" t="b">
        <v>1</v>
      </c>
      <c r="O736" t="s">
        <v>8267</v>
      </c>
      <c r="P736">
        <f t="shared" si="44"/>
        <v>130</v>
      </c>
      <c r="Q736">
        <f t="shared" si="45"/>
        <v>51.72</v>
      </c>
      <c r="R736" s="12" t="s">
        <v>8321</v>
      </c>
      <c r="S736" t="s">
        <v>8322</v>
      </c>
      <c r="T736" s="17">
        <f t="shared" si="46"/>
        <v>40948.630196759259</v>
      </c>
      <c r="U736" s="17">
        <f t="shared" si="47"/>
        <v>42483.819687499999</v>
      </c>
    </row>
    <row r="737" spans="2:21" ht="42.75" hidden="1" x14ac:dyDescent="0.45">
      <c r="B737">
        <v>1468</v>
      </c>
      <c r="C737" s="9" t="s">
        <v>1469</v>
      </c>
      <c r="D737" s="3" t="s">
        <v>5578</v>
      </c>
      <c r="E737" s="5">
        <v>9500</v>
      </c>
      <c r="F737" s="7">
        <v>9725</v>
      </c>
      <c r="G737" t="s">
        <v>8218</v>
      </c>
      <c r="H737" t="s">
        <v>8223</v>
      </c>
      <c r="I737" t="s">
        <v>8245</v>
      </c>
      <c r="J737">
        <v>1307838049</v>
      </c>
      <c r="K737">
        <v>1302654049</v>
      </c>
      <c r="L737" t="b">
        <v>1</v>
      </c>
      <c r="M737">
        <v>293</v>
      </c>
      <c r="N737" t="b">
        <v>1</v>
      </c>
      <c r="O737" t="s">
        <v>8286</v>
      </c>
      <c r="P737">
        <f t="shared" si="44"/>
        <v>102</v>
      </c>
      <c r="Q737">
        <f t="shared" si="45"/>
        <v>33.19</v>
      </c>
      <c r="R737" s="12" t="s">
        <v>8311</v>
      </c>
      <c r="S737" t="s">
        <v>8312</v>
      </c>
      <c r="T737" s="17">
        <f t="shared" si="46"/>
        <v>40646.014456018522</v>
      </c>
      <c r="U737" s="17">
        <f t="shared" si="47"/>
        <v>41752.666354166664</v>
      </c>
    </row>
    <row r="738" spans="2:21" ht="42.75" hidden="1" x14ac:dyDescent="0.45">
      <c r="B738">
        <v>1189</v>
      </c>
      <c r="C738" s="9" t="s">
        <v>1190</v>
      </c>
      <c r="D738" s="3" t="s">
        <v>5299</v>
      </c>
      <c r="E738" s="5">
        <v>9000</v>
      </c>
      <c r="F738" s="7">
        <v>9700</v>
      </c>
      <c r="G738" t="s">
        <v>8218</v>
      </c>
      <c r="H738" t="s">
        <v>8223</v>
      </c>
      <c r="I738" t="s">
        <v>8245</v>
      </c>
      <c r="J738">
        <v>1467242995</v>
      </c>
      <c r="K738">
        <v>1465428595</v>
      </c>
      <c r="L738" t="b">
        <v>0</v>
      </c>
      <c r="M738">
        <v>86</v>
      </c>
      <c r="N738" t="b">
        <v>1</v>
      </c>
      <c r="O738" t="s">
        <v>8283</v>
      </c>
      <c r="P738">
        <f t="shared" si="44"/>
        <v>108</v>
      </c>
      <c r="Q738">
        <f t="shared" si="45"/>
        <v>112.79</v>
      </c>
      <c r="R738" s="12" t="s">
        <v>8313</v>
      </c>
      <c r="S738" t="s">
        <v>8314</v>
      </c>
      <c r="T738" s="17">
        <f t="shared" si="46"/>
        <v>42529.979108796295</v>
      </c>
      <c r="U738" s="17">
        <f t="shared" si="47"/>
        <v>41926.290972222225</v>
      </c>
    </row>
    <row r="739" spans="2:21" ht="28.5" hidden="1" x14ac:dyDescent="0.45">
      <c r="B739">
        <v>1266</v>
      </c>
      <c r="C739" s="9" t="s">
        <v>1267</v>
      </c>
      <c r="D739" s="3" t="s">
        <v>5376</v>
      </c>
      <c r="E739" s="5">
        <v>9500</v>
      </c>
      <c r="F739" s="7">
        <v>9545</v>
      </c>
      <c r="G739" t="s">
        <v>8218</v>
      </c>
      <c r="H739" t="s">
        <v>8223</v>
      </c>
      <c r="I739" t="s">
        <v>8245</v>
      </c>
      <c r="J739">
        <v>1389474145</v>
      </c>
      <c r="K739">
        <v>1386882145</v>
      </c>
      <c r="L739" t="b">
        <v>1</v>
      </c>
      <c r="M739">
        <v>50</v>
      </c>
      <c r="N739" t="b">
        <v>1</v>
      </c>
      <c r="O739" t="s">
        <v>8274</v>
      </c>
      <c r="P739">
        <f t="shared" si="44"/>
        <v>100</v>
      </c>
      <c r="Q739">
        <f t="shared" si="45"/>
        <v>190.9</v>
      </c>
      <c r="R739" s="12" t="s">
        <v>8327</v>
      </c>
      <c r="S739" t="s">
        <v>8331</v>
      </c>
      <c r="T739" s="17">
        <f t="shared" si="46"/>
        <v>41620.87667824074</v>
      </c>
      <c r="U739" s="17">
        <f t="shared" si="47"/>
        <v>40978.630196759259</v>
      </c>
    </row>
    <row r="740" spans="2:21" ht="42.75" x14ac:dyDescent="0.45">
      <c r="B740">
        <v>2828</v>
      </c>
      <c r="C740" s="9" t="s">
        <v>2828</v>
      </c>
      <c r="D740" s="3" t="s">
        <v>6938</v>
      </c>
      <c r="E740" s="5">
        <v>9500</v>
      </c>
      <c r="F740" s="7">
        <v>9536</v>
      </c>
      <c r="G740" t="s">
        <v>8218</v>
      </c>
      <c r="H740" t="s">
        <v>8224</v>
      </c>
      <c r="I740" t="s">
        <v>8246</v>
      </c>
      <c r="J740">
        <v>1443826800</v>
      </c>
      <c r="K740">
        <v>1441606869</v>
      </c>
      <c r="L740" t="b">
        <v>0</v>
      </c>
      <c r="M740">
        <v>97</v>
      </c>
      <c r="N740" t="b">
        <v>1</v>
      </c>
      <c r="O740" t="s">
        <v>8269</v>
      </c>
      <c r="P740">
        <f t="shared" si="44"/>
        <v>100</v>
      </c>
      <c r="Q740">
        <f t="shared" si="45"/>
        <v>98.31</v>
      </c>
      <c r="R740" s="12" t="s">
        <v>8323</v>
      </c>
      <c r="S740" t="s">
        <v>8326</v>
      </c>
      <c r="T740" s="17">
        <f t="shared" si="46"/>
        <v>42254.264687499999</v>
      </c>
      <c r="U740" s="17">
        <f t="shared" si="47"/>
        <v>40706.014456018522</v>
      </c>
    </row>
    <row r="741" spans="2:21" ht="42.75" hidden="1" x14ac:dyDescent="0.45">
      <c r="B741">
        <v>3433</v>
      </c>
      <c r="C741" s="9" t="s">
        <v>3432</v>
      </c>
      <c r="D741" s="3" t="s">
        <v>7543</v>
      </c>
      <c r="E741" s="5">
        <v>9500</v>
      </c>
      <c r="F741" s="7">
        <v>9525</v>
      </c>
      <c r="G741" t="s">
        <v>8218</v>
      </c>
      <c r="H741" t="s">
        <v>8223</v>
      </c>
      <c r="I741" t="s">
        <v>8245</v>
      </c>
      <c r="J741">
        <v>1402974000</v>
      </c>
      <c r="K741">
        <v>1400290255</v>
      </c>
      <c r="L741" t="b">
        <v>0</v>
      </c>
      <c r="M741">
        <v>71</v>
      </c>
      <c r="N741" t="b">
        <v>1</v>
      </c>
      <c r="O741" t="s">
        <v>8269</v>
      </c>
      <c r="P741">
        <f t="shared" si="44"/>
        <v>100</v>
      </c>
      <c r="Q741">
        <f t="shared" si="45"/>
        <v>134.15</v>
      </c>
      <c r="R741" s="12" t="s">
        <v>8323</v>
      </c>
      <c r="S741" t="s">
        <v>8326</v>
      </c>
      <c r="T741" s="17">
        <f t="shared" si="46"/>
        <v>41776.063136574077</v>
      </c>
      <c r="U741" s="17">
        <f t="shared" si="47"/>
        <v>42550.979108796295</v>
      </c>
    </row>
    <row r="742" spans="2:21" ht="42.75" hidden="1" x14ac:dyDescent="0.45">
      <c r="B742">
        <v>739</v>
      </c>
      <c r="C742" s="9" t="s">
        <v>740</v>
      </c>
      <c r="D742" s="3" t="s">
        <v>4849</v>
      </c>
      <c r="E742" s="5">
        <v>6000</v>
      </c>
      <c r="F742" s="7">
        <v>9500</v>
      </c>
      <c r="G742" t="s">
        <v>8218</v>
      </c>
      <c r="H742" t="s">
        <v>8223</v>
      </c>
      <c r="I742" t="s">
        <v>8245</v>
      </c>
      <c r="J742">
        <v>1407758629</v>
      </c>
      <c r="K742">
        <v>1404907429</v>
      </c>
      <c r="L742" t="b">
        <v>0</v>
      </c>
      <c r="M742">
        <v>139</v>
      </c>
      <c r="N742" t="b">
        <v>1</v>
      </c>
      <c r="O742" t="s">
        <v>8272</v>
      </c>
      <c r="P742">
        <f t="shared" si="44"/>
        <v>158</v>
      </c>
      <c r="Q742">
        <f t="shared" si="45"/>
        <v>68.349999999999994</v>
      </c>
      <c r="R742" s="12" t="s">
        <v>8311</v>
      </c>
      <c r="S742" t="s">
        <v>8333</v>
      </c>
      <c r="T742" s="17">
        <f t="shared" si="46"/>
        <v>41829.502650462964</v>
      </c>
      <c r="U742" s="17">
        <f t="shared" si="47"/>
        <v>41650.87667824074</v>
      </c>
    </row>
    <row r="743" spans="2:21" hidden="1" x14ac:dyDescent="0.45">
      <c r="B743">
        <v>1366</v>
      </c>
      <c r="C743" s="9" t="s">
        <v>1367</v>
      </c>
      <c r="D743" s="3" t="s">
        <v>5476</v>
      </c>
      <c r="E743" s="5">
        <v>7500</v>
      </c>
      <c r="F743" s="7">
        <v>9486.69</v>
      </c>
      <c r="G743" t="s">
        <v>8218</v>
      </c>
      <c r="H743" t="s">
        <v>8223</v>
      </c>
      <c r="I743" t="s">
        <v>8245</v>
      </c>
      <c r="J743">
        <v>1417049663</v>
      </c>
      <c r="K743">
        <v>1413158063</v>
      </c>
      <c r="L743" t="b">
        <v>0</v>
      </c>
      <c r="M743">
        <v>147</v>
      </c>
      <c r="N743" t="b">
        <v>1</v>
      </c>
      <c r="O743" t="s">
        <v>8274</v>
      </c>
      <c r="P743">
        <f t="shared" si="44"/>
        <v>126</v>
      </c>
      <c r="Q743">
        <f t="shared" si="45"/>
        <v>64.540000000000006</v>
      </c>
      <c r="R743" s="12" t="s">
        <v>8327</v>
      </c>
      <c r="S743" t="s">
        <v>8331</v>
      </c>
      <c r="T743" s="17">
        <f t="shared" si="46"/>
        <v>41924.996099537035</v>
      </c>
      <c r="U743" s="17">
        <f t="shared" si="47"/>
        <v>42279.958333333328</v>
      </c>
    </row>
    <row r="744" spans="2:21" ht="42.75" hidden="1" x14ac:dyDescent="0.45">
      <c r="B744">
        <v>1783</v>
      </c>
      <c r="C744" s="9" t="s">
        <v>1784</v>
      </c>
      <c r="D744" s="3" t="s">
        <v>5893</v>
      </c>
      <c r="E744" s="5">
        <v>40000</v>
      </c>
      <c r="F744" s="7">
        <v>9477</v>
      </c>
      <c r="G744" t="s">
        <v>8220</v>
      </c>
      <c r="H744" t="s">
        <v>8223</v>
      </c>
      <c r="I744" t="s">
        <v>8245</v>
      </c>
      <c r="J744">
        <v>1432248478</v>
      </c>
      <c r="K744">
        <v>1429656478</v>
      </c>
      <c r="L744" t="b">
        <v>1</v>
      </c>
      <c r="M744">
        <v>185</v>
      </c>
      <c r="N744" t="b">
        <v>0</v>
      </c>
      <c r="O744" t="s">
        <v>8283</v>
      </c>
      <c r="P744">
        <f t="shared" si="44"/>
        <v>24</v>
      </c>
      <c r="Q744">
        <f t="shared" si="45"/>
        <v>51.23</v>
      </c>
      <c r="R744" s="12" t="s">
        <v>8313</v>
      </c>
      <c r="S744" t="s">
        <v>8314</v>
      </c>
      <c r="T744" s="17">
        <f t="shared" si="46"/>
        <v>42115.949976851851</v>
      </c>
      <c r="U744" s="17">
        <f t="shared" si="47"/>
        <v>41807.125</v>
      </c>
    </row>
    <row r="745" spans="2:21" ht="42.75" hidden="1" x14ac:dyDescent="0.45">
      <c r="B745">
        <v>1800</v>
      </c>
      <c r="C745" s="9" t="s">
        <v>1801</v>
      </c>
      <c r="D745" s="3" t="s">
        <v>5910</v>
      </c>
      <c r="E745" s="5">
        <v>46260</v>
      </c>
      <c r="F745" s="7">
        <v>9460</v>
      </c>
      <c r="G745" t="s">
        <v>8220</v>
      </c>
      <c r="H745" t="s">
        <v>8224</v>
      </c>
      <c r="I745" t="s">
        <v>8246</v>
      </c>
      <c r="J745">
        <v>1476109970</v>
      </c>
      <c r="K745">
        <v>1473517970</v>
      </c>
      <c r="L745" t="b">
        <v>1</v>
      </c>
      <c r="M745">
        <v>113</v>
      </c>
      <c r="N745" t="b">
        <v>0</v>
      </c>
      <c r="O745" t="s">
        <v>8283</v>
      </c>
      <c r="P745">
        <f t="shared" si="44"/>
        <v>20</v>
      </c>
      <c r="Q745">
        <f t="shared" si="45"/>
        <v>83.72</v>
      </c>
      <c r="R745" s="12" t="s">
        <v>8313</v>
      </c>
      <c r="S745" t="s">
        <v>8314</v>
      </c>
      <c r="T745" s="17">
        <f t="shared" si="46"/>
        <v>42623.606134259258</v>
      </c>
      <c r="U745" s="17">
        <f t="shared" si="47"/>
        <v>41862.502650462964</v>
      </c>
    </row>
    <row r="746" spans="2:21" ht="42.75" hidden="1" x14ac:dyDescent="0.45">
      <c r="B746">
        <v>1747</v>
      </c>
      <c r="C746" s="9" t="s">
        <v>1748</v>
      </c>
      <c r="D746" s="3" t="s">
        <v>5857</v>
      </c>
      <c r="E746" s="5">
        <v>9000</v>
      </c>
      <c r="F746" s="7">
        <v>9446</v>
      </c>
      <c r="G746" t="s">
        <v>8218</v>
      </c>
      <c r="H746" t="s">
        <v>8224</v>
      </c>
      <c r="I746" t="s">
        <v>8246</v>
      </c>
      <c r="J746">
        <v>1447426800</v>
      </c>
      <c r="K746">
        <v>1444904830</v>
      </c>
      <c r="L746" t="b">
        <v>0</v>
      </c>
      <c r="M746">
        <v>159</v>
      </c>
      <c r="N746" t="b">
        <v>1</v>
      </c>
      <c r="O746" t="s">
        <v>8283</v>
      </c>
      <c r="P746">
        <f t="shared" si="44"/>
        <v>105</v>
      </c>
      <c r="Q746">
        <f t="shared" si="45"/>
        <v>59.41</v>
      </c>
      <c r="R746" s="12" t="s">
        <v>8313</v>
      </c>
      <c r="S746" t="s">
        <v>8314</v>
      </c>
      <c r="T746" s="17">
        <f t="shared" si="46"/>
        <v>42292.435532407413</v>
      </c>
      <c r="U746" s="17">
        <f t="shared" si="47"/>
        <v>41970.037766203706</v>
      </c>
    </row>
    <row r="747" spans="2:21" ht="42.75" x14ac:dyDescent="0.45">
      <c r="B747">
        <v>3155</v>
      </c>
      <c r="C747" s="9" t="s">
        <v>3155</v>
      </c>
      <c r="D747" s="3" t="s">
        <v>7265</v>
      </c>
      <c r="E747" s="5">
        <v>5000</v>
      </c>
      <c r="F747" s="7">
        <v>9425.23</v>
      </c>
      <c r="G747" t="s">
        <v>8218</v>
      </c>
      <c r="H747" t="s">
        <v>8224</v>
      </c>
      <c r="I747" t="s">
        <v>8246</v>
      </c>
      <c r="J747">
        <v>1356004725</v>
      </c>
      <c r="K747">
        <v>1353412725</v>
      </c>
      <c r="L747" t="b">
        <v>1</v>
      </c>
      <c r="M747">
        <v>302</v>
      </c>
      <c r="N747" t="b">
        <v>1</v>
      </c>
      <c r="O747" t="s">
        <v>8269</v>
      </c>
      <c r="P747">
        <f t="shared" si="44"/>
        <v>189</v>
      </c>
      <c r="Q747">
        <f t="shared" si="45"/>
        <v>31.21</v>
      </c>
      <c r="R747" s="12" t="s">
        <v>8323</v>
      </c>
      <c r="S747" t="s">
        <v>8326</v>
      </c>
      <c r="T747" s="17">
        <f t="shared" si="46"/>
        <v>41233.499131944445</v>
      </c>
      <c r="U747" s="17">
        <f t="shared" si="47"/>
        <v>42145.949976851851</v>
      </c>
    </row>
    <row r="748" spans="2:21" ht="28.5" hidden="1" x14ac:dyDescent="0.45">
      <c r="B748">
        <v>1817</v>
      </c>
      <c r="C748" s="9" t="s">
        <v>1818</v>
      </c>
      <c r="D748" s="3" t="s">
        <v>5927</v>
      </c>
      <c r="E748" s="5">
        <v>18000</v>
      </c>
      <c r="F748" s="7">
        <v>9419</v>
      </c>
      <c r="G748" t="s">
        <v>8220</v>
      </c>
      <c r="H748" t="s">
        <v>8223</v>
      </c>
      <c r="I748" t="s">
        <v>8245</v>
      </c>
      <c r="J748">
        <v>1485759540</v>
      </c>
      <c r="K748">
        <v>1480607607</v>
      </c>
      <c r="L748" t="b">
        <v>0</v>
      </c>
      <c r="M748">
        <v>100</v>
      </c>
      <c r="N748" t="b">
        <v>0</v>
      </c>
      <c r="O748" t="s">
        <v>8283</v>
      </c>
      <c r="P748">
        <f t="shared" si="44"/>
        <v>52</v>
      </c>
      <c r="Q748">
        <f t="shared" si="45"/>
        <v>94.19</v>
      </c>
      <c r="R748" s="12" t="s">
        <v>8313</v>
      </c>
      <c r="S748" t="s">
        <v>8314</v>
      </c>
      <c r="T748" s="17">
        <f t="shared" si="46"/>
        <v>42705.662118055552</v>
      </c>
      <c r="U748" s="17">
        <f t="shared" si="47"/>
        <v>42653.606134259258</v>
      </c>
    </row>
    <row r="749" spans="2:21" ht="42.75" hidden="1" x14ac:dyDescent="0.45">
      <c r="B749">
        <v>1754</v>
      </c>
      <c r="C749" s="9" t="s">
        <v>1755</v>
      </c>
      <c r="D749" s="3" t="s">
        <v>5864</v>
      </c>
      <c r="E749" s="5">
        <v>8500</v>
      </c>
      <c r="F749" s="7">
        <v>9395</v>
      </c>
      <c r="G749" t="s">
        <v>8218</v>
      </c>
      <c r="H749" t="s">
        <v>8228</v>
      </c>
      <c r="I749" t="s">
        <v>8250</v>
      </c>
      <c r="J749">
        <v>1428091353</v>
      </c>
      <c r="K749">
        <v>1425502953</v>
      </c>
      <c r="L749" t="b">
        <v>0</v>
      </c>
      <c r="M749">
        <v>90</v>
      </c>
      <c r="N749" t="b">
        <v>1</v>
      </c>
      <c r="O749" t="s">
        <v>8283</v>
      </c>
      <c r="P749">
        <f t="shared" si="44"/>
        <v>111</v>
      </c>
      <c r="Q749">
        <f t="shared" si="45"/>
        <v>104.39</v>
      </c>
      <c r="R749" s="12" t="s">
        <v>8313</v>
      </c>
      <c r="S749" t="s">
        <v>8314</v>
      </c>
      <c r="T749" s="17">
        <f t="shared" si="46"/>
        <v>42067.876770833333</v>
      </c>
      <c r="U749" s="17">
        <f t="shared" si="47"/>
        <v>42321.625</v>
      </c>
    </row>
    <row r="750" spans="2:21" ht="42.75" hidden="1" x14ac:dyDescent="0.45">
      <c r="B750">
        <v>398</v>
      </c>
      <c r="C750" s="9" t="s">
        <v>399</v>
      </c>
      <c r="D750" s="3" t="s">
        <v>4508</v>
      </c>
      <c r="E750" s="5">
        <v>7500</v>
      </c>
      <c r="F750" s="7">
        <v>9387</v>
      </c>
      <c r="G750" t="s">
        <v>8218</v>
      </c>
      <c r="H750" t="s">
        <v>8223</v>
      </c>
      <c r="I750" t="s">
        <v>8245</v>
      </c>
      <c r="J750">
        <v>1430334126</v>
      </c>
      <c r="K750">
        <v>1426446126</v>
      </c>
      <c r="L750" t="b">
        <v>0</v>
      </c>
      <c r="M750">
        <v>67</v>
      </c>
      <c r="N750" t="b">
        <v>1</v>
      </c>
      <c r="O750" t="s">
        <v>8267</v>
      </c>
      <c r="P750">
        <f t="shared" si="44"/>
        <v>125</v>
      </c>
      <c r="Q750">
        <f t="shared" si="45"/>
        <v>140.1</v>
      </c>
      <c r="R750" s="12" t="s">
        <v>8321</v>
      </c>
      <c r="S750" t="s">
        <v>8322</v>
      </c>
      <c r="T750" s="17">
        <f t="shared" si="46"/>
        <v>42078.793124999997</v>
      </c>
      <c r="U750" s="17">
        <f t="shared" si="47"/>
        <v>41263.499131944445</v>
      </c>
    </row>
    <row r="751" spans="2:21" ht="42.75" hidden="1" x14ac:dyDescent="0.45">
      <c r="B751">
        <v>2311</v>
      </c>
      <c r="C751" s="9" t="s">
        <v>2312</v>
      </c>
      <c r="D751" s="3" t="s">
        <v>6421</v>
      </c>
      <c r="E751" s="5">
        <v>9000</v>
      </c>
      <c r="F751" s="7">
        <v>9370</v>
      </c>
      <c r="G751" t="s">
        <v>8218</v>
      </c>
      <c r="H751" t="s">
        <v>8223</v>
      </c>
      <c r="I751" t="s">
        <v>8245</v>
      </c>
      <c r="J751">
        <v>1399421189</v>
      </c>
      <c r="K751">
        <v>1396829189</v>
      </c>
      <c r="L751" t="b">
        <v>1</v>
      </c>
      <c r="M751">
        <v>104</v>
      </c>
      <c r="N751" t="b">
        <v>1</v>
      </c>
      <c r="O751" t="s">
        <v>8277</v>
      </c>
      <c r="P751">
        <f t="shared" si="44"/>
        <v>104</v>
      </c>
      <c r="Q751">
        <f t="shared" si="45"/>
        <v>90.1</v>
      </c>
      <c r="R751" s="12" t="s">
        <v>8327</v>
      </c>
      <c r="S751" t="s">
        <v>8328</v>
      </c>
      <c r="T751" s="17">
        <f t="shared" si="46"/>
        <v>41736.004502314812</v>
      </c>
      <c r="U751" s="17">
        <f t="shared" si="47"/>
        <v>42765.290972222225</v>
      </c>
    </row>
    <row r="752" spans="2:21" ht="28.5" hidden="1" x14ac:dyDescent="0.45">
      <c r="B752">
        <v>1376</v>
      </c>
      <c r="C752" s="9" t="s">
        <v>1377</v>
      </c>
      <c r="D752" s="3" t="s">
        <v>5486</v>
      </c>
      <c r="E752" s="5">
        <v>3700</v>
      </c>
      <c r="F752" s="7">
        <v>9342</v>
      </c>
      <c r="G752" t="s">
        <v>8218</v>
      </c>
      <c r="H752" t="s">
        <v>8224</v>
      </c>
      <c r="I752" t="s">
        <v>8246</v>
      </c>
      <c r="J752">
        <v>1480784606</v>
      </c>
      <c r="K752">
        <v>1478189006</v>
      </c>
      <c r="L752" t="b">
        <v>0</v>
      </c>
      <c r="M752">
        <v>168</v>
      </c>
      <c r="N752" t="b">
        <v>1</v>
      </c>
      <c r="O752" t="s">
        <v>8274</v>
      </c>
      <c r="P752">
        <f t="shared" si="44"/>
        <v>252</v>
      </c>
      <c r="Q752">
        <f t="shared" si="45"/>
        <v>55.61</v>
      </c>
      <c r="R752" s="12" t="s">
        <v>8327</v>
      </c>
      <c r="S752" t="s">
        <v>8331</v>
      </c>
      <c r="T752" s="17">
        <f t="shared" si="46"/>
        <v>42677.669050925921</v>
      </c>
      <c r="U752" s="17">
        <f t="shared" si="47"/>
        <v>42097.835104166668</v>
      </c>
    </row>
    <row r="753" spans="2:21" ht="42.75" hidden="1" x14ac:dyDescent="0.45">
      <c r="B753">
        <v>1519</v>
      </c>
      <c r="C753" s="9" t="s">
        <v>1520</v>
      </c>
      <c r="D753" s="3" t="s">
        <v>5629</v>
      </c>
      <c r="E753" s="5">
        <v>9000</v>
      </c>
      <c r="F753" s="7">
        <v>9302.75</v>
      </c>
      <c r="G753" t="s">
        <v>8218</v>
      </c>
      <c r="H753" t="s">
        <v>8223</v>
      </c>
      <c r="I753" t="s">
        <v>8245</v>
      </c>
      <c r="J753">
        <v>1403301540</v>
      </c>
      <c r="K753">
        <v>1400867283</v>
      </c>
      <c r="L753" t="b">
        <v>1</v>
      </c>
      <c r="M753">
        <v>145</v>
      </c>
      <c r="N753" t="b">
        <v>1</v>
      </c>
      <c r="O753" t="s">
        <v>8283</v>
      </c>
      <c r="P753">
        <f t="shared" si="44"/>
        <v>103</v>
      </c>
      <c r="Q753">
        <f t="shared" si="45"/>
        <v>64.16</v>
      </c>
      <c r="R753" s="12" t="s">
        <v>8313</v>
      </c>
      <c r="S753" t="s">
        <v>8314</v>
      </c>
      <c r="T753" s="17">
        <f t="shared" si="46"/>
        <v>41782.741701388892</v>
      </c>
      <c r="U753" s="17">
        <f t="shared" si="47"/>
        <v>42123.793124999997</v>
      </c>
    </row>
    <row r="754" spans="2:21" ht="42.75" hidden="1" x14ac:dyDescent="0.45">
      <c r="B754">
        <v>2243</v>
      </c>
      <c r="C754" s="9" t="s">
        <v>2244</v>
      </c>
      <c r="D754" s="3" t="s">
        <v>6353</v>
      </c>
      <c r="E754" s="5">
        <v>1</v>
      </c>
      <c r="F754" s="7">
        <v>9302.5</v>
      </c>
      <c r="G754" t="s">
        <v>8218</v>
      </c>
      <c r="H754" t="s">
        <v>8223</v>
      </c>
      <c r="I754" t="s">
        <v>8245</v>
      </c>
      <c r="J754">
        <v>1489374000</v>
      </c>
      <c r="K754">
        <v>1488823290</v>
      </c>
      <c r="L754" t="b">
        <v>0</v>
      </c>
      <c r="M754">
        <v>2035</v>
      </c>
      <c r="N754" t="b">
        <v>1</v>
      </c>
      <c r="O754" t="s">
        <v>8295</v>
      </c>
      <c r="P754">
        <f t="shared" si="44"/>
        <v>930250</v>
      </c>
      <c r="Q754">
        <f t="shared" si="45"/>
        <v>4.57</v>
      </c>
      <c r="R754" s="12" t="s">
        <v>8316</v>
      </c>
      <c r="S754" t="s">
        <v>8317</v>
      </c>
      <c r="T754" s="17">
        <f t="shared" si="46"/>
        <v>42800.751041666663</v>
      </c>
      <c r="U754" s="17">
        <f t="shared" si="47"/>
        <v>41766.004502314812</v>
      </c>
    </row>
    <row r="755" spans="2:21" ht="42.75" hidden="1" x14ac:dyDescent="0.45">
      <c r="B755">
        <v>252</v>
      </c>
      <c r="C755" s="9" t="s">
        <v>253</v>
      </c>
      <c r="D755" s="3" t="s">
        <v>4362</v>
      </c>
      <c r="E755" s="5">
        <v>5000</v>
      </c>
      <c r="F755" s="7">
        <v>9228</v>
      </c>
      <c r="G755" t="s">
        <v>8218</v>
      </c>
      <c r="H755" t="s">
        <v>8223</v>
      </c>
      <c r="I755" t="s">
        <v>8245</v>
      </c>
      <c r="J755">
        <v>1275364740</v>
      </c>
      <c r="K755">
        <v>1269878058</v>
      </c>
      <c r="L755" t="b">
        <v>1</v>
      </c>
      <c r="M755">
        <v>108</v>
      </c>
      <c r="N755" t="b">
        <v>1</v>
      </c>
      <c r="O755" t="s">
        <v>8267</v>
      </c>
      <c r="P755">
        <f t="shared" si="44"/>
        <v>185</v>
      </c>
      <c r="Q755">
        <f t="shared" si="45"/>
        <v>85.44</v>
      </c>
      <c r="R755" s="12" t="s">
        <v>8321</v>
      </c>
      <c r="S755" t="s">
        <v>8322</v>
      </c>
      <c r="T755" s="17">
        <f t="shared" si="46"/>
        <v>40266.662708333337</v>
      </c>
      <c r="U755" s="17">
        <f t="shared" si="47"/>
        <v>42707.710717592592</v>
      </c>
    </row>
    <row r="756" spans="2:21" ht="57" hidden="1" x14ac:dyDescent="0.45">
      <c r="B756">
        <v>1895</v>
      </c>
      <c r="C756" s="9" t="s">
        <v>1896</v>
      </c>
      <c r="D756" s="3" t="s">
        <v>6005</v>
      </c>
      <c r="E756" s="5">
        <v>9072</v>
      </c>
      <c r="F756" s="7">
        <v>9228</v>
      </c>
      <c r="G756" t="s">
        <v>8218</v>
      </c>
      <c r="H756" t="s">
        <v>8223</v>
      </c>
      <c r="I756" t="s">
        <v>8245</v>
      </c>
      <c r="J756">
        <v>1445363722</v>
      </c>
      <c r="K756">
        <v>1442771722</v>
      </c>
      <c r="L756" t="b">
        <v>0</v>
      </c>
      <c r="M756">
        <v>47</v>
      </c>
      <c r="N756" t="b">
        <v>1</v>
      </c>
      <c r="O756" t="s">
        <v>8277</v>
      </c>
      <c r="P756">
        <f t="shared" si="44"/>
        <v>102</v>
      </c>
      <c r="Q756">
        <f t="shared" si="45"/>
        <v>196.34</v>
      </c>
      <c r="R756" s="12" t="s">
        <v>8327</v>
      </c>
      <c r="S756" t="s">
        <v>8328</v>
      </c>
      <c r="T756" s="17">
        <f t="shared" si="46"/>
        <v>42267.746782407412</v>
      </c>
      <c r="U756" s="17">
        <f t="shared" si="47"/>
        <v>41810.915972222225</v>
      </c>
    </row>
    <row r="757" spans="2:21" ht="42.75" hidden="1" x14ac:dyDescent="0.45">
      <c r="B757">
        <v>2090</v>
      </c>
      <c r="C757" s="9" t="s">
        <v>2091</v>
      </c>
      <c r="D757" s="3" t="s">
        <v>6200</v>
      </c>
      <c r="E757" s="5">
        <v>8000</v>
      </c>
      <c r="F757" s="7">
        <v>9203.23</v>
      </c>
      <c r="G757" t="s">
        <v>8218</v>
      </c>
      <c r="H757" t="s">
        <v>8223</v>
      </c>
      <c r="I757" t="s">
        <v>8245</v>
      </c>
      <c r="J757">
        <v>1361696955</v>
      </c>
      <c r="K757">
        <v>1359104955</v>
      </c>
      <c r="L757" t="b">
        <v>0</v>
      </c>
      <c r="M757">
        <v>160</v>
      </c>
      <c r="N757" t="b">
        <v>1</v>
      </c>
      <c r="O757" t="s">
        <v>8277</v>
      </c>
      <c r="P757">
        <f t="shared" si="44"/>
        <v>115</v>
      </c>
      <c r="Q757">
        <f t="shared" si="45"/>
        <v>57.52</v>
      </c>
      <c r="R757" s="12" t="s">
        <v>8327</v>
      </c>
      <c r="S757" t="s">
        <v>8328</v>
      </c>
      <c r="T757" s="17">
        <f t="shared" si="46"/>
        <v>41299.381423611114</v>
      </c>
      <c r="U757" s="17">
        <f t="shared" si="47"/>
        <v>42807.125</v>
      </c>
    </row>
    <row r="758" spans="2:21" ht="28.5" hidden="1" x14ac:dyDescent="0.45">
      <c r="B758">
        <v>3041</v>
      </c>
      <c r="C758" s="9" t="s">
        <v>3041</v>
      </c>
      <c r="D758" s="3" t="s">
        <v>7151</v>
      </c>
      <c r="E758" s="5">
        <v>8300</v>
      </c>
      <c r="F758" s="7">
        <v>9170</v>
      </c>
      <c r="G758" t="s">
        <v>8218</v>
      </c>
      <c r="H758" t="s">
        <v>8223</v>
      </c>
      <c r="I758" t="s">
        <v>8245</v>
      </c>
      <c r="J758">
        <v>1453323048</v>
      </c>
      <c r="K758">
        <v>1450731048</v>
      </c>
      <c r="L758" t="b">
        <v>0</v>
      </c>
      <c r="M758">
        <v>95</v>
      </c>
      <c r="N758" t="b">
        <v>1</v>
      </c>
      <c r="O758" t="s">
        <v>8301</v>
      </c>
      <c r="P758">
        <f t="shared" si="44"/>
        <v>110</v>
      </c>
      <c r="Q758">
        <f t="shared" si="45"/>
        <v>96.53</v>
      </c>
      <c r="R758" s="12" t="s">
        <v>8323</v>
      </c>
      <c r="S758" t="s">
        <v>8324</v>
      </c>
      <c r="T758" s="17">
        <f t="shared" si="46"/>
        <v>42359.868611111116</v>
      </c>
      <c r="U758" s="17">
        <f t="shared" si="47"/>
        <v>40330.165972222225</v>
      </c>
    </row>
    <row r="759" spans="2:21" ht="42.75" hidden="1" x14ac:dyDescent="0.45">
      <c r="B759">
        <v>1850</v>
      </c>
      <c r="C759" s="9" t="s">
        <v>1851</v>
      </c>
      <c r="D759" s="3" t="s">
        <v>5960</v>
      </c>
      <c r="E759" s="5">
        <v>9000</v>
      </c>
      <c r="F759" s="7">
        <v>9137</v>
      </c>
      <c r="G759" t="s">
        <v>8218</v>
      </c>
      <c r="H759" t="s">
        <v>8223</v>
      </c>
      <c r="I759" t="s">
        <v>8245</v>
      </c>
      <c r="J759">
        <v>1405033300</v>
      </c>
      <c r="K759">
        <v>1402441300</v>
      </c>
      <c r="L759" t="b">
        <v>0</v>
      </c>
      <c r="M759">
        <v>179</v>
      </c>
      <c r="N759" t="b">
        <v>1</v>
      </c>
      <c r="O759" t="s">
        <v>8274</v>
      </c>
      <c r="P759">
        <f t="shared" si="44"/>
        <v>102</v>
      </c>
      <c r="Q759">
        <f t="shared" si="45"/>
        <v>51.04</v>
      </c>
      <c r="R759" s="12" t="s">
        <v>8327</v>
      </c>
      <c r="S759" t="s">
        <v>8331</v>
      </c>
      <c r="T759" s="17">
        <f t="shared" si="46"/>
        <v>41800.959490740745</v>
      </c>
      <c r="U759" s="17">
        <f t="shared" si="47"/>
        <v>42297.746782407412</v>
      </c>
    </row>
    <row r="760" spans="2:21" ht="42.75" hidden="1" x14ac:dyDescent="0.45">
      <c r="B760">
        <v>1615</v>
      </c>
      <c r="C760" s="9" t="s">
        <v>1616</v>
      </c>
      <c r="D760" s="3" t="s">
        <v>5725</v>
      </c>
      <c r="E760" s="5">
        <v>8000</v>
      </c>
      <c r="F760" s="7">
        <v>9130</v>
      </c>
      <c r="G760" t="s">
        <v>8218</v>
      </c>
      <c r="H760" t="s">
        <v>8223</v>
      </c>
      <c r="I760" t="s">
        <v>8245</v>
      </c>
      <c r="J760">
        <v>1323742396</v>
      </c>
      <c r="K760">
        <v>1319850796</v>
      </c>
      <c r="L760" t="b">
        <v>0</v>
      </c>
      <c r="M760">
        <v>136</v>
      </c>
      <c r="N760" t="b">
        <v>1</v>
      </c>
      <c r="O760" t="s">
        <v>8274</v>
      </c>
      <c r="P760">
        <f t="shared" si="44"/>
        <v>114</v>
      </c>
      <c r="Q760">
        <f t="shared" si="45"/>
        <v>67.13</v>
      </c>
      <c r="R760" s="12" t="s">
        <v>8327</v>
      </c>
      <c r="S760" t="s">
        <v>8331</v>
      </c>
      <c r="T760" s="17">
        <f t="shared" si="46"/>
        <v>40845.050879629627</v>
      </c>
      <c r="U760" s="17">
        <f t="shared" si="47"/>
        <v>41329.381423611114</v>
      </c>
    </row>
    <row r="761" spans="2:21" ht="28.5" hidden="1" x14ac:dyDescent="0.45">
      <c r="B761">
        <v>3360</v>
      </c>
      <c r="C761" s="9" t="s">
        <v>3359</v>
      </c>
      <c r="D761" s="3" t="s">
        <v>7470</v>
      </c>
      <c r="E761" s="5">
        <v>9000</v>
      </c>
      <c r="F761" s="7">
        <v>9124</v>
      </c>
      <c r="G761" t="s">
        <v>8218</v>
      </c>
      <c r="H761" t="s">
        <v>8243</v>
      </c>
      <c r="I761" t="s">
        <v>8257</v>
      </c>
      <c r="J761">
        <v>1481731140</v>
      </c>
      <c r="K761">
        <v>1479866343</v>
      </c>
      <c r="L761" t="b">
        <v>0</v>
      </c>
      <c r="M761">
        <v>72</v>
      </c>
      <c r="N761" t="b">
        <v>1</v>
      </c>
      <c r="O761" t="s">
        <v>8269</v>
      </c>
      <c r="P761">
        <f t="shared" si="44"/>
        <v>101</v>
      </c>
      <c r="Q761">
        <f t="shared" si="45"/>
        <v>126.72</v>
      </c>
      <c r="R761" s="12" t="s">
        <v>8323</v>
      </c>
      <c r="S761" t="s">
        <v>8326</v>
      </c>
      <c r="T761" s="17">
        <f t="shared" si="46"/>
        <v>42697.082673611112</v>
      </c>
      <c r="U761" s="17">
        <f t="shared" si="47"/>
        <v>42389.868611111116</v>
      </c>
    </row>
    <row r="762" spans="2:21" ht="42.75" hidden="1" x14ac:dyDescent="0.45">
      <c r="B762">
        <v>1198</v>
      </c>
      <c r="C762" s="9" t="s">
        <v>1199</v>
      </c>
      <c r="D762" s="3" t="s">
        <v>5308</v>
      </c>
      <c r="E762" s="5">
        <v>3500</v>
      </c>
      <c r="F762" s="7">
        <v>9121</v>
      </c>
      <c r="G762" t="s">
        <v>8218</v>
      </c>
      <c r="H762" t="s">
        <v>8223</v>
      </c>
      <c r="I762" t="s">
        <v>8245</v>
      </c>
      <c r="J762">
        <v>1451530800</v>
      </c>
      <c r="K762">
        <v>1448463086</v>
      </c>
      <c r="L762" t="b">
        <v>0</v>
      </c>
      <c r="M762">
        <v>167</v>
      </c>
      <c r="N762" t="b">
        <v>1</v>
      </c>
      <c r="O762" t="s">
        <v>8283</v>
      </c>
      <c r="P762">
        <f t="shared" si="44"/>
        <v>261</v>
      </c>
      <c r="Q762">
        <f t="shared" si="45"/>
        <v>54.62</v>
      </c>
      <c r="R762" s="12" t="s">
        <v>8313</v>
      </c>
      <c r="S762" t="s">
        <v>8314</v>
      </c>
      <c r="T762" s="17">
        <f t="shared" si="46"/>
        <v>42333.619050925925</v>
      </c>
      <c r="U762" s="17">
        <f t="shared" si="47"/>
        <v>41830.959490740745</v>
      </c>
    </row>
    <row r="763" spans="2:21" ht="42.75" hidden="1" x14ac:dyDescent="0.45">
      <c r="B763">
        <v>1187</v>
      </c>
      <c r="C763" s="9" t="s">
        <v>1188</v>
      </c>
      <c r="D763" s="3" t="s">
        <v>5297</v>
      </c>
      <c r="E763" s="5">
        <v>8750</v>
      </c>
      <c r="F763" s="7">
        <v>9111</v>
      </c>
      <c r="G763" t="s">
        <v>8218</v>
      </c>
      <c r="H763" t="s">
        <v>8223</v>
      </c>
      <c r="I763" t="s">
        <v>8245</v>
      </c>
      <c r="J763">
        <v>1431885600</v>
      </c>
      <c r="K763">
        <v>1429133323</v>
      </c>
      <c r="L763" t="b">
        <v>0</v>
      </c>
      <c r="M763">
        <v>70</v>
      </c>
      <c r="N763" t="b">
        <v>1</v>
      </c>
      <c r="O763" t="s">
        <v>8283</v>
      </c>
      <c r="P763">
        <f t="shared" si="44"/>
        <v>104</v>
      </c>
      <c r="Q763">
        <f t="shared" si="45"/>
        <v>130.16</v>
      </c>
      <c r="R763" s="12" t="s">
        <v>8313</v>
      </c>
      <c r="S763" t="s">
        <v>8314</v>
      </c>
      <c r="T763" s="17">
        <f t="shared" si="46"/>
        <v>42109.894942129627</v>
      </c>
      <c r="U763" s="17">
        <f t="shared" si="47"/>
        <v>40890.092546296299</v>
      </c>
    </row>
    <row r="764" spans="2:21" ht="42.75" hidden="1" x14ac:dyDescent="0.45">
      <c r="B764">
        <v>7</v>
      </c>
      <c r="C764" s="9" t="s">
        <v>9</v>
      </c>
      <c r="D764" s="3" t="s">
        <v>4118</v>
      </c>
      <c r="E764" s="5">
        <v>9000</v>
      </c>
      <c r="F764" s="7">
        <v>9110</v>
      </c>
      <c r="G764" t="s">
        <v>8218</v>
      </c>
      <c r="H764" t="s">
        <v>8223</v>
      </c>
      <c r="I764" t="s">
        <v>8245</v>
      </c>
      <c r="J764">
        <v>1467680867</v>
      </c>
      <c r="K764">
        <v>1464224867</v>
      </c>
      <c r="L764" t="b">
        <v>0</v>
      </c>
      <c r="M764">
        <v>57</v>
      </c>
      <c r="N764" t="b">
        <v>1</v>
      </c>
      <c r="O764" t="s">
        <v>8263</v>
      </c>
      <c r="P764">
        <f t="shared" si="44"/>
        <v>101</v>
      </c>
      <c r="Q764">
        <f t="shared" si="45"/>
        <v>159.82</v>
      </c>
      <c r="R764" s="12" t="s">
        <v>8321</v>
      </c>
      <c r="S764" t="s">
        <v>8332</v>
      </c>
      <c r="T764" s="17">
        <f t="shared" si="46"/>
        <v>42516.047071759262</v>
      </c>
      <c r="U764" s="17">
        <f t="shared" si="47"/>
        <v>42718.665972222225</v>
      </c>
    </row>
    <row r="765" spans="2:21" ht="42.75" hidden="1" x14ac:dyDescent="0.45">
      <c r="B765">
        <v>363</v>
      </c>
      <c r="C765" s="9" t="s">
        <v>364</v>
      </c>
      <c r="D765" s="3" t="s">
        <v>4473</v>
      </c>
      <c r="E765" s="5">
        <v>8925</v>
      </c>
      <c r="F765" s="7">
        <v>9044</v>
      </c>
      <c r="G765" t="s">
        <v>8218</v>
      </c>
      <c r="H765" t="s">
        <v>8223</v>
      </c>
      <c r="I765" t="s">
        <v>8245</v>
      </c>
      <c r="J765">
        <v>1272828120</v>
      </c>
      <c r="K765">
        <v>1268934736</v>
      </c>
      <c r="L765" t="b">
        <v>0</v>
      </c>
      <c r="M765">
        <v>26</v>
      </c>
      <c r="N765" t="b">
        <v>1</v>
      </c>
      <c r="O765" t="s">
        <v>8267</v>
      </c>
      <c r="P765">
        <f t="shared" si="44"/>
        <v>101</v>
      </c>
      <c r="Q765">
        <f t="shared" si="45"/>
        <v>347.85</v>
      </c>
      <c r="R765" s="12" t="s">
        <v>8321</v>
      </c>
      <c r="S765" t="s">
        <v>8322</v>
      </c>
      <c r="T765" s="17">
        <f t="shared" si="46"/>
        <v>40255.744629629626</v>
      </c>
      <c r="U765" s="17">
        <f t="shared" si="47"/>
        <v>42369.125</v>
      </c>
    </row>
    <row r="766" spans="2:21" ht="42.75" hidden="1" x14ac:dyDescent="0.45">
      <c r="B766">
        <v>2029</v>
      </c>
      <c r="C766" s="9" t="s">
        <v>2030</v>
      </c>
      <c r="D766" s="3" t="s">
        <v>6139</v>
      </c>
      <c r="E766" s="5">
        <v>2500</v>
      </c>
      <c r="F766" s="7">
        <v>9030</v>
      </c>
      <c r="G766" t="s">
        <v>8218</v>
      </c>
      <c r="H766" t="s">
        <v>8223</v>
      </c>
      <c r="I766" t="s">
        <v>8245</v>
      </c>
      <c r="J766">
        <v>1409099481</v>
      </c>
      <c r="K766">
        <v>1406507481</v>
      </c>
      <c r="L766" t="b">
        <v>1</v>
      </c>
      <c r="M766">
        <v>94</v>
      </c>
      <c r="N766" t="b">
        <v>1</v>
      </c>
      <c r="O766" t="s">
        <v>8293</v>
      </c>
      <c r="P766">
        <f t="shared" si="44"/>
        <v>361</v>
      </c>
      <c r="Q766">
        <f t="shared" si="45"/>
        <v>96.06</v>
      </c>
      <c r="R766" s="12" t="s">
        <v>8308</v>
      </c>
      <c r="S766" t="s">
        <v>8309</v>
      </c>
      <c r="T766" s="17">
        <f t="shared" si="46"/>
        <v>41848.021770833337</v>
      </c>
      <c r="U766" s="17">
        <f t="shared" si="47"/>
        <v>42141.75</v>
      </c>
    </row>
    <row r="767" spans="2:21" ht="42.75" hidden="1" x14ac:dyDescent="0.45">
      <c r="B767">
        <v>2253</v>
      </c>
      <c r="C767" s="9" t="s">
        <v>2254</v>
      </c>
      <c r="D767" s="3" t="s">
        <v>6363</v>
      </c>
      <c r="E767" s="5">
        <v>8000</v>
      </c>
      <c r="F767" s="7">
        <v>9015</v>
      </c>
      <c r="G767" t="s">
        <v>8218</v>
      </c>
      <c r="H767" t="s">
        <v>8223</v>
      </c>
      <c r="I767" t="s">
        <v>8245</v>
      </c>
      <c r="J767">
        <v>1447862947</v>
      </c>
      <c r="K767">
        <v>1445267347</v>
      </c>
      <c r="L767" t="b">
        <v>0</v>
      </c>
      <c r="M767">
        <v>84</v>
      </c>
      <c r="N767" t="b">
        <v>1</v>
      </c>
      <c r="O767" t="s">
        <v>8295</v>
      </c>
      <c r="P767">
        <f t="shared" si="44"/>
        <v>113</v>
      </c>
      <c r="Q767">
        <f t="shared" si="45"/>
        <v>107.32</v>
      </c>
      <c r="R767" s="12" t="s">
        <v>8316</v>
      </c>
      <c r="S767" t="s">
        <v>8317</v>
      </c>
      <c r="T767" s="17">
        <f t="shared" si="46"/>
        <v>42296.631331018521</v>
      </c>
      <c r="U767" s="17">
        <f t="shared" si="47"/>
        <v>42556.047071759262</v>
      </c>
    </row>
    <row r="768" spans="2:21" ht="42.75" hidden="1" x14ac:dyDescent="0.45">
      <c r="B768">
        <v>312</v>
      </c>
      <c r="C768" s="9" t="s">
        <v>313</v>
      </c>
      <c r="D768" s="3" t="s">
        <v>4422</v>
      </c>
      <c r="E768" s="5">
        <v>8000</v>
      </c>
      <c r="F768" s="7">
        <v>8950</v>
      </c>
      <c r="G768" t="s">
        <v>8218</v>
      </c>
      <c r="H768" t="s">
        <v>8223</v>
      </c>
      <c r="I768" t="s">
        <v>8245</v>
      </c>
      <c r="J768">
        <v>1365973432</v>
      </c>
      <c r="K768">
        <v>1363381432</v>
      </c>
      <c r="L768" t="b">
        <v>1</v>
      </c>
      <c r="M768">
        <v>146</v>
      </c>
      <c r="N768" t="b">
        <v>1</v>
      </c>
      <c r="O768" t="s">
        <v>8267</v>
      </c>
      <c r="P768">
        <f t="shared" si="44"/>
        <v>112</v>
      </c>
      <c r="Q768">
        <f t="shared" si="45"/>
        <v>61.3</v>
      </c>
      <c r="R768" s="12" t="s">
        <v>8321</v>
      </c>
      <c r="S768" t="s">
        <v>8322</v>
      </c>
      <c r="T768" s="17">
        <f t="shared" si="46"/>
        <v>41348.877685185187</v>
      </c>
      <c r="U768" s="17">
        <f t="shared" si="47"/>
        <v>40300.806944444441</v>
      </c>
    </row>
    <row r="769" spans="2:21" ht="42.75" hidden="1" x14ac:dyDescent="0.45">
      <c r="B769">
        <v>708</v>
      </c>
      <c r="C769" s="9" t="s">
        <v>709</v>
      </c>
      <c r="D769" s="3" t="s">
        <v>4818</v>
      </c>
      <c r="E769" s="5">
        <v>40000</v>
      </c>
      <c r="F769" s="7">
        <v>8837</v>
      </c>
      <c r="G769" t="s">
        <v>8220</v>
      </c>
      <c r="H769" t="s">
        <v>8224</v>
      </c>
      <c r="I769" t="s">
        <v>8246</v>
      </c>
      <c r="J769">
        <v>1410616600</v>
      </c>
      <c r="K769">
        <v>1405432600</v>
      </c>
      <c r="L769" t="b">
        <v>0</v>
      </c>
      <c r="M769">
        <v>369</v>
      </c>
      <c r="N769" t="b">
        <v>0</v>
      </c>
      <c r="O769" t="s">
        <v>8271</v>
      </c>
      <c r="P769">
        <f t="shared" si="44"/>
        <v>22</v>
      </c>
      <c r="Q769">
        <f t="shared" si="45"/>
        <v>23.95</v>
      </c>
      <c r="R769" s="12" t="s">
        <v>8308</v>
      </c>
      <c r="S769" t="s">
        <v>8310</v>
      </c>
      <c r="T769" s="17">
        <f t="shared" si="46"/>
        <v>41835.581018518518</v>
      </c>
      <c r="U769" s="17">
        <f t="shared" si="47"/>
        <v>41878.021770833337</v>
      </c>
    </row>
    <row r="770" spans="2:21" ht="42.75" hidden="1" x14ac:dyDescent="0.45">
      <c r="B770">
        <v>1385</v>
      </c>
      <c r="C770" s="9" t="s">
        <v>1386</v>
      </c>
      <c r="D770" s="3" t="s">
        <v>5495</v>
      </c>
      <c r="E770" s="5">
        <v>8000</v>
      </c>
      <c r="F770" s="7">
        <v>8832.49</v>
      </c>
      <c r="G770" t="s">
        <v>8218</v>
      </c>
      <c r="H770" t="s">
        <v>8235</v>
      </c>
      <c r="I770" t="s">
        <v>8248</v>
      </c>
      <c r="J770">
        <v>1461931860</v>
      </c>
      <c r="K770">
        <v>1457109121</v>
      </c>
      <c r="L770" t="b">
        <v>0</v>
      </c>
      <c r="M770">
        <v>134</v>
      </c>
      <c r="N770" t="b">
        <v>1</v>
      </c>
      <c r="O770" t="s">
        <v>8274</v>
      </c>
      <c r="P770">
        <f t="shared" si="44"/>
        <v>110</v>
      </c>
      <c r="Q770">
        <f t="shared" si="45"/>
        <v>65.91</v>
      </c>
      <c r="R770" s="12" t="s">
        <v>8327</v>
      </c>
      <c r="S770" t="s">
        <v>8331</v>
      </c>
      <c r="T770" s="17">
        <f t="shared" si="46"/>
        <v>42433.688900462963</v>
      </c>
      <c r="U770" s="17">
        <f t="shared" si="47"/>
        <v>42326.672997685186</v>
      </c>
    </row>
    <row r="771" spans="2:21" ht="42.75" hidden="1" x14ac:dyDescent="0.45">
      <c r="B771">
        <v>679</v>
      </c>
      <c r="C771" s="9" t="s">
        <v>680</v>
      </c>
      <c r="D771" s="3" t="s">
        <v>4789</v>
      </c>
      <c r="E771" s="5">
        <v>57000</v>
      </c>
      <c r="F771" s="7">
        <v>8827</v>
      </c>
      <c r="G771" t="s">
        <v>8220</v>
      </c>
      <c r="H771" t="s">
        <v>8223</v>
      </c>
      <c r="I771" t="s">
        <v>8245</v>
      </c>
      <c r="J771">
        <v>1472920909</v>
      </c>
      <c r="K771">
        <v>1467736909</v>
      </c>
      <c r="L771" t="b">
        <v>0</v>
      </c>
      <c r="M771">
        <v>94</v>
      </c>
      <c r="N771" t="b">
        <v>0</v>
      </c>
      <c r="O771" t="s">
        <v>8271</v>
      </c>
      <c r="P771">
        <f t="shared" ref="P771:P834" si="48">ROUND(F771/E771*100,0)</f>
        <v>15</v>
      </c>
      <c r="Q771">
        <f t="shared" ref="Q771:Q834" si="49">IFERROR(ROUND(F771/M771,2),0)</f>
        <v>93.9</v>
      </c>
      <c r="R771" s="12" t="s">
        <v>8308</v>
      </c>
      <c r="S771" t="s">
        <v>8310</v>
      </c>
      <c r="T771" s="17">
        <f t="shared" ref="T771:T834" si="50">(((K771/60)/60)/24)+DATE(1970,1,1)</f>
        <v>42556.695706018523</v>
      </c>
      <c r="U771" s="17">
        <f t="shared" si="47"/>
        <v>41378.877685185187</v>
      </c>
    </row>
    <row r="772" spans="2:21" ht="28.5" hidden="1" x14ac:dyDescent="0.45">
      <c r="B772">
        <v>219</v>
      </c>
      <c r="C772" s="9" t="s">
        <v>221</v>
      </c>
      <c r="D772" s="3" t="s">
        <v>4329</v>
      </c>
      <c r="E772" s="5">
        <v>50000</v>
      </c>
      <c r="F772" s="7">
        <v>8815</v>
      </c>
      <c r="G772" t="s">
        <v>8220</v>
      </c>
      <c r="H772" t="s">
        <v>8223</v>
      </c>
      <c r="I772" t="s">
        <v>8245</v>
      </c>
      <c r="J772">
        <v>1459493940</v>
      </c>
      <c r="K772">
        <v>1456732225</v>
      </c>
      <c r="L772" t="b">
        <v>0</v>
      </c>
      <c r="M772">
        <v>76</v>
      </c>
      <c r="N772" t="b">
        <v>0</v>
      </c>
      <c r="O772" t="s">
        <v>8266</v>
      </c>
      <c r="P772">
        <f t="shared" si="48"/>
        <v>18</v>
      </c>
      <c r="Q772">
        <f t="shared" si="49"/>
        <v>115.99</v>
      </c>
      <c r="R772" s="12" t="s">
        <v>8321</v>
      </c>
      <c r="S772" t="s">
        <v>8325</v>
      </c>
      <c r="T772" s="17">
        <f t="shared" si="50"/>
        <v>42429.326678240745</v>
      </c>
      <c r="U772" s="17">
        <f t="shared" si="47"/>
        <v>41895.581018518518</v>
      </c>
    </row>
    <row r="773" spans="2:21" ht="42.75" hidden="1" x14ac:dyDescent="0.45">
      <c r="B773">
        <v>2183</v>
      </c>
      <c r="C773" s="9" t="s">
        <v>2184</v>
      </c>
      <c r="D773" s="3" t="s">
        <v>6293</v>
      </c>
      <c r="E773" s="5">
        <v>1800</v>
      </c>
      <c r="F773" s="7">
        <v>8807</v>
      </c>
      <c r="G773" t="s">
        <v>8218</v>
      </c>
      <c r="H773" t="s">
        <v>8223</v>
      </c>
      <c r="I773" t="s">
        <v>8245</v>
      </c>
      <c r="J773">
        <v>1486616400</v>
      </c>
      <c r="K773">
        <v>1484037977</v>
      </c>
      <c r="L773" t="b">
        <v>0</v>
      </c>
      <c r="M773">
        <v>279</v>
      </c>
      <c r="N773" t="b">
        <v>1</v>
      </c>
      <c r="O773" t="s">
        <v>8295</v>
      </c>
      <c r="P773">
        <f t="shared" si="48"/>
        <v>489</v>
      </c>
      <c r="Q773">
        <f t="shared" si="49"/>
        <v>31.57</v>
      </c>
      <c r="R773" s="12" t="s">
        <v>8316</v>
      </c>
      <c r="S773" t="s">
        <v>8317</v>
      </c>
      <c r="T773" s="17">
        <f t="shared" si="50"/>
        <v>42745.365474537044</v>
      </c>
      <c r="U773" s="17">
        <f t="shared" si="47"/>
        <v>42489.507638888885</v>
      </c>
    </row>
    <row r="774" spans="2:21" ht="28.5" hidden="1" x14ac:dyDescent="0.45">
      <c r="B774">
        <v>2313</v>
      </c>
      <c r="C774" s="9" t="s">
        <v>2314</v>
      </c>
      <c r="D774" s="3" t="s">
        <v>6423</v>
      </c>
      <c r="E774" s="5">
        <v>5000</v>
      </c>
      <c r="F774" s="7">
        <v>8792.02</v>
      </c>
      <c r="G774" t="s">
        <v>8218</v>
      </c>
      <c r="H774" t="s">
        <v>8223</v>
      </c>
      <c r="I774" t="s">
        <v>8245</v>
      </c>
      <c r="J774">
        <v>1336086026</v>
      </c>
      <c r="K774">
        <v>1333494026</v>
      </c>
      <c r="L774" t="b">
        <v>1</v>
      </c>
      <c r="M774">
        <v>157</v>
      </c>
      <c r="N774" t="b">
        <v>1</v>
      </c>
      <c r="O774" t="s">
        <v>8277</v>
      </c>
      <c r="P774">
        <f t="shared" si="48"/>
        <v>176</v>
      </c>
      <c r="Q774">
        <f t="shared" si="49"/>
        <v>56</v>
      </c>
      <c r="R774" s="12" t="s">
        <v>8327</v>
      </c>
      <c r="S774" t="s">
        <v>8328</v>
      </c>
      <c r="T774" s="17">
        <f t="shared" si="50"/>
        <v>41002.958634259259</v>
      </c>
      <c r="U774" s="17">
        <f t="shared" ref="U774:U837" si="51">(((J771/60)/60)/24)+DATE(1970,1,1)</f>
        <v>42616.695706018523</v>
      </c>
    </row>
    <row r="775" spans="2:21" ht="42.75" hidden="1" x14ac:dyDescent="0.45">
      <c r="B775">
        <v>2991</v>
      </c>
      <c r="C775" s="9" t="s">
        <v>2991</v>
      </c>
      <c r="D775" s="3" t="s">
        <v>7101</v>
      </c>
      <c r="E775" s="5">
        <v>8500</v>
      </c>
      <c r="F775" s="7">
        <v>8780</v>
      </c>
      <c r="G775" t="s">
        <v>8218</v>
      </c>
      <c r="H775" t="s">
        <v>8223</v>
      </c>
      <c r="I775" t="s">
        <v>8245</v>
      </c>
      <c r="J775">
        <v>1485547530</v>
      </c>
      <c r="K775">
        <v>1483646730</v>
      </c>
      <c r="L775" t="b">
        <v>0</v>
      </c>
      <c r="M775">
        <v>93</v>
      </c>
      <c r="N775" t="b">
        <v>1</v>
      </c>
      <c r="O775" t="s">
        <v>8301</v>
      </c>
      <c r="P775">
        <f t="shared" si="48"/>
        <v>103</v>
      </c>
      <c r="Q775">
        <f t="shared" si="49"/>
        <v>94.41</v>
      </c>
      <c r="R775" s="12" t="s">
        <v>8323</v>
      </c>
      <c r="S775" t="s">
        <v>8324</v>
      </c>
      <c r="T775" s="17">
        <f t="shared" si="50"/>
        <v>42740.837152777778</v>
      </c>
      <c r="U775" s="17">
        <f t="shared" si="51"/>
        <v>42461.290972222225</v>
      </c>
    </row>
    <row r="776" spans="2:21" ht="42.75" hidden="1" x14ac:dyDescent="0.45">
      <c r="B776">
        <v>46</v>
      </c>
      <c r="C776" s="9" t="s">
        <v>48</v>
      </c>
      <c r="D776" s="3" t="s">
        <v>4157</v>
      </c>
      <c r="E776" s="5">
        <v>8400</v>
      </c>
      <c r="F776" s="7">
        <v>8750</v>
      </c>
      <c r="G776" t="s">
        <v>8218</v>
      </c>
      <c r="H776" t="s">
        <v>8225</v>
      </c>
      <c r="I776" t="s">
        <v>8247</v>
      </c>
      <c r="J776">
        <v>1450220974</v>
      </c>
      <c r="K776">
        <v>1447628974</v>
      </c>
      <c r="L776" t="b">
        <v>0</v>
      </c>
      <c r="M776">
        <v>45</v>
      </c>
      <c r="N776" t="b">
        <v>1</v>
      </c>
      <c r="O776" t="s">
        <v>8263</v>
      </c>
      <c r="P776">
        <f t="shared" si="48"/>
        <v>104</v>
      </c>
      <c r="Q776">
        <f t="shared" si="49"/>
        <v>194.44</v>
      </c>
      <c r="R776" s="12" t="s">
        <v>8321</v>
      </c>
      <c r="S776" t="s">
        <v>8332</v>
      </c>
      <c r="T776" s="17">
        <f t="shared" si="50"/>
        <v>42323.964976851858</v>
      </c>
      <c r="U776" s="17">
        <f t="shared" si="51"/>
        <v>42775.208333333328</v>
      </c>
    </row>
    <row r="777" spans="2:21" ht="42.75" hidden="1" x14ac:dyDescent="0.45">
      <c r="B777">
        <v>2973</v>
      </c>
      <c r="C777" s="9" t="s">
        <v>2973</v>
      </c>
      <c r="D777" s="3" t="s">
        <v>7083</v>
      </c>
      <c r="E777" s="5">
        <v>5000</v>
      </c>
      <c r="F777" s="7">
        <v>8740</v>
      </c>
      <c r="G777" t="s">
        <v>8218</v>
      </c>
      <c r="H777" t="s">
        <v>8223</v>
      </c>
      <c r="I777" t="s">
        <v>8245</v>
      </c>
      <c r="J777">
        <v>1451620800</v>
      </c>
      <c r="K777">
        <v>1449171508</v>
      </c>
      <c r="L777" t="b">
        <v>0</v>
      </c>
      <c r="M777">
        <v>33</v>
      </c>
      <c r="N777" t="b">
        <v>1</v>
      </c>
      <c r="O777" t="s">
        <v>8269</v>
      </c>
      <c r="P777">
        <f t="shared" si="48"/>
        <v>175</v>
      </c>
      <c r="Q777">
        <f t="shared" si="49"/>
        <v>264.85000000000002</v>
      </c>
      <c r="R777" s="12" t="s">
        <v>8323</v>
      </c>
      <c r="S777" t="s">
        <v>8326</v>
      </c>
      <c r="T777" s="17">
        <f t="shared" si="50"/>
        <v>42341.818379629629</v>
      </c>
      <c r="U777" s="17">
        <f t="shared" si="51"/>
        <v>41032.958634259259</v>
      </c>
    </row>
    <row r="778" spans="2:21" ht="42.75" hidden="1" x14ac:dyDescent="0.45">
      <c r="B778">
        <v>1936</v>
      </c>
      <c r="C778" s="9" t="s">
        <v>1937</v>
      </c>
      <c r="D778" s="3" t="s">
        <v>6046</v>
      </c>
      <c r="E778" s="5">
        <v>7500</v>
      </c>
      <c r="F778" s="7">
        <v>8739.01</v>
      </c>
      <c r="G778" t="s">
        <v>8218</v>
      </c>
      <c r="H778" t="s">
        <v>8223</v>
      </c>
      <c r="I778" t="s">
        <v>8245</v>
      </c>
      <c r="J778">
        <v>1323151140</v>
      </c>
      <c r="K778">
        <v>1320528070</v>
      </c>
      <c r="L778" t="b">
        <v>0</v>
      </c>
      <c r="M778">
        <v>145</v>
      </c>
      <c r="N778" t="b">
        <v>1</v>
      </c>
      <c r="O778" t="s">
        <v>8277</v>
      </c>
      <c r="P778">
        <f t="shared" si="48"/>
        <v>117</v>
      </c>
      <c r="Q778">
        <f t="shared" si="49"/>
        <v>60.27</v>
      </c>
      <c r="R778" s="12" t="s">
        <v>8327</v>
      </c>
      <c r="S778" t="s">
        <v>8328</v>
      </c>
      <c r="T778" s="17">
        <f t="shared" si="50"/>
        <v>40852.889699074076</v>
      </c>
      <c r="U778" s="17">
        <f t="shared" si="51"/>
        <v>42762.837152777778</v>
      </c>
    </row>
    <row r="779" spans="2:21" ht="42.75" hidden="1" x14ac:dyDescent="0.45">
      <c r="B779">
        <v>335</v>
      </c>
      <c r="C779" s="9" t="s">
        <v>336</v>
      </c>
      <c r="D779" s="3" t="s">
        <v>4445</v>
      </c>
      <c r="E779" s="5">
        <v>8500</v>
      </c>
      <c r="F779" s="7">
        <v>8735</v>
      </c>
      <c r="G779" t="s">
        <v>8218</v>
      </c>
      <c r="H779" t="s">
        <v>8223</v>
      </c>
      <c r="I779" t="s">
        <v>8245</v>
      </c>
      <c r="J779">
        <v>1431122400</v>
      </c>
      <c r="K779">
        <v>1428428515</v>
      </c>
      <c r="L779" t="b">
        <v>1</v>
      </c>
      <c r="M779">
        <v>80</v>
      </c>
      <c r="N779" t="b">
        <v>1</v>
      </c>
      <c r="O779" t="s">
        <v>8267</v>
      </c>
      <c r="P779">
        <f t="shared" si="48"/>
        <v>103</v>
      </c>
      <c r="Q779">
        <f t="shared" si="49"/>
        <v>109.19</v>
      </c>
      <c r="R779" s="12" t="s">
        <v>8321</v>
      </c>
      <c r="S779" t="s">
        <v>8322</v>
      </c>
      <c r="T779" s="17">
        <f t="shared" si="50"/>
        <v>42101.737442129626</v>
      </c>
      <c r="U779" s="17">
        <f t="shared" si="51"/>
        <v>42353.964976851858</v>
      </c>
    </row>
    <row r="780" spans="2:21" ht="28.5" hidden="1" x14ac:dyDescent="0.45">
      <c r="B780">
        <v>1684</v>
      </c>
      <c r="C780" s="9" t="s">
        <v>1685</v>
      </c>
      <c r="D780" s="3" t="s">
        <v>5794</v>
      </c>
      <c r="E780" s="5">
        <v>8000</v>
      </c>
      <c r="F780" s="7">
        <v>8730</v>
      </c>
      <c r="G780" t="s">
        <v>8221</v>
      </c>
      <c r="H780" t="s">
        <v>8223</v>
      </c>
      <c r="I780" t="s">
        <v>8245</v>
      </c>
      <c r="J780">
        <v>1489775641</v>
      </c>
      <c r="K780">
        <v>1487360041</v>
      </c>
      <c r="L780" t="b">
        <v>0</v>
      </c>
      <c r="M780">
        <v>101</v>
      </c>
      <c r="N780" t="b">
        <v>0</v>
      </c>
      <c r="O780" t="s">
        <v>8291</v>
      </c>
      <c r="P780">
        <f t="shared" si="48"/>
        <v>109</v>
      </c>
      <c r="Q780">
        <f t="shared" si="49"/>
        <v>86.44</v>
      </c>
      <c r="R780" s="12" t="s">
        <v>8327</v>
      </c>
      <c r="S780" t="s">
        <v>8330</v>
      </c>
      <c r="T780" s="17">
        <f t="shared" si="50"/>
        <v>42783.815289351856</v>
      </c>
      <c r="U780" s="17">
        <f t="shared" si="51"/>
        <v>42370.166666666672</v>
      </c>
    </row>
    <row r="781" spans="2:21" ht="42.75" hidden="1" x14ac:dyDescent="0.45">
      <c r="B781">
        <v>3631</v>
      </c>
      <c r="C781" s="9" t="s">
        <v>3629</v>
      </c>
      <c r="D781" s="3" t="s">
        <v>7741</v>
      </c>
      <c r="E781" s="5">
        <v>17100</v>
      </c>
      <c r="F781" s="7">
        <v>8725</v>
      </c>
      <c r="G781" t="s">
        <v>8220</v>
      </c>
      <c r="H781" t="s">
        <v>8223</v>
      </c>
      <c r="I781" t="s">
        <v>8245</v>
      </c>
      <c r="J781">
        <v>1411444740</v>
      </c>
      <c r="K781">
        <v>1409335497</v>
      </c>
      <c r="L781" t="b">
        <v>0</v>
      </c>
      <c r="M781">
        <v>59</v>
      </c>
      <c r="N781" t="b">
        <v>0</v>
      </c>
      <c r="O781" t="s">
        <v>8303</v>
      </c>
      <c r="P781">
        <f t="shared" si="48"/>
        <v>51</v>
      </c>
      <c r="Q781">
        <f t="shared" si="49"/>
        <v>147.88</v>
      </c>
      <c r="R781" s="12" t="s">
        <v>8323</v>
      </c>
      <c r="S781" t="s">
        <v>8335</v>
      </c>
      <c r="T781" s="17">
        <f t="shared" si="50"/>
        <v>41880.753437499996</v>
      </c>
      <c r="U781" s="17">
        <f t="shared" si="51"/>
        <v>40883.249305555553</v>
      </c>
    </row>
    <row r="782" spans="2:21" ht="42.75" hidden="1" x14ac:dyDescent="0.45">
      <c r="B782">
        <v>3016</v>
      </c>
      <c r="C782" s="9" t="s">
        <v>3016</v>
      </c>
      <c r="D782" s="3" t="s">
        <v>7126</v>
      </c>
      <c r="E782" s="5">
        <v>8500</v>
      </c>
      <c r="F782" s="7">
        <v>8722</v>
      </c>
      <c r="G782" t="s">
        <v>8218</v>
      </c>
      <c r="H782" t="s">
        <v>8223</v>
      </c>
      <c r="I782" t="s">
        <v>8245</v>
      </c>
      <c r="J782">
        <v>1405688952</v>
      </c>
      <c r="K782">
        <v>1400504952</v>
      </c>
      <c r="L782" t="b">
        <v>0</v>
      </c>
      <c r="M782">
        <v>36</v>
      </c>
      <c r="N782" t="b">
        <v>1</v>
      </c>
      <c r="O782" t="s">
        <v>8301</v>
      </c>
      <c r="P782">
        <f t="shared" si="48"/>
        <v>103</v>
      </c>
      <c r="Q782">
        <f t="shared" si="49"/>
        <v>242.28</v>
      </c>
      <c r="R782" s="12" t="s">
        <v>8323</v>
      </c>
      <c r="S782" t="s">
        <v>8324</v>
      </c>
      <c r="T782" s="17">
        <f t="shared" si="50"/>
        <v>41778.548055555555</v>
      </c>
      <c r="U782" s="17">
        <f t="shared" si="51"/>
        <v>42132.916666666672</v>
      </c>
    </row>
    <row r="783" spans="2:21" ht="42.75" hidden="1" x14ac:dyDescent="0.45">
      <c r="B783">
        <v>1653</v>
      </c>
      <c r="C783" s="9" t="s">
        <v>1654</v>
      </c>
      <c r="D783" s="3" t="s">
        <v>5763</v>
      </c>
      <c r="E783" s="5">
        <v>5000</v>
      </c>
      <c r="F783" s="7">
        <v>8711.52</v>
      </c>
      <c r="G783" t="s">
        <v>8218</v>
      </c>
      <c r="H783" t="s">
        <v>8223</v>
      </c>
      <c r="I783" t="s">
        <v>8245</v>
      </c>
      <c r="J783">
        <v>1303675296</v>
      </c>
      <c r="K783">
        <v>1300996896</v>
      </c>
      <c r="L783" t="b">
        <v>0</v>
      </c>
      <c r="M783">
        <v>168</v>
      </c>
      <c r="N783" t="b">
        <v>1</v>
      </c>
      <c r="O783" t="s">
        <v>8290</v>
      </c>
      <c r="P783">
        <f t="shared" si="48"/>
        <v>174</v>
      </c>
      <c r="Q783">
        <f t="shared" si="49"/>
        <v>51.85</v>
      </c>
      <c r="R783" s="12" t="s">
        <v>8327</v>
      </c>
      <c r="S783" t="s">
        <v>8338</v>
      </c>
      <c r="T783" s="17">
        <f t="shared" si="50"/>
        <v>40626.834444444445</v>
      </c>
      <c r="U783" s="17">
        <f t="shared" si="51"/>
        <v>42811.773622685185</v>
      </c>
    </row>
    <row r="784" spans="2:21" hidden="1" x14ac:dyDescent="0.45">
      <c r="B784">
        <v>3302</v>
      </c>
      <c r="C784" s="9" t="s">
        <v>3302</v>
      </c>
      <c r="D784" s="3" t="s">
        <v>7412</v>
      </c>
      <c r="E784" s="5">
        <v>8400</v>
      </c>
      <c r="F784" s="7">
        <v>8685</v>
      </c>
      <c r="G784" t="s">
        <v>8218</v>
      </c>
      <c r="H784" t="s">
        <v>8226</v>
      </c>
      <c r="I784" t="s">
        <v>8248</v>
      </c>
      <c r="J784">
        <v>1481099176</v>
      </c>
      <c r="K784">
        <v>1478507176</v>
      </c>
      <c r="L784" t="b">
        <v>0</v>
      </c>
      <c r="M784">
        <v>50</v>
      </c>
      <c r="N784" t="b">
        <v>1</v>
      </c>
      <c r="O784" t="s">
        <v>8269</v>
      </c>
      <c r="P784">
        <f t="shared" si="48"/>
        <v>103</v>
      </c>
      <c r="Q784">
        <f t="shared" si="49"/>
        <v>173.7</v>
      </c>
      <c r="R784" s="12" t="s">
        <v>8323</v>
      </c>
      <c r="S784" t="s">
        <v>8326</v>
      </c>
      <c r="T784" s="17">
        <f t="shared" si="50"/>
        <v>42681.35157407407</v>
      </c>
      <c r="U784" s="17">
        <f t="shared" si="51"/>
        <v>41905.165972222225</v>
      </c>
    </row>
    <row r="785" spans="2:21" ht="42.75" hidden="1" x14ac:dyDescent="0.45">
      <c r="B785">
        <v>2263</v>
      </c>
      <c r="C785" s="9" t="s">
        <v>2264</v>
      </c>
      <c r="D785" s="3" t="s">
        <v>6373</v>
      </c>
      <c r="E785" s="5">
        <v>7500</v>
      </c>
      <c r="F785" s="7">
        <v>8666</v>
      </c>
      <c r="G785" t="s">
        <v>8218</v>
      </c>
      <c r="H785" t="s">
        <v>8234</v>
      </c>
      <c r="I785" t="s">
        <v>8254</v>
      </c>
      <c r="J785">
        <v>1422734313</v>
      </c>
      <c r="K785">
        <v>1420919913</v>
      </c>
      <c r="L785" t="b">
        <v>0</v>
      </c>
      <c r="M785">
        <v>60</v>
      </c>
      <c r="N785" t="b">
        <v>1</v>
      </c>
      <c r="O785" t="s">
        <v>8295</v>
      </c>
      <c r="P785">
        <f t="shared" si="48"/>
        <v>116</v>
      </c>
      <c r="Q785">
        <f t="shared" si="49"/>
        <v>144.43</v>
      </c>
      <c r="R785" s="12" t="s">
        <v>8316</v>
      </c>
      <c r="S785" t="s">
        <v>8317</v>
      </c>
      <c r="T785" s="17">
        <f t="shared" si="50"/>
        <v>42014.832326388889</v>
      </c>
      <c r="U785" s="17">
        <f t="shared" si="51"/>
        <v>41838.548055555555</v>
      </c>
    </row>
    <row r="786" spans="2:21" ht="57" hidden="1" x14ac:dyDescent="0.45">
      <c r="B786">
        <v>2445</v>
      </c>
      <c r="C786" s="9" t="s">
        <v>2446</v>
      </c>
      <c r="D786" s="3" t="s">
        <v>6555</v>
      </c>
      <c r="E786" s="5">
        <v>5000</v>
      </c>
      <c r="F786" s="7">
        <v>8640</v>
      </c>
      <c r="G786" t="s">
        <v>8218</v>
      </c>
      <c r="H786" t="s">
        <v>8223</v>
      </c>
      <c r="I786" t="s">
        <v>8245</v>
      </c>
      <c r="J786">
        <v>1443242021</v>
      </c>
      <c r="K786">
        <v>1440650021</v>
      </c>
      <c r="L786" t="b">
        <v>0</v>
      </c>
      <c r="M786">
        <v>115</v>
      </c>
      <c r="N786" t="b">
        <v>1</v>
      </c>
      <c r="O786" t="s">
        <v>8296</v>
      </c>
      <c r="P786">
        <f t="shared" si="48"/>
        <v>173</v>
      </c>
      <c r="Q786">
        <f t="shared" si="49"/>
        <v>75.13</v>
      </c>
      <c r="R786" s="12" t="s">
        <v>8319</v>
      </c>
      <c r="S786" t="s">
        <v>8320</v>
      </c>
      <c r="T786" s="17">
        <f t="shared" si="50"/>
        <v>42243.190057870372</v>
      </c>
      <c r="U786" s="17">
        <f t="shared" si="51"/>
        <v>40657.834444444445</v>
      </c>
    </row>
    <row r="787" spans="2:21" ht="42.75" hidden="1" x14ac:dyDescent="0.45">
      <c r="B787">
        <v>324</v>
      </c>
      <c r="C787" s="9" t="s">
        <v>325</v>
      </c>
      <c r="D787" s="3" t="s">
        <v>4434</v>
      </c>
      <c r="E787" s="5">
        <v>8500</v>
      </c>
      <c r="F787" s="7">
        <v>8636</v>
      </c>
      <c r="G787" t="s">
        <v>8218</v>
      </c>
      <c r="H787" t="s">
        <v>8223</v>
      </c>
      <c r="I787" t="s">
        <v>8245</v>
      </c>
      <c r="J787">
        <v>1438441308</v>
      </c>
      <c r="K787">
        <v>1435590108</v>
      </c>
      <c r="L787" t="b">
        <v>1</v>
      </c>
      <c r="M787">
        <v>82</v>
      </c>
      <c r="N787" t="b">
        <v>1</v>
      </c>
      <c r="O787" t="s">
        <v>8267</v>
      </c>
      <c r="P787">
        <f t="shared" si="48"/>
        <v>102</v>
      </c>
      <c r="Q787">
        <f t="shared" si="49"/>
        <v>105.32</v>
      </c>
      <c r="R787" s="12" t="s">
        <v>8321</v>
      </c>
      <c r="S787" t="s">
        <v>8322</v>
      </c>
      <c r="T787" s="17">
        <f t="shared" si="50"/>
        <v>42184.626250000001</v>
      </c>
      <c r="U787" s="17">
        <f t="shared" si="51"/>
        <v>42711.35157407407</v>
      </c>
    </row>
    <row r="788" spans="2:21" ht="42.75" hidden="1" x14ac:dyDescent="0.45">
      <c r="B788">
        <v>1013</v>
      </c>
      <c r="C788" s="9" t="s">
        <v>1014</v>
      </c>
      <c r="D788" s="3" t="s">
        <v>5123</v>
      </c>
      <c r="E788" s="5">
        <v>25000</v>
      </c>
      <c r="F788" s="7">
        <v>8632</v>
      </c>
      <c r="G788" t="s">
        <v>8219</v>
      </c>
      <c r="H788" t="s">
        <v>8223</v>
      </c>
      <c r="I788" t="s">
        <v>8245</v>
      </c>
      <c r="J788">
        <v>1451419200</v>
      </c>
      <c r="K788">
        <v>1449000056</v>
      </c>
      <c r="L788" t="b">
        <v>0</v>
      </c>
      <c r="M788">
        <v>90</v>
      </c>
      <c r="N788" t="b">
        <v>0</v>
      </c>
      <c r="O788" t="s">
        <v>8271</v>
      </c>
      <c r="P788">
        <f t="shared" si="48"/>
        <v>35</v>
      </c>
      <c r="Q788">
        <f t="shared" si="49"/>
        <v>95.91</v>
      </c>
      <c r="R788" s="12" t="s">
        <v>8308</v>
      </c>
      <c r="S788" t="s">
        <v>8310</v>
      </c>
      <c r="T788" s="17">
        <f t="shared" si="50"/>
        <v>42339.833981481483</v>
      </c>
      <c r="U788" s="17">
        <f t="shared" si="51"/>
        <v>42035.832326388889</v>
      </c>
    </row>
    <row r="789" spans="2:21" ht="28.5" hidden="1" x14ac:dyDescent="0.45">
      <c r="B789">
        <v>3006</v>
      </c>
      <c r="C789" s="9" t="s">
        <v>3006</v>
      </c>
      <c r="D789" s="3" t="s">
        <v>7116</v>
      </c>
      <c r="E789" s="5">
        <v>8000</v>
      </c>
      <c r="F789" s="7">
        <v>8620</v>
      </c>
      <c r="G789" t="s">
        <v>8218</v>
      </c>
      <c r="H789" t="s">
        <v>8228</v>
      </c>
      <c r="I789" t="s">
        <v>8250</v>
      </c>
      <c r="J789">
        <v>1418580591</v>
      </c>
      <c r="K789">
        <v>1415988591</v>
      </c>
      <c r="L789" t="b">
        <v>0</v>
      </c>
      <c r="M789">
        <v>97</v>
      </c>
      <c r="N789" t="b">
        <v>1</v>
      </c>
      <c r="O789" t="s">
        <v>8301</v>
      </c>
      <c r="P789">
        <f t="shared" si="48"/>
        <v>108</v>
      </c>
      <c r="Q789">
        <f t="shared" si="49"/>
        <v>88.87</v>
      </c>
      <c r="R789" s="12" t="s">
        <v>8323</v>
      </c>
      <c r="S789" t="s">
        <v>8324</v>
      </c>
      <c r="T789" s="17">
        <f t="shared" si="50"/>
        <v>41957.756840277783</v>
      </c>
      <c r="U789" s="17">
        <f t="shared" si="51"/>
        <v>42273.190057870372</v>
      </c>
    </row>
    <row r="790" spans="2:21" ht="42.75" hidden="1" x14ac:dyDescent="0.45">
      <c r="B790">
        <v>2690</v>
      </c>
      <c r="C790" s="9" t="s">
        <v>2690</v>
      </c>
      <c r="D790" s="3" t="s">
        <v>6800</v>
      </c>
      <c r="E790" s="5">
        <v>80000</v>
      </c>
      <c r="F790" s="7">
        <v>8586</v>
      </c>
      <c r="G790" t="s">
        <v>8220</v>
      </c>
      <c r="H790" t="s">
        <v>8223</v>
      </c>
      <c r="I790" t="s">
        <v>8245</v>
      </c>
      <c r="J790">
        <v>1433298676</v>
      </c>
      <c r="K790">
        <v>1429410676</v>
      </c>
      <c r="L790" t="b">
        <v>0</v>
      </c>
      <c r="M790">
        <v>118</v>
      </c>
      <c r="N790" t="b">
        <v>0</v>
      </c>
      <c r="O790" t="s">
        <v>8282</v>
      </c>
      <c r="P790">
        <f t="shared" si="48"/>
        <v>11</v>
      </c>
      <c r="Q790">
        <f t="shared" si="49"/>
        <v>72.760000000000005</v>
      </c>
      <c r="R790" s="12" t="s">
        <v>8319</v>
      </c>
      <c r="S790" t="s">
        <v>8345</v>
      </c>
      <c r="T790" s="17">
        <f t="shared" si="50"/>
        <v>42113.105046296296</v>
      </c>
      <c r="U790" s="17">
        <f t="shared" si="51"/>
        <v>42217.626250000001</v>
      </c>
    </row>
    <row r="791" spans="2:21" ht="28.5" hidden="1" x14ac:dyDescent="0.45">
      <c r="B791">
        <v>56</v>
      </c>
      <c r="C791" s="9" t="s">
        <v>58</v>
      </c>
      <c r="D791" s="3" t="s">
        <v>4167</v>
      </c>
      <c r="E791" s="5">
        <v>8000</v>
      </c>
      <c r="F791" s="7">
        <v>8581</v>
      </c>
      <c r="G791" t="s">
        <v>8218</v>
      </c>
      <c r="H791" t="s">
        <v>8224</v>
      </c>
      <c r="I791" t="s">
        <v>8246</v>
      </c>
      <c r="J791">
        <v>1433779200</v>
      </c>
      <c r="K791">
        <v>1432559424</v>
      </c>
      <c r="L791" t="b">
        <v>0</v>
      </c>
      <c r="M791">
        <v>174</v>
      </c>
      <c r="N791" t="b">
        <v>1</v>
      </c>
      <c r="O791" t="s">
        <v>8263</v>
      </c>
      <c r="P791">
        <f t="shared" si="48"/>
        <v>107</v>
      </c>
      <c r="Q791">
        <f t="shared" si="49"/>
        <v>49.32</v>
      </c>
      <c r="R791" s="12" t="s">
        <v>8321</v>
      </c>
      <c r="S791" t="s">
        <v>8332</v>
      </c>
      <c r="T791" s="17">
        <f t="shared" si="50"/>
        <v>42149.548888888887</v>
      </c>
      <c r="U791" s="17">
        <f t="shared" si="51"/>
        <v>42367.833333333328</v>
      </c>
    </row>
    <row r="792" spans="2:21" ht="42.75" hidden="1" x14ac:dyDescent="0.45">
      <c r="B792">
        <v>2460</v>
      </c>
      <c r="C792" s="9" t="s">
        <v>2461</v>
      </c>
      <c r="D792" s="3" t="s">
        <v>6570</v>
      </c>
      <c r="E792" s="5">
        <v>8500</v>
      </c>
      <c r="F792" s="7">
        <v>8567</v>
      </c>
      <c r="G792" t="s">
        <v>8218</v>
      </c>
      <c r="H792" t="s">
        <v>8223</v>
      </c>
      <c r="I792" t="s">
        <v>8245</v>
      </c>
      <c r="J792">
        <v>1483417020</v>
      </c>
      <c r="K792">
        <v>1480480167</v>
      </c>
      <c r="L792" t="b">
        <v>0</v>
      </c>
      <c r="M792">
        <v>68</v>
      </c>
      <c r="N792" t="b">
        <v>1</v>
      </c>
      <c r="O792" t="s">
        <v>8296</v>
      </c>
      <c r="P792">
        <f t="shared" si="48"/>
        <v>101</v>
      </c>
      <c r="Q792">
        <f t="shared" si="49"/>
        <v>125.99</v>
      </c>
      <c r="R792" s="12" t="s">
        <v>8319</v>
      </c>
      <c r="S792" t="s">
        <v>8320</v>
      </c>
      <c r="T792" s="17">
        <f t="shared" si="50"/>
        <v>42704.187118055561</v>
      </c>
      <c r="U792" s="17">
        <f t="shared" si="51"/>
        <v>41987.756840277783</v>
      </c>
    </row>
    <row r="793" spans="2:21" ht="28.5" hidden="1" x14ac:dyDescent="0.45">
      <c r="B793">
        <v>255</v>
      </c>
      <c r="C793" s="9" t="s">
        <v>256</v>
      </c>
      <c r="D793" s="3" t="s">
        <v>4365</v>
      </c>
      <c r="E793" s="5">
        <v>8000</v>
      </c>
      <c r="F793" s="7">
        <v>8538.66</v>
      </c>
      <c r="G793" t="s">
        <v>8218</v>
      </c>
      <c r="H793" t="s">
        <v>8223</v>
      </c>
      <c r="I793" t="s">
        <v>8245</v>
      </c>
      <c r="J793">
        <v>1300275482</v>
      </c>
      <c r="K793">
        <v>1297687082</v>
      </c>
      <c r="L793" t="b">
        <v>1</v>
      </c>
      <c r="M793">
        <v>188</v>
      </c>
      <c r="N793" t="b">
        <v>1</v>
      </c>
      <c r="O793" t="s">
        <v>8267</v>
      </c>
      <c r="P793">
        <f t="shared" si="48"/>
        <v>107</v>
      </c>
      <c r="Q793">
        <f t="shared" si="49"/>
        <v>45.42</v>
      </c>
      <c r="R793" s="12" t="s">
        <v>8321</v>
      </c>
      <c r="S793" t="s">
        <v>8322</v>
      </c>
      <c r="T793" s="17">
        <f t="shared" si="50"/>
        <v>40588.526412037041</v>
      </c>
      <c r="U793" s="17">
        <f t="shared" si="51"/>
        <v>42158.105046296296</v>
      </c>
    </row>
    <row r="794" spans="2:21" ht="42.75" hidden="1" x14ac:dyDescent="0.45">
      <c r="B794">
        <v>1043</v>
      </c>
      <c r="C794" s="9" t="s">
        <v>1044</v>
      </c>
      <c r="D794" s="3" t="s">
        <v>5153</v>
      </c>
      <c r="E794" s="5">
        <v>100000</v>
      </c>
      <c r="F794" s="7">
        <v>8537</v>
      </c>
      <c r="G794" t="s">
        <v>8219</v>
      </c>
      <c r="H794" t="s">
        <v>8223</v>
      </c>
      <c r="I794" t="s">
        <v>8245</v>
      </c>
      <c r="J794">
        <v>1432101855</v>
      </c>
      <c r="K794">
        <v>1429509855</v>
      </c>
      <c r="L794" t="b">
        <v>0</v>
      </c>
      <c r="M794">
        <v>292</v>
      </c>
      <c r="N794" t="b">
        <v>0</v>
      </c>
      <c r="O794" t="s">
        <v>8279</v>
      </c>
      <c r="P794">
        <f t="shared" si="48"/>
        <v>9</v>
      </c>
      <c r="Q794">
        <f t="shared" si="49"/>
        <v>29.24</v>
      </c>
      <c r="R794" s="12" t="s">
        <v>8346</v>
      </c>
      <c r="S794" t="s">
        <v>8347</v>
      </c>
      <c r="T794" s="17">
        <f t="shared" si="50"/>
        <v>42114.252951388888</v>
      </c>
      <c r="U794" s="17">
        <f t="shared" si="51"/>
        <v>42163.666666666672</v>
      </c>
    </row>
    <row r="795" spans="2:21" ht="57" hidden="1" x14ac:dyDescent="0.45">
      <c r="B795">
        <v>3776</v>
      </c>
      <c r="C795" s="9" t="s">
        <v>3773</v>
      </c>
      <c r="D795" s="3" t="s">
        <v>7886</v>
      </c>
      <c r="E795" s="5">
        <v>8000</v>
      </c>
      <c r="F795" s="7">
        <v>8537</v>
      </c>
      <c r="G795" t="s">
        <v>8218</v>
      </c>
      <c r="H795" t="s">
        <v>8223</v>
      </c>
      <c r="I795" t="s">
        <v>8245</v>
      </c>
      <c r="J795">
        <v>1406854800</v>
      </c>
      <c r="K795">
        <v>1403599778</v>
      </c>
      <c r="L795" t="b">
        <v>0</v>
      </c>
      <c r="M795">
        <v>94</v>
      </c>
      <c r="N795" t="b">
        <v>1</v>
      </c>
      <c r="O795" t="s">
        <v>8303</v>
      </c>
      <c r="P795">
        <f t="shared" si="48"/>
        <v>107</v>
      </c>
      <c r="Q795">
        <f t="shared" si="49"/>
        <v>90.82</v>
      </c>
      <c r="R795" s="12" t="s">
        <v>8323</v>
      </c>
      <c r="S795" t="s">
        <v>8335</v>
      </c>
      <c r="T795" s="17">
        <f t="shared" si="50"/>
        <v>41814.367800925924</v>
      </c>
      <c r="U795" s="17">
        <f t="shared" si="51"/>
        <v>42738.178472222222</v>
      </c>
    </row>
    <row r="796" spans="2:21" ht="28.5" hidden="1" x14ac:dyDescent="0.45">
      <c r="B796">
        <v>36</v>
      </c>
      <c r="C796" s="9" t="s">
        <v>38</v>
      </c>
      <c r="D796" s="3" t="s">
        <v>4147</v>
      </c>
      <c r="E796" s="5">
        <v>6000</v>
      </c>
      <c r="F796" s="7">
        <v>8529</v>
      </c>
      <c r="G796" t="s">
        <v>8218</v>
      </c>
      <c r="H796" t="s">
        <v>8223</v>
      </c>
      <c r="I796" t="s">
        <v>8245</v>
      </c>
      <c r="J796">
        <v>1428128525</v>
      </c>
      <c r="K796">
        <v>1425540125</v>
      </c>
      <c r="L796" t="b">
        <v>0</v>
      </c>
      <c r="M796">
        <v>44</v>
      </c>
      <c r="N796" t="b">
        <v>1</v>
      </c>
      <c r="O796" t="s">
        <v>8263</v>
      </c>
      <c r="P796">
        <f t="shared" si="48"/>
        <v>142</v>
      </c>
      <c r="Q796">
        <f t="shared" si="49"/>
        <v>193.84</v>
      </c>
      <c r="R796" s="12" t="s">
        <v>8321</v>
      </c>
      <c r="S796" t="s">
        <v>8332</v>
      </c>
      <c r="T796" s="17">
        <f t="shared" si="50"/>
        <v>42068.307002314818</v>
      </c>
      <c r="U796" s="17">
        <f t="shared" si="51"/>
        <v>40618.48474537037</v>
      </c>
    </row>
    <row r="797" spans="2:21" ht="42.75" hidden="1" x14ac:dyDescent="0.45">
      <c r="B797">
        <v>6</v>
      </c>
      <c r="C797" s="9" t="s">
        <v>8</v>
      </c>
      <c r="D797" s="3" t="s">
        <v>4117</v>
      </c>
      <c r="E797" s="5">
        <v>8000</v>
      </c>
      <c r="F797" s="7">
        <v>8519</v>
      </c>
      <c r="G797" t="s">
        <v>8218</v>
      </c>
      <c r="H797" t="s">
        <v>8223</v>
      </c>
      <c r="I797" t="s">
        <v>8245</v>
      </c>
      <c r="J797">
        <v>1402710250</v>
      </c>
      <c r="K797">
        <v>1401846250</v>
      </c>
      <c r="L797" t="b">
        <v>0</v>
      </c>
      <c r="M797">
        <v>58</v>
      </c>
      <c r="N797" t="b">
        <v>1</v>
      </c>
      <c r="O797" t="s">
        <v>8263</v>
      </c>
      <c r="P797">
        <f t="shared" si="48"/>
        <v>106</v>
      </c>
      <c r="Q797">
        <f t="shared" si="49"/>
        <v>146.88</v>
      </c>
      <c r="R797" s="12" t="s">
        <v>8321</v>
      </c>
      <c r="S797" t="s">
        <v>8332</v>
      </c>
      <c r="T797" s="17">
        <f t="shared" si="50"/>
        <v>41794.072337962964</v>
      </c>
      <c r="U797" s="17">
        <f t="shared" si="51"/>
        <v>42144.252951388888</v>
      </c>
    </row>
    <row r="798" spans="2:21" ht="28.5" hidden="1" x14ac:dyDescent="0.45">
      <c r="B798">
        <v>3064</v>
      </c>
      <c r="C798" s="9" t="s">
        <v>3064</v>
      </c>
      <c r="D798" s="3" t="s">
        <v>7174</v>
      </c>
      <c r="E798" s="5">
        <v>75000</v>
      </c>
      <c r="F798" s="7">
        <v>8471</v>
      </c>
      <c r="G798" t="s">
        <v>8220</v>
      </c>
      <c r="H798" t="s">
        <v>8223</v>
      </c>
      <c r="I798" t="s">
        <v>8245</v>
      </c>
      <c r="J798">
        <v>1448175540</v>
      </c>
      <c r="K798">
        <v>1445483246</v>
      </c>
      <c r="L798" t="b">
        <v>0</v>
      </c>
      <c r="M798">
        <v>72</v>
      </c>
      <c r="N798" t="b">
        <v>0</v>
      </c>
      <c r="O798" t="s">
        <v>8301</v>
      </c>
      <c r="P798">
        <f t="shared" si="48"/>
        <v>11</v>
      </c>
      <c r="Q798">
        <f t="shared" si="49"/>
        <v>117.65</v>
      </c>
      <c r="R798" s="12" t="s">
        <v>8323</v>
      </c>
      <c r="S798" t="s">
        <v>8324</v>
      </c>
      <c r="T798" s="17">
        <f t="shared" si="50"/>
        <v>42299.130162037036</v>
      </c>
      <c r="U798" s="17">
        <f t="shared" si="51"/>
        <v>41852.041666666664</v>
      </c>
    </row>
    <row r="799" spans="2:21" ht="28.5" hidden="1" x14ac:dyDescent="0.45">
      <c r="B799">
        <v>1528</v>
      </c>
      <c r="C799" s="9" t="s">
        <v>1529</v>
      </c>
      <c r="D799" s="3" t="s">
        <v>5638</v>
      </c>
      <c r="E799" s="5">
        <v>3000</v>
      </c>
      <c r="F799" s="7">
        <v>8447</v>
      </c>
      <c r="G799" t="s">
        <v>8218</v>
      </c>
      <c r="H799" t="s">
        <v>8223</v>
      </c>
      <c r="I799" t="s">
        <v>8245</v>
      </c>
      <c r="J799">
        <v>1485907200</v>
      </c>
      <c r="K799">
        <v>1483292122</v>
      </c>
      <c r="L799" t="b">
        <v>1</v>
      </c>
      <c r="M799">
        <v>160</v>
      </c>
      <c r="N799" t="b">
        <v>1</v>
      </c>
      <c r="O799" t="s">
        <v>8283</v>
      </c>
      <c r="P799">
        <f t="shared" si="48"/>
        <v>282</v>
      </c>
      <c r="Q799">
        <f t="shared" si="49"/>
        <v>52.79</v>
      </c>
      <c r="R799" s="12" t="s">
        <v>8313</v>
      </c>
      <c r="S799" t="s">
        <v>8314</v>
      </c>
      <c r="T799" s="17">
        <f t="shared" si="50"/>
        <v>42736.732893518521</v>
      </c>
      <c r="U799" s="17">
        <f t="shared" si="51"/>
        <v>42098.265335648146</v>
      </c>
    </row>
    <row r="800" spans="2:21" ht="42.75" hidden="1" x14ac:dyDescent="0.45">
      <c r="B800">
        <v>794</v>
      </c>
      <c r="C800" s="9" t="s">
        <v>795</v>
      </c>
      <c r="D800" s="3" t="s">
        <v>4904</v>
      </c>
      <c r="E800" s="5">
        <v>8000</v>
      </c>
      <c r="F800" s="7">
        <v>8425</v>
      </c>
      <c r="G800" t="s">
        <v>8218</v>
      </c>
      <c r="H800" t="s">
        <v>8223</v>
      </c>
      <c r="I800" t="s">
        <v>8245</v>
      </c>
      <c r="J800">
        <v>1315242360</v>
      </c>
      <c r="K800">
        <v>1310438737</v>
      </c>
      <c r="L800" t="b">
        <v>0</v>
      </c>
      <c r="M800">
        <v>53</v>
      </c>
      <c r="N800" t="b">
        <v>1</v>
      </c>
      <c r="O800" t="s">
        <v>8274</v>
      </c>
      <c r="P800">
        <f t="shared" si="48"/>
        <v>105</v>
      </c>
      <c r="Q800">
        <f t="shared" si="49"/>
        <v>158.96</v>
      </c>
      <c r="R800" s="12" t="s">
        <v>8327</v>
      </c>
      <c r="S800" t="s">
        <v>8331</v>
      </c>
      <c r="T800" s="17">
        <f t="shared" si="50"/>
        <v>40736.115011574075</v>
      </c>
      <c r="U800" s="17">
        <f t="shared" si="51"/>
        <v>41804.072337962964</v>
      </c>
    </row>
    <row r="801" spans="2:21" ht="28.5" hidden="1" x14ac:dyDescent="0.45">
      <c r="B801">
        <v>3028</v>
      </c>
      <c r="C801" s="9" t="s">
        <v>3028</v>
      </c>
      <c r="D801" s="3" t="s">
        <v>7138</v>
      </c>
      <c r="E801" s="5">
        <v>5000</v>
      </c>
      <c r="F801" s="7">
        <v>8401</v>
      </c>
      <c r="G801" t="s">
        <v>8218</v>
      </c>
      <c r="H801" t="s">
        <v>8223</v>
      </c>
      <c r="I801" t="s">
        <v>8245</v>
      </c>
      <c r="J801">
        <v>1471242025</v>
      </c>
      <c r="K801">
        <v>1468650025</v>
      </c>
      <c r="L801" t="b">
        <v>0</v>
      </c>
      <c r="M801">
        <v>99</v>
      </c>
      <c r="N801" t="b">
        <v>1</v>
      </c>
      <c r="O801" t="s">
        <v>8301</v>
      </c>
      <c r="P801">
        <f t="shared" si="48"/>
        <v>168</v>
      </c>
      <c r="Q801">
        <f t="shared" si="49"/>
        <v>84.86</v>
      </c>
      <c r="R801" s="12" t="s">
        <v>8323</v>
      </c>
      <c r="S801" t="s">
        <v>8324</v>
      </c>
      <c r="T801" s="17">
        <f t="shared" si="50"/>
        <v>42567.264178240745</v>
      </c>
      <c r="U801" s="17">
        <f t="shared" si="51"/>
        <v>42330.290972222225</v>
      </c>
    </row>
    <row r="802" spans="2:21" ht="42.75" hidden="1" x14ac:dyDescent="0.45">
      <c r="B802">
        <v>2446</v>
      </c>
      <c r="C802" s="9" t="s">
        <v>2447</v>
      </c>
      <c r="D802" s="3" t="s">
        <v>6556</v>
      </c>
      <c r="E802" s="5">
        <v>5000</v>
      </c>
      <c r="F802" s="7">
        <v>8399</v>
      </c>
      <c r="G802" t="s">
        <v>8218</v>
      </c>
      <c r="H802" t="s">
        <v>8223</v>
      </c>
      <c r="I802" t="s">
        <v>8245</v>
      </c>
      <c r="J802">
        <v>1480174071</v>
      </c>
      <c r="K802">
        <v>1477578471</v>
      </c>
      <c r="L802" t="b">
        <v>0</v>
      </c>
      <c r="M802">
        <v>111</v>
      </c>
      <c r="N802" t="b">
        <v>1</v>
      </c>
      <c r="O802" t="s">
        <v>8296</v>
      </c>
      <c r="P802">
        <f t="shared" si="48"/>
        <v>168</v>
      </c>
      <c r="Q802">
        <f t="shared" si="49"/>
        <v>75.67</v>
      </c>
      <c r="R802" s="12" t="s">
        <v>8319</v>
      </c>
      <c r="S802" t="s">
        <v>8320</v>
      </c>
      <c r="T802" s="17">
        <f t="shared" si="50"/>
        <v>42670.602673611109</v>
      </c>
      <c r="U802" s="17">
        <f t="shared" si="51"/>
        <v>42767</v>
      </c>
    </row>
    <row r="803" spans="2:21" hidden="1" x14ac:dyDescent="0.45">
      <c r="B803">
        <v>806</v>
      </c>
      <c r="C803" s="9" t="s">
        <v>807</v>
      </c>
      <c r="D803" s="3" t="s">
        <v>4916</v>
      </c>
      <c r="E803" s="5">
        <v>8000</v>
      </c>
      <c r="F803" s="7">
        <v>8355</v>
      </c>
      <c r="G803" t="s">
        <v>8218</v>
      </c>
      <c r="H803" t="s">
        <v>8223</v>
      </c>
      <c r="I803" t="s">
        <v>8245</v>
      </c>
      <c r="J803">
        <v>1315413339</v>
      </c>
      <c r="K803">
        <v>1312821339</v>
      </c>
      <c r="L803" t="b">
        <v>0</v>
      </c>
      <c r="M803">
        <v>71</v>
      </c>
      <c r="N803" t="b">
        <v>1</v>
      </c>
      <c r="O803" t="s">
        <v>8274</v>
      </c>
      <c r="P803">
        <f t="shared" si="48"/>
        <v>104</v>
      </c>
      <c r="Q803">
        <f t="shared" si="49"/>
        <v>117.68</v>
      </c>
      <c r="R803" s="12" t="s">
        <v>8327</v>
      </c>
      <c r="S803" t="s">
        <v>8331</v>
      </c>
      <c r="T803" s="17">
        <f t="shared" si="50"/>
        <v>40763.691423611112</v>
      </c>
      <c r="U803" s="17">
        <f t="shared" si="51"/>
        <v>40791.712500000001</v>
      </c>
    </row>
    <row r="804" spans="2:21" ht="42.75" hidden="1" x14ac:dyDescent="0.45">
      <c r="B804">
        <v>1382</v>
      </c>
      <c r="C804" s="9" t="s">
        <v>1383</v>
      </c>
      <c r="D804" s="3" t="s">
        <v>5492</v>
      </c>
      <c r="E804" s="5">
        <v>8000</v>
      </c>
      <c r="F804" s="7">
        <v>8349</v>
      </c>
      <c r="G804" t="s">
        <v>8218</v>
      </c>
      <c r="H804" t="s">
        <v>8223</v>
      </c>
      <c r="I804" t="s">
        <v>8245</v>
      </c>
      <c r="J804">
        <v>1367867536</v>
      </c>
      <c r="K804">
        <v>1365275536</v>
      </c>
      <c r="L804" t="b">
        <v>0</v>
      </c>
      <c r="M804">
        <v>148</v>
      </c>
      <c r="N804" t="b">
        <v>1</v>
      </c>
      <c r="O804" t="s">
        <v>8274</v>
      </c>
      <c r="P804">
        <f t="shared" si="48"/>
        <v>104</v>
      </c>
      <c r="Q804">
        <f t="shared" si="49"/>
        <v>56.41</v>
      </c>
      <c r="R804" s="12" t="s">
        <v>8327</v>
      </c>
      <c r="S804" t="s">
        <v>8331</v>
      </c>
      <c r="T804" s="17">
        <f t="shared" si="50"/>
        <v>41370.800185185188</v>
      </c>
      <c r="U804" s="17">
        <f t="shared" si="51"/>
        <v>42597.264178240745</v>
      </c>
    </row>
    <row r="805" spans="2:21" ht="28.5" hidden="1" x14ac:dyDescent="0.45">
      <c r="B805">
        <v>3339</v>
      </c>
      <c r="C805" s="9" t="s">
        <v>3339</v>
      </c>
      <c r="D805" s="3" t="s">
        <v>7449</v>
      </c>
      <c r="E805" s="5">
        <v>8000</v>
      </c>
      <c r="F805" s="7">
        <v>8348</v>
      </c>
      <c r="G805" t="s">
        <v>8218</v>
      </c>
      <c r="H805" t="s">
        <v>8223</v>
      </c>
      <c r="I805" t="s">
        <v>8245</v>
      </c>
      <c r="J805">
        <v>1469721518</v>
      </c>
      <c r="K805">
        <v>1467129518</v>
      </c>
      <c r="L805" t="b">
        <v>0</v>
      </c>
      <c r="M805">
        <v>47</v>
      </c>
      <c r="N805" t="b">
        <v>1</v>
      </c>
      <c r="O805" t="s">
        <v>8269</v>
      </c>
      <c r="P805">
        <f t="shared" si="48"/>
        <v>104</v>
      </c>
      <c r="Q805">
        <f t="shared" si="49"/>
        <v>177.62</v>
      </c>
      <c r="R805" s="12" t="s">
        <v>8323</v>
      </c>
      <c r="S805" t="s">
        <v>8326</v>
      </c>
      <c r="T805" s="17">
        <f t="shared" si="50"/>
        <v>42549.665717592594</v>
      </c>
      <c r="U805" s="17">
        <f t="shared" si="51"/>
        <v>42700.64434027778</v>
      </c>
    </row>
    <row r="806" spans="2:21" ht="42.75" hidden="1" x14ac:dyDescent="0.45">
      <c r="B806">
        <v>3048</v>
      </c>
      <c r="C806" s="9" t="s">
        <v>3048</v>
      </c>
      <c r="D806" s="3" t="s">
        <v>7158</v>
      </c>
      <c r="E806" s="5">
        <v>5000</v>
      </c>
      <c r="F806" s="7">
        <v>8320</v>
      </c>
      <c r="G806" t="s">
        <v>8218</v>
      </c>
      <c r="H806" t="s">
        <v>8223</v>
      </c>
      <c r="I806" t="s">
        <v>8245</v>
      </c>
      <c r="J806">
        <v>1420060920</v>
      </c>
      <c r="K806">
        <v>1417556262</v>
      </c>
      <c r="L806" t="b">
        <v>0</v>
      </c>
      <c r="M806">
        <v>47</v>
      </c>
      <c r="N806" t="b">
        <v>1</v>
      </c>
      <c r="O806" t="s">
        <v>8301</v>
      </c>
      <c r="P806">
        <f t="shared" si="48"/>
        <v>166</v>
      </c>
      <c r="Q806">
        <f t="shared" si="49"/>
        <v>177.02</v>
      </c>
      <c r="R806" s="12" t="s">
        <v>8323</v>
      </c>
      <c r="S806" t="s">
        <v>8324</v>
      </c>
      <c r="T806" s="17">
        <f t="shared" si="50"/>
        <v>41975.901180555549</v>
      </c>
      <c r="U806" s="17">
        <f t="shared" si="51"/>
        <v>40793.691423611112</v>
      </c>
    </row>
    <row r="807" spans="2:21" ht="28.5" hidden="1" x14ac:dyDescent="0.45">
      <c r="B807">
        <v>485</v>
      </c>
      <c r="C807" s="9" t="s">
        <v>486</v>
      </c>
      <c r="D807" s="3" t="s">
        <v>4595</v>
      </c>
      <c r="E807" s="5">
        <v>37956</v>
      </c>
      <c r="F807" s="7">
        <v>8315.01</v>
      </c>
      <c r="G807" t="s">
        <v>8220</v>
      </c>
      <c r="H807" t="s">
        <v>8224</v>
      </c>
      <c r="I807" t="s">
        <v>8246</v>
      </c>
      <c r="J807">
        <v>1368792499</v>
      </c>
      <c r="K807">
        <v>1366200499</v>
      </c>
      <c r="L807" t="b">
        <v>0</v>
      </c>
      <c r="M807">
        <v>125</v>
      </c>
      <c r="N807" t="b">
        <v>0</v>
      </c>
      <c r="O807" t="s">
        <v>8268</v>
      </c>
      <c r="P807">
        <f t="shared" si="48"/>
        <v>22</v>
      </c>
      <c r="Q807">
        <f t="shared" si="49"/>
        <v>66.52</v>
      </c>
      <c r="R807" s="12" t="s">
        <v>8321</v>
      </c>
      <c r="S807" t="s">
        <v>8339</v>
      </c>
      <c r="T807" s="17">
        <f t="shared" si="50"/>
        <v>41381.50577546296</v>
      </c>
      <c r="U807" s="17">
        <f t="shared" si="51"/>
        <v>41400.800185185188</v>
      </c>
    </row>
    <row r="808" spans="2:21" ht="42.75" hidden="1" x14ac:dyDescent="0.45">
      <c r="B808">
        <v>1942</v>
      </c>
      <c r="C808" s="9" t="s">
        <v>1943</v>
      </c>
      <c r="D808" s="3" t="s">
        <v>6052</v>
      </c>
      <c r="E808" s="5">
        <v>6000</v>
      </c>
      <c r="F808" s="7">
        <v>8306.42</v>
      </c>
      <c r="G808" t="s">
        <v>8218</v>
      </c>
      <c r="H808" t="s">
        <v>8223</v>
      </c>
      <c r="I808" t="s">
        <v>8245</v>
      </c>
      <c r="J808">
        <v>1309809140</v>
      </c>
      <c r="K808">
        <v>1302033140</v>
      </c>
      <c r="L808" t="b">
        <v>1</v>
      </c>
      <c r="M808">
        <v>95</v>
      </c>
      <c r="N808" t="b">
        <v>1</v>
      </c>
      <c r="O808" t="s">
        <v>8293</v>
      </c>
      <c r="P808">
        <f t="shared" si="48"/>
        <v>138</v>
      </c>
      <c r="Q808">
        <f t="shared" si="49"/>
        <v>87.44</v>
      </c>
      <c r="R808" s="12" t="s">
        <v>8308</v>
      </c>
      <c r="S808" t="s">
        <v>8309</v>
      </c>
      <c r="T808" s="17">
        <f t="shared" si="50"/>
        <v>40638.828009259261</v>
      </c>
      <c r="U808" s="17">
        <f t="shared" si="51"/>
        <v>42579.665717592594</v>
      </c>
    </row>
    <row r="809" spans="2:21" ht="42.75" hidden="1" x14ac:dyDescent="0.45">
      <c r="B809">
        <v>2233</v>
      </c>
      <c r="C809" s="9" t="s">
        <v>2234</v>
      </c>
      <c r="D809" s="3" t="s">
        <v>6343</v>
      </c>
      <c r="E809" s="5">
        <v>2500</v>
      </c>
      <c r="F809" s="7">
        <v>8301</v>
      </c>
      <c r="G809" t="s">
        <v>8218</v>
      </c>
      <c r="H809" t="s">
        <v>8224</v>
      </c>
      <c r="I809" t="s">
        <v>8246</v>
      </c>
      <c r="J809">
        <v>1450051200</v>
      </c>
      <c r="K809">
        <v>1448269539</v>
      </c>
      <c r="L809" t="b">
        <v>0</v>
      </c>
      <c r="M809">
        <v>391</v>
      </c>
      <c r="N809" t="b">
        <v>1</v>
      </c>
      <c r="O809" t="s">
        <v>8295</v>
      </c>
      <c r="P809">
        <f t="shared" si="48"/>
        <v>332</v>
      </c>
      <c r="Q809">
        <f t="shared" si="49"/>
        <v>21.23</v>
      </c>
      <c r="R809" s="12" t="s">
        <v>8316</v>
      </c>
      <c r="S809" t="s">
        <v>8317</v>
      </c>
      <c r="T809" s="17">
        <f t="shared" si="50"/>
        <v>42331.378923611104</v>
      </c>
      <c r="U809" s="17">
        <f t="shared" si="51"/>
        <v>42004.890277777777</v>
      </c>
    </row>
    <row r="810" spans="2:21" ht="42.75" hidden="1" x14ac:dyDescent="0.45">
      <c r="B810">
        <v>2533</v>
      </c>
      <c r="C810" s="9" t="s">
        <v>2533</v>
      </c>
      <c r="D810" s="3" t="s">
        <v>6643</v>
      </c>
      <c r="E810" s="5">
        <v>7500</v>
      </c>
      <c r="F810" s="7">
        <v>8300</v>
      </c>
      <c r="G810" t="s">
        <v>8218</v>
      </c>
      <c r="H810" t="s">
        <v>8223</v>
      </c>
      <c r="I810" t="s">
        <v>8245</v>
      </c>
      <c r="J810">
        <v>1362160868</v>
      </c>
      <c r="K810">
        <v>1359568911</v>
      </c>
      <c r="L810" t="b">
        <v>0</v>
      </c>
      <c r="M810">
        <v>136</v>
      </c>
      <c r="N810" t="b">
        <v>1</v>
      </c>
      <c r="O810" t="s">
        <v>8298</v>
      </c>
      <c r="P810">
        <f t="shared" si="48"/>
        <v>111</v>
      </c>
      <c r="Q810">
        <f t="shared" si="49"/>
        <v>61.03</v>
      </c>
      <c r="R810" s="12" t="s">
        <v>8327</v>
      </c>
      <c r="S810" t="s">
        <v>8341</v>
      </c>
      <c r="T810" s="17">
        <f t="shared" si="50"/>
        <v>41304.751284722224</v>
      </c>
      <c r="U810" s="17">
        <f t="shared" si="51"/>
        <v>41411.50577546296</v>
      </c>
    </row>
    <row r="811" spans="2:21" ht="42.75" hidden="1" x14ac:dyDescent="0.45">
      <c r="B811">
        <v>1760</v>
      </c>
      <c r="C811" s="9" t="s">
        <v>1761</v>
      </c>
      <c r="D811" s="3" t="s">
        <v>5870</v>
      </c>
      <c r="E811" s="5">
        <v>5000</v>
      </c>
      <c r="F811" s="7">
        <v>8272</v>
      </c>
      <c r="G811" t="s">
        <v>8218</v>
      </c>
      <c r="H811" t="s">
        <v>8223</v>
      </c>
      <c r="I811" t="s">
        <v>8245</v>
      </c>
      <c r="J811">
        <v>1456416513</v>
      </c>
      <c r="K811">
        <v>1454688513</v>
      </c>
      <c r="L811" t="b">
        <v>0</v>
      </c>
      <c r="M811">
        <v>102</v>
      </c>
      <c r="N811" t="b">
        <v>1</v>
      </c>
      <c r="O811" t="s">
        <v>8283</v>
      </c>
      <c r="P811">
        <f t="shared" si="48"/>
        <v>165</v>
      </c>
      <c r="Q811">
        <f t="shared" si="49"/>
        <v>81.099999999999994</v>
      </c>
      <c r="R811" s="12" t="s">
        <v>8313</v>
      </c>
      <c r="S811" t="s">
        <v>8314</v>
      </c>
      <c r="T811" s="17">
        <f t="shared" si="50"/>
        <v>42405.67260416667</v>
      </c>
      <c r="U811" s="17">
        <f t="shared" si="51"/>
        <v>40728.828009259261</v>
      </c>
    </row>
    <row r="812" spans="2:21" ht="42.75" hidden="1" x14ac:dyDescent="0.45">
      <c r="B812">
        <v>2596</v>
      </c>
      <c r="C812" s="9" t="s">
        <v>2596</v>
      </c>
      <c r="D812" s="3" t="s">
        <v>6706</v>
      </c>
      <c r="E812" s="5">
        <v>35000</v>
      </c>
      <c r="F812" s="7">
        <v>8256</v>
      </c>
      <c r="G812" t="s">
        <v>8220</v>
      </c>
      <c r="H812" t="s">
        <v>8228</v>
      </c>
      <c r="I812" t="s">
        <v>8250</v>
      </c>
      <c r="J812">
        <v>1407427009</v>
      </c>
      <c r="K812">
        <v>1404835009</v>
      </c>
      <c r="L812" t="b">
        <v>0</v>
      </c>
      <c r="M812">
        <v>27</v>
      </c>
      <c r="N812" t="b">
        <v>0</v>
      </c>
      <c r="O812" t="s">
        <v>8282</v>
      </c>
      <c r="P812">
        <f t="shared" si="48"/>
        <v>24</v>
      </c>
      <c r="Q812">
        <f t="shared" si="49"/>
        <v>305.77999999999997</v>
      </c>
      <c r="R812" s="12" t="s">
        <v>8319</v>
      </c>
      <c r="S812" t="s">
        <v>8345</v>
      </c>
      <c r="T812" s="17">
        <f t="shared" si="50"/>
        <v>41828.664456018516</v>
      </c>
      <c r="U812" s="17">
        <f t="shared" si="51"/>
        <v>42352</v>
      </c>
    </row>
    <row r="813" spans="2:21" ht="28.5" hidden="1" x14ac:dyDescent="0.45">
      <c r="B813">
        <v>3169</v>
      </c>
      <c r="C813" s="9" t="s">
        <v>3169</v>
      </c>
      <c r="D813" s="3" t="s">
        <v>7279</v>
      </c>
      <c r="E813" s="5">
        <v>8000</v>
      </c>
      <c r="F813" s="7">
        <v>8241</v>
      </c>
      <c r="G813" t="s">
        <v>8218</v>
      </c>
      <c r="H813" t="s">
        <v>8223</v>
      </c>
      <c r="I813" t="s">
        <v>8245</v>
      </c>
      <c r="J813">
        <v>1386910740</v>
      </c>
      <c r="K813">
        <v>1384364561</v>
      </c>
      <c r="L813" t="b">
        <v>1</v>
      </c>
      <c r="M813">
        <v>82</v>
      </c>
      <c r="N813" t="b">
        <v>1</v>
      </c>
      <c r="O813" t="s">
        <v>8269</v>
      </c>
      <c r="P813">
        <f t="shared" si="48"/>
        <v>103</v>
      </c>
      <c r="Q813">
        <f t="shared" si="49"/>
        <v>100.5</v>
      </c>
      <c r="R813" s="12" t="s">
        <v>8323</v>
      </c>
      <c r="S813" t="s">
        <v>8326</v>
      </c>
      <c r="T813" s="17">
        <f t="shared" si="50"/>
        <v>41591.737974537034</v>
      </c>
      <c r="U813" s="17">
        <f t="shared" si="51"/>
        <v>41334.750787037039</v>
      </c>
    </row>
    <row r="814" spans="2:21" ht="42.75" hidden="1" x14ac:dyDescent="0.45">
      <c r="B814">
        <v>2939</v>
      </c>
      <c r="C814" s="9" t="s">
        <v>2939</v>
      </c>
      <c r="D814" s="3" t="s">
        <v>7049</v>
      </c>
      <c r="E814" s="5">
        <v>8000</v>
      </c>
      <c r="F814" s="7">
        <v>8230</v>
      </c>
      <c r="G814" t="s">
        <v>8218</v>
      </c>
      <c r="H814" t="s">
        <v>8223</v>
      </c>
      <c r="I814" t="s">
        <v>8245</v>
      </c>
      <c r="J814">
        <v>1409187600</v>
      </c>
      <c r="K814">
        <v>1406316312</v>
      </c>
      <c r="L814" t="b">
        <v>0</v>
      </c>
      <c r="M814">
        <v>25</v>
      </c>
      <c r="N814" t="b">
        <v>1</v>
      </c>
      <c r="O814" t="s">
        <v>8303</v>
      </c>
      <c r="P814">
        <f t="shared" si="48"/>
        <v>103</v>
      </c>
      <c r="Q814">
        <f t="shared" si="49"/>
        <v>329.2</v>
      </c>
      <c r="R814" s="12" t="s">
        <v>8323</v>
      </c>
      <c r="S814" t="s">
        <v>8335</v>
      </c>
      <c r="T814" s="17">
        <f t="shared" si="50"/>
        <v>41845.809166666666</v>
      </c>
      <c r="U814" s="17">
        <f t="shared" si="51"/>
        <v>42425.67260416667</v>
      </c>
    </row>
    <row r="815" spans="2:21" ht="42.75" hidden="1" x14ac:dyDescent="0.45">
      <c r="B815">
        <v>3243</v>
      </c>
      <c r="C815" s="9" t="s">
        <v>3243</v>
      </c>
      <c r="D815" s="3" t="s">
        <v>7353</v>
      </c>
      <c r="E815" s="5">
        <v>8000</v>
      </c>
      <c r="F815" s="7">
        <v>8227</v>
      </c>
      <c r="G815" t="s">
        <v>8218</v>
      </c>
      <c r="H815" t="s">
        <v>8223</v>
      </c>
      <c r="I815" t="s">
        <v>8245</v>
      </c>
      <c r="J815">
        <v>1444348800</v>
      </c>
      <c r="K815">
        <v>1442283562</v>
      </c>
      <c r="L815" t="b">
        <v>1</v>
      </c>
      <c r="M815">
        <v>71</v>
      </c>
      <c r="N815" t="b">
        <v>1</v>
      </c>
      <c r="O815" t="s">
        <v>8269</v>
      </c>
      <c r="P815">
        <f t="shared" si="48"/>
        <v>103</v>
      </c>
      <c r="Q815">
        <f t="shared" si="49"/>
        <v>115.87</v>
      </c>
      <c r="R815" s="12" t="s">
        <v>8323</v>
      </c>
      <c r="S815" t="s">
        <v>8326</v>
      </c>
      <c r="T815" s="17">
        <f t="shared" si="50"/>
        <v>42262.096782407403</v>
      </c>
      <c r="U815" s="17">
        <f t="shared" si="51"/>
        <v>41858.664456018516</v>
      </c>
    </row>
    <row r="816" spans="2:21" ht="42.75" x14ac:dyDescent="0.45">
      <c r="B816">
        <v>2797</v>
      </c>
      <c r="C816" s="9" t="s">
        <v>2797</v>
      </c>
      <c r="D816" s="3" t="s">
        <v>6907</v>
      </c>
      <c r="E816" s="5">
        <v>8000</v>
      </c>
      <c r="F816" s="7">
        <v>8211.61</v>
      </c>
      <c r="G816" t="s">
        <v>8218</v>
      </c>
      <c r="H816" t="s">
        <v>8224</v>
      </c>
      <c r="I816" t="s">
        <v>8246</v>
      </c>
      <c r="J816">
        <v>1404858840</v>
      </c>
      <c r="K816">
        <v>1402266840</v>
      </c>
      <c r="L816" t="b">
        <v>0</v>
      </c>
      <c r="M816">
        <v>94</v>
      </c>
      <c r="N816" t="b">
        <v>1</v>
      </c>
      <c r="O816" t="s">
        <v>8269</v>
      </c>
      <c r="P816">
        <f t="shared" si="48"/>
        <v>103</v>
      </c>
      <c r="Q816">
        <f t="shared" si="49"/>
        <v>87.36</v>
      </c>
      <c r="R816" s="12" t="s">
        <v>8323</v>
      </c>
      <c r="S816" t="s">
        <v>8326</v>
      </c>
      <c r="T816" s="17">
        <f t="shared" si="50"/>
        <v>41798.94027777778</v>
      </c>
      <c r="U816" s="17">
        <f t="shared" si="51"/>
        <v>41621.207638888889</v>
      </c>
    </row>
    <row r="817" spans="2:21" ht="42.75" hidden="1" x14ac:dyDescent="0.45">
      <c r="B817">
        <v>1662</v>
      </c>
      <c r="C817" s="9" t="s">
        <v>1663</v>
      </c>
      <c r="D817" s="3" t="s">
        <v>5772</v>
      </c>
      <c r="E817" s="5">
        <v>8000</v>
      </c>
      <c r="F817" s="7">
        <v>8211</v>
      </c>
      <c r="G817" t="s">
        <v>8218</v>
      </c>
      <c r="H817" t="s">
        <v>8223</v>
      </c>
      <c r="I817" t="s">
        <v>8245</v>
      </c>
      <c r="J817">
        <v>1325310336</v>
      </c>
      <c r="K817">
        <v>1320122736</v>
      </c>
      <c r="L817" t="b">
        <v>0</v>
      </c>
      <c r="M817">
        <v>62</v>
      </c>
      <c r="N817" t="b">
        <v>1</v>
      </c>
      <c r="O817" t="s">
        <v>8290</v>
      </c>
      <c r="P817">
        <f t="shared" si="48"/>
        <v>103</v>
      </c>
      <c r="Q817">
        <f t="shared" si="49"/>
        <v>132.44</v>
      </c>
      <c r="R817" s="12" t="s">
        <v>8327</v>
      </c>
      <c r="S817" t="s">
        <v>8338</v>
      </c>
      <c r="T817" s="17">
        <f t="shared" si="50"/>
        <v>40848.198333333334</v>
      </c>
      <c r="U817" s="17">
        <f t="shared" si="51"/>
        <v>41879.041666666664</v>
      </c>
    </row>
    <row r="818" spans="2:21" ht="42.75" hidden="1" x14ac:dyDescent="0.45">
      <c r="B818">
        <v>1668</v>
      </c>
      <c r="C818" s="9" t="s">
        <v>1669</v>
      </c>
      <c r="D818" s="3" t="s">
        <v>5778</v>
      </c>
      <c r="E818" s="5">
        <v>8000</v>
      </c>
      <c r="F818" s="7">
        <v>8211</v>
      </c>
      <c r="G818" t="s">
        <v>8218</v>
      </c>
      <c r="H818" t="s">
        <v>8223</v>
      </c>
      <c r="I818" t="s">
        <v>8245</v>
      </c>
      <c r="J818">
        <v>1322454939</v>
      </c>
      <c r="K818">
        <v>1319859339</v>
      </c>
      <c r="L818" t="b">
        <v>0</v>
      </c>
      <c r="M818">
        <v>116</v>
      </c>
      <c r="N818" t="b">
        <v>1</v>
      </c>
      <c r="O818" t="s">
        <v>8290</v>
      </c>
      <c r="P818">
        <f t="shared" si="48"/>
        <v>103</v>
      </c>
      <c r="Q818">
        <f t="shared" si="49"/>
        <v>70.78</v>
      </c>
      <c r="R818" s="12" t="s">
        <v>8327</v>
      </c>
      <c r="S818" t="s">
        <v>8338</v>
      </c>
      <c r="T818" s="17">
        <f t="shared" si="50"/>
        <v>40845.14975694444</v>
      </c>
      <c r="U818" s="17">
        <f t="shared" si="51"/>
        <v>42286</v>
      </c>
    </row>
    <row r="819" spans="2:21" hidden="1" x14ac:dyDescent="0.45">
      <c r="B819">
        <v>3586</v>
      </c>
      <c r="C819" s="9" t="s">
        <v>3585</v>
      </c>
      <c r="D819" s="3" t="s">
        <v>7696</v>
      </c>
      <c r="E819" s="5">
        <v>7500</v>
      </c>
      <c r="F819" s="7">
        <v>8207</v>
      </c>
      <c r="G819" t="s">
        <v>8218</v>
      </c>
      <c r="H819" t="s">
        <v>8223</v>
      </c>
      <c r="I819" t="s">
        <v>8245</v>
      </c>
      <c r="J819">
        <v>1474649070</v>
      </c>
      <c r="K819">
        <v>1469465070</v>
      </c>
      <c r="L819" t="b">
        <v>0</v>
      </c>
      <c r="M819">
        <v>54</v>
      </c>
      <c r="N819" t="b">
        <v>1</v>
      </c>
      <c r="O819" t="s">
        <v>8269</v>
      </c>
      <c r="P819">
        <f t="shared" si="48"/>
        <v>109</v>
      </c>
      <c r="Q819">
        <f t="shared" si="49"/>
        <v>151.97999999999999</v>
      </c>
      <c r="R819" s="12" t="s">
        <v>8323</v>
      </c>
      <c r="S819" t="s">
        <v>8326</v>
      </c>
      <c r="T819" s="17">
        <f t="shared" si="50"/>
        <v>42576.697569444441</v>
      </c>
      <c r="U819" s="17">
        <f t="shared" si="51"/>
        <v>41828.94027777778</v>
      </c>
    </row>
    <row r="820" spans="2:21" ht="42.75" hidden="1" x14ac:dyDescent="0.45">
      <c r="B820">
        <v>1805</v>
      </c>
      <c r="C820" s="9" t="s">
        <v>1806</v>
      </c>
      <c r="D820" s="3" t="s">
        <v>5915</v>
      </c>
      <c r="E820" s="5">
        <v>22500</v>
      </c>
      <c r="F820" s="7">
        <v>8191</v>
      </c>
      <c r="G820" t="s">
        <v>8220</v>
      </c>
      <c r="H820" t="s">
        <v>8235</v>
      </c>
      <c r="I820" t="s">
        <v>8248</v>
      </c>
      <c r="J820">
        <v>1443808800</v>
      </c>
      <c r="K820">
        <v>1441048658</v>
      </c>
      <c r="L820" t="b">
        <v>1</v>
      </c>
      <c r="M820">
        <v>122</v>
      </c>
      <c r="N820" t="b">
        <v>0</v>
      </c>
      <c r="O820" t="s">
        <v>8283</v>
      </c>
      <c r="P820">
        <f t="shared" si="48"/>
        <v>36</v>
      </c>
      <c r="Q820">
        <f t="shared" si="49"/>
        <v>67.14</v>
      </c>
      <c r="R820" s="12" t="s">
        <v>8313</v>
      </c>
      <c r="S820" t="s">
        <v>8314</v>
      </c>
      <c r="T820" s="17">
        <f t="shared" si="50"/>
        <v>42247.803912037038</v>
      </c>
      <c r="U820" s="17">
        <f t="shared" si="51"/>
        <v>40908.239999999998</v>
      </c>
    </row>
    <row r="821" spans="2:21" ht="42.75" hidden="1" x14ac:dyDescent="0.45">
      <c r="B821">
        <v>1434</v>
      </c>
      <c r="C821" s="9" t="s">
        <v>1435</v>
      </c>
      <c r="D821" s="3" t="s">
        <v>5544</v>
      </c>
      <c r="E821" s="5">
        <v>82000</v>
      </c>
      <c r="F821" s="7">
        <v>8190</v>
      </c>
      <c r="G821" t="s">
        <v>8220</v>
      </c>
      <c r="H821" t="s">
        <v>8231</v>
      </c>
      <c r="I821" t="s">
        <v>8252</v>
      </c>
      <c r="J821">
        <v>1433775600</v>
      </c>
      <c r="K821">
        <v>1431973478</v>
      </c>
      <c r="L821" t="b">
        <v>0</v>
      </c>
      <c r="M821">
        <v>11</v>
      </c>
      <c r="N821" t="b">
        <v>0</v>
      </c>
      <c r="O821" t="s">
        <v>8285</v>
      </c>
      <c r="P821">
        <f t="shared" si="48"/>
        <v>10</v>
      </c>
      <c r="Q821">
        <f t="shared" si="49"/>
        <v>744.55</v>
      </c>
      <c r="R821" s="12" t="s">
        <v>8311</v>
      </c>
      <c r="S821" t="s">
        <v>8348</v>
      </c>
      <c r="T821" s="17">
        <f t="shared" si="50"/>
        <v>42142.767106481479</v>
      </c>
      <c r="U821" s="17">
        <f t="shared" si="51"/>
        <v>40875.191423611112</v>
      </c>
    </row>
    <row r="822" spans="2:21" ht="42.75" hidden="1" x14ac:dyDescent="0.45">
      <c r="B822">
        <v>2260</v>
      </c>
      <c r="C822" s="9" t="s">
        <v>2261</v>
      </c>
      <c r="D822" s="3" t="s">
        <v>6370</v>
      </c>
      <c r="E822" s="5">
        <v>2500</v>
      </c>
      <c r="F822" s="7">
        <v>8173</v>
      </c>
      <c r="G822" t="s">
        <v>8218</v>
      </c>
      <c r="H822" t="s">
        <v>8223</v>
      </c>
      <c r="I822" t="s">
        <v>8245</v>
      </c>
      <c r="J822">
        <v>1395876250</v>
      </c>
      <c r="K822">
        <v>1393287850</v>
      </c>
      <c r="L822" t="b">
        <v>0</v>
      </c>
      <c r="M822">
        <v>84</v>
      </c>
      <c r="N822" t="b">
        <v>1</v>
      </c>
      <c r="O822" t="s">
        <v>8295</v>
      </c>
      <c r="P822">
        <f t="shared" si="48"/>
        <v>327</v>
      </c>
      <c r="Q822">
        <f t="shared" si="49"/>
        <v>97.3</v>
      </c>
      <c r="R822" s="12" t="s">
        <v>8316</v>
      </c>
      <c r="S822" t="s">
        <v>8317</v>
      </c>
      <c r="T822" s="17">
        <f t="shared" si="50"/>
        <v>41695.016782407409</v>
      </c>
      <c r="U822" s="17">
        <f t="shared" si="51"/>
        <v>42636.697569444441</v>
      </c>
    </row>
    <row r="823" spans="2:21" ht="42.75" hidden="1" x14ac:dyDescent="0.45">
      <c r="B823">
        <v>2929</v>
      </c>
      <c r="C823" s="9" t="s">
        <v>2929</v>
      </c>
      <c r="D823" s="3" t="s">
        <v>7039</v>
      </c>
      <c r="E823" s="5">
        <v>8000</v>
      </c>
      <c r="F823" s="7">
        <v>8165.55</v>
      </c>
      <c r="G823" t="s">
        <v>8218</v>
      </c>
      <c r="H823" t="s">
        <v>8223</v>
      </c>
      <c r="I823" t="s">
        <v>8245</v>
      </c>
      <c r="J823">
        <v>1401024758</v>
      </c>
      <c r="K823">
        <v>1398432758</v>
      </c>
      <c r="L823" t="b">
        <v>0</v>
      </c>
      <c r="M823">
        <v>32</v>
      </c>
      <c r="N823" t="b">
        <v>1</v>
      </c>
      <c r="O823" t="s">
        <v>8303</v>
      </c>
      <c r="P823">
        <f t="shared" si="48"/>
        <v>102</v>
      </c>
      <c r="Q823">
        <f t="shared" si="49"/>
        <v>255.17</v>
      </c>
      <c r="R823" s="12" t="s">
        <v>8323</v>
      </c>
      <c r="S823" t="s">
        <v>8335</v>
      </c>
      <c r="T823" s="17">
        <f t="shared" si="50"/>
        <v>41754.564328703702</v>
      </c>
      <c r="U823" s="17">
        <f t="shared" si="51"/>
        <v>42279.75</v>
      </c>
    </row>
    <row r="824" spans="2:21" hidden="1" x14ac:dyDescent="0.45">
      <c r="B824">
        <v>1464</v>
      </c>
      <c r="C824" s="9" t="s">
        <v>1465</v>
      </c>
      <c r="D824" s="3" t="s">
        <v>5574</v>
      </c>
      <c r="E824" s="5">
        <v>5000</v>
      </c>
      <c r="F824" s="7">
        <v>8160</v>
      </c>
      <c r="G824" t="s">
        <v>8218</v>
      </c>
      <c r="H824" t="s">
        <v>8223</v>
      </c>
      <c r="I824" t="s">
        <v>8245</v>
      </c>
      <c r="J824">
        <v>1361029958</v>
      </c>
      <c r="K824">
        <v>1358437958</v>
      </c>
      <c r="L824" t="b">
        <v>1</v>
      </c>
      <c r="M824">
        <v>234</v>
      </c>
      <c r="N824" t="b">
        <v>1</v>
      </c>
      <c r="O824" t="s">
        <v>8286</v>
      </c>
      <c r="P824">
        <f t="shared" si="48"/>
        <v>163</v>
      </c>
      <c r="Q824">
        <f t="shared" si="49"/>
        <v>34.869999999999997</v>
      </c>
      <c r="R824" s="12" t="s">
        <v>8311</v>
      </c>
      <c r="S824" t="s">
        <v>8312</v>
      </c>
      <c r="T824" s="17">
        <f t="shared" si="50"/>
        <v>41291.661550925928</v>
      </c>
      <c r="U824" s="17">
        <f t="shared" si="51"/>
        <v>42163.625</v>
      </c>
    </row>
    <row r="825" spans="2:21" ht="42.75" hidden="1" x14ac:dyDescent="0.45">
      <c r="B825">
        <v>1262</v>
      </c>
      <c r="C825" s="9" t="s">
        <v>1263</v>
      </c>
      <c r="D825" s="3" t="s">
        <v>5372</v>
      </c>
      <c r="E825" s="5">
        <v>6500</v>
      </c>
      <c r="F825" s="7">
        <v>8152</v>
      </c>
      <c r="G825" t="s">
        <v>8218</v>
      </c>
      <c r="H825" t="s">
        <v>8228</v>
      </c>
      <c r="I825" t="s">
        <v>8250</v>
      </c>
      <c r="J825">
        <v>1392574692</v>
      </c>
      <c r="K825">
        <v>1389982692</v>
      </c>
      <c r="L825" t="b">
        <v>1</v>
      </c>
      <c r="M825">
        <v>105</v>
      </c>
      <c r="N825" t="b">
        <v>1</v>
      </c>
      <c r="O825" t="s">
        <v>8274</v>
      </c>
      <c r="P825">
        <f t="shared" si="48"/>
        <v>125</v>
      </c>
      <c r="Q825">
        <f t="shared" si="49"/>
        <v>77.64</v>
      </c>
      <c r="R825" s="12" t="s">
        <v>8327</v>
      </c>
      <c r="S825" t="s">
        <v>8331</v>
      </c>
      <c r="T825" s="17">
        <f t="shared" si="50"/>
        <v>41656.762638888889</v>
      </c>
      <c r="U825" s="17">
        <f t="shared" si="51"/>
        <v>41724.975115740745</v>
      </c>
    </row>
    <row r="826" spans="2:21" ht="42.75" hidden="1" x14ac:dyDescent="0.45">
      <c r="B826">
        <v>2015</v>
      </c>
      <c r="C826" s="9" t="s">
        <v>2016</v>
      </c>
      <c r="D826" s="3" t="s">
        <v>6125</v>
      </c>
      <c r="E826" s="5">
        <v>7200</v>
      </c>
      <c r="F826" s="7">
        <v>8136.01</v>
      </c>
      <c r="G826" t="s">
        <v>8218</v>
      </c>
      <c r="H826" t="s">
        <v>8223</v>
      </c>
      <c r="I826" t="s">
        <v>8245</v>
      </c>
      <c r="J826">
        <v>1315602163</v>
      </c>
      <c r="K826">
        <v>1313010163</v>
      </c>
      <c r="L826" t="b">
        <v>1</v>
      </c>
      <c r="M826">
        <v>162</v>
      </c>
      <c r="N826" t="b">
        <v>1</v>
      </c>
      <c r="O826" t="s">
        <v>8293</v>
      </c>
      <c r="P826">
        <f t="shared" si="48"/>
        <v>113</v>
      </c>
      <c r="Q826">
        <f t="shared" si="49"/>
        <v>50.22</v>
      </c>
      <c r="R826" s="12" t="s">
        <v>8308</v>
      </c>
      <c r="S826" t="s">
        <v>8309</v>
      </c>
      <c r="T826" s="17">
        <f t="shared" si="50"/>
        <v>40765.876886574071</v>
      </c>
      <c r="U826" s="17">
        <f t="shared" si="51"/>
        <v>41784.564328703702</v>
      </c>
    </row>
    <row r="827" spans="2:21" ht="42.75" x14ac:dyDescent="0.45">
      <c r="B827">
        <v>3269</v>
      </c>
      <c r="C827" s="9" t="s">
        <v>3269</v>
      </c>
      <c r="D827" s="3" t="s">
        <v>7379</v>
      </c>
      <c r="E827" s="5">
        <v>8000</v>
      </c>
      <c r="F827" s="7">
        <v>8120</v>
      </c>
      <c r="G827" t="s">
        <v>8218</v>
      </c>
      <c r="H827" t="s">
        <v>8224</v>
      </c>
      <c r="I827" t="s">
        <v>8246</v>
      </c>
      <c r="J827">
        <v>1434452400</v>
      </c>
      <c r="K827">
        <v>1431509397</v>
      </c>
      <c r="L827" t="b">
        <v>1</v>
      </c>
      <c r="M827">
        <v>70</v>
      </c>
      <c r="N827" t="b">
        <v>1</v>
      </c>
      <c r="O827" t="s">
        <v>8269</v>
      </c>
      <c r="P827">
        <f t="shared" si="48"/>
        <v>102</v>
      </c>
      <c r="Q827">
        <f t="shared" si="49"/>
        <v>116</v>
      </c>
      <c r="R827" s="12" t="s">
        <v>8323</v>
      </c>
      <c r="S827" t="s">
        <v>8326</v>
      </c>
      <c r="T827" s="17">
        <f t="shared" si="50"/>
        <v>42137.395798611105</v>
      </c>
      <c r="U827" s="17">
        <f t="shared" si="51"/>
        <v>41321.661550925928</v>
      </c>
    </row>
    <row r="828" spans="2:21" ht="42.75" hidden="1" x14ac:dyDescent="0.45">
      <c r="B828">
        <v>3662</v>
      </c>
      <c r="C828" s="9" t="s">
        <v>3659</v>
      </c>
      <c r="D828" s="3" t="s">
        <v>7772</v>
      </c>
      <c r="E828" s="5">
        <v>8000</v>
      </c>
      <c r="F828" s="7">
        <v>8114</v>
      </c>
      <c r="G828" t="s">
        <v>8218</v>
      </c>
      <c r="H828" t="s">
        <v>8228</v>
      </c>
      <c r="I828" t="s">
        <v>8250</v>
      </c>
      <c r="J828">
        <v>1427775414</v>
      </c>
      <c r="K828">
        <v>1425187014</v>
      </c>
      <c r="L828" t="b">
        <v>0</v>
      </c>
      <c r="M828">
        <v>40</v>
      </c>
      <c r="N828" t="b">
        <v>1</v>
      </c>
      <c r="O828" t="s">
        <v>8269</v>
      </c>
      <c r="P828">
        <f t="shared" si="48"/>
        <v>101</v>
      </c>
      <c r="Q828">
        <f t="shared" si="49"/>
        <v>202.85</v>
      </c>
      <c r="R828" s="12" t="s">
        <v>8323</v>
      </c>
      <c r="S828" t="s">
        <v>8326</v>
      </c>
      <c r="T828" s="17">
        <f t="shared" si="50"/>
        <v>42064.220069444447</v>
      </c>
      <c r="U828" s="17">
        <f t="shared" si="51"/>
        <v>41686.762638888889</v>
      </c>
    </row>
    <row r="829" spans="2:21" ht="42.75" hidden="1" x14ac:dyDescent="0.45">
      <c r="B829">
        <v>3326</v>
      </c>
      <c r="C829" s="9" t="s">
        <v>3326</v>
      </c>
      <c r="D829" s="3" t="s">
        <v>7436</v>
      </c>
      <c r="E829" s="5">
        <v>8000</v>
      </c>
      <c r="F829" s="7">
        <v>8110</v>
      </c>
      <c r="G829" t="s">
        <v>8218</v>
      </c>
      <c r="H829" t="s">
        <v>8223</v>
      </c>
      <c r="I829" t="s">
        <v>8245</v>
      </c>
      <c r="J829">
        <v>1425830905</v>
      </c>
      <c r="K829">
        <v>1423242505</v>
      </c>
      <c r="L829" t="b">
        <v>0</v>
      </c>
      <c r="M829">
        <v>57</v>
      </c>
      <c r="N829" t="b">
        <v>1</v>
      </c>
      <c r="O829" t="s">
        <v>8269</v>
      </c>
      <c r="P829">
        <f t="shared" si="48"/>
        <v>101</v>
      </c>
      <c r="Q829">
        <f t="shared" si="49"/>
        <v>142.28</v>
      </c>
      <c r="R829" s="12" t="s">
        <v>8323</v>
      </c>
      <c r="S829" t="s">
        <v>8326</v>
      </c>
      <c r="T829" s="17">
        <f t="shared" si="50"/>
        <v>42041.714178240742</v>
      </c>
      <c r="U829" s="17">
        <f t="shared" si="51"/>
        <v>40795.876886574071</v>
      </c>
    </row>
    <row r="830" spans="2:21" ht="42.75" hidden="1" x14ac:dyDescent="0.45">
      <c r="B830">
        <v>2221</v>
      </c>
      <c r="C830" s="9" t="s">
        <v>2222</v>
      </c>
      <c r="D830" s="3" t="s">
        <v>6331</v>
      </c>
      <c r="E830" s="5">
        <v>7500</v>
      </c>
      <c r="F830" s="7">
        <v>8109</v>
      </c>
      <c r="G830" t="s">
        <v>8218</v>
      </c>
      <c r="H830" t="s">
        <v>8223</v>
      </c>
      <c r="I830" t="s">
        <v>8245</v>
      </c>
      <c r="J830">
        <v>1461369600</v>
      </c>
      <c r="K830">
        <v>1458748809</v>
      </c>
      <c r="L830" t="b">
        <v>0</v>
      </c>
      <c r="M830">
        <v>218</v>
      </c>
      <c r="N830" t="b">
        <v>1</v>
      </c>
      <c r="O830" t="s">
        <v>8295</v>
      </c>
      <c r="P830">
        <f t="shared" si="48"/>
        <v>108</v>
      </c>
      <c r="Q830">
        <f t="shared" si="49"/>
        <v>37.200000000000003</v>
      </c>
      <c r="R830" s="12" t="s">
        <v>8316</v>
      </c>
      <c r="S830" t="s">
        <v>8317</v>
      </c>
      <c r="T830" s="17">
        <f t="shared" si="50"/>
        <v>42452.666770833333</v>
      </c>
      <c r="U830" s="17">
        <f t="shared" si="51"/>
        <v>42171.458333333328</v>
      </c>
    </row>
    <row r="831" spans="2:21" ht="42.75" hidden="1" x14ac:dyDescent="0.45">
      <c r="B831">
        <v>2499</v>
      </c>
      <c r="C831" s="9" t="s">
        <v>2499</v>
      </c>
      <c r="D831" s="3" t="s">
        <v>6609</v>
      </c>
      <c r="E831" s="5">
        <v>4000</v>
      </c>
      <c r="F831" s="7">
        <v>8105</v>
      </c>
      <c r="G831" t="s">
        <v>8218</v>
      </c>
      <c r="H831" t="s">
        <v>8223</v>
      </c>
      <c r="I831" t="s">
        <v>8245</v>
      </c>
      <c r="J831">
        <v>1356976800</v>
      </c>
      <c r="K831">
        <v>1352820837</v>
      </c>
      <c r="L831" t="b">
        <v>0</v>
      </c>
      <c r="M831">
        <v>170</v>
      </c>
      <c r="N831" t="b">
        <v>1</v>
      </c>
      <c r="O831" t="s">
        <v>8277</v>
      </c>
      <c r="P831">
        <f t="shared" si="48"/>
        <v>203</v>
      </c>
      <c r="Q831">
        <f t="shared" si="49"/>
        <v>47.68</v>
      </c>
      <c r="R831" s="12" t="s">
        <v>8327</v>
      </c>
      <c r="S831" t="s">
        <v>8328</v>
      </c>
      <c r="T831" s="17">
        <f t="shared" si="50"/>
        <v>41226.648576388885</v>
      </c>
      <c r="U831" s="17">
        <f t="shared" si="51"/>
        <v>42094.178402777776</v>
      </c>
    </row>
    <row r="832" spans="2:21" ht="57" hidden="1" x14ac:dyDescent="0.45">
      <c r="B832">
        <v>1661</v>
      </c>
      <c r="C832" s="9" t="s">
        <v>1662</v>
      </c>
      <c r="D832" s="3" t="s">
        <v>5771</v>
      </c>
      <c r="E832" s="5">
        <v>7900</v>
      </c>
      <c r="F832" s="7">
        <v>8098</v>
      </c>
      <c r="G832" t="s">
        <v>8218</v>
      </c>
      <c r="H832" t="s">
        <v>8238</v>
      </c>
      <c r="I832" t="s">
        <v>8248</v>
      </c>
      <c r="J832">
        <v>1453064400</v>
      </c>
      <c r="K832">
        <v>1449359831</v>
      </c>
      <c r="L832" t="b">
        <v>0</v>
      </c>
      <c r="M832">
        <v>101</v>
      </c>
      <c r="N832" t="b">
        <v>1</v>
      </c>
      <c r="O832" t="s">
        <v>8290</v>
      </c>
      <c r="P832">
        <f t="shared" si="48"/>
        <v>103</v>
      </c>
      <c r="Q832">
        <f t="shared" si="49"/>
        <v>80.180000000000007</v>
      </c>
      <c r="R832" s="12" t="s">
        <v>8327</v>
      </c>
      <c r="S832" t="s">
        <v>8338</v>
      </c>
      <c r="T832" s="17">
        <f t="shared" si="50"/>
        <v>42343.998043981483</v>
      </c>
      <c r="U832" s="17">
        <f t="shared" si="51"/>
        <v>42071.67251157407</v>
      </c>
    </row>
    <row r="833" spans="2:21" ht="42.75" hidden="1" x14ac:dyDescent="0.45">
      <c r="B833">
        <v>1626</v>
      </c>
      <c r="C833" s="9" t="s">
        <v>1627</v>
      </c>
      <c r="D833" s="3" t="s">
        <v>5736</v>
      </c>
      <c r="E833" s="5">
        <v>8000</v>
      </c>
      <c r="F833" s="7">
        <v>8095</v>
      </c>
      <c r="G833" t="s">
        <v>8218</v>
      </c>
      <c r="H833" t="s">
        <v>8223</v>
      </c>
      <c r="I833" t="s">
        <v>8245</v>
      </c>
      <c r="J833">
        <v>1385932867</v>
      </c>
      <c r="K833">
        <v>1383337267</v>
      </c>
      <c r="L833" t="b">
        <v>0</v>
      </c>
      <c r="M833">
        <v>108</v>
      </c>
      <c r="N833" t="b">
        <v>1</v>
      </c>
      <c r="O833" t="s">
        <v>8274</v>
      </c>
      <c r="P833">
        <f t="shared" si="48"/>
        <v>101</v>
      </c>
      <c r="Q833">
        <f t="shared" si="49"/>
        <v>74.95</v>
      </c>
      <c r="R833" s="12" t="s">
        <v>8327</v>
      </c>
      <c r="S833" t="s">
        <v>8331</v>
      </c>
      <c r="T833" s="17">
        <f t="shared" si="50"/>
        <v>41579.847997685189</v>
      </c>
      <c r="U833" s="17">
        <f t="shared" si="51"/>
        <v>42483</v>
      </c>
    </row>
    <row r="834" spans="2:21" ht="28.5" hidden="1" x14ac:dyDescent="0.45">
      <c r="B834">
        <v>2441</v>
      </c>
      <c r="C834" s="9" t="s">
        <v>2442</v>
      </c>
      <c r="D834" s="3" t="s">
        <v>6551</v>
      </c>
      <c r="E834" s="5">
        <v>7500</v>
      </c>
      <c r="F834" s="7">
        <v>8091</v>
      </c>
      <c r="G834" t="s">
        <v>8218</v>
      </c>
      <c r="H834" t="s">
        <v>8223</v>
      </c>
      <c r="I834" t="s">
        <v>8245</v>
      </c>
      <c r="J834">
        <v>1437627540</v>
      </c>
      <c r="K834">
        <v>1435806054</v>
      </c>
      <c r="L834" t="b">
        <v>0</v>
      </c>
      <c r="M834">
        <v>109</v>
      </c>
      <c r="N834" t="b">
        <v>1</v>
      </c>
      <c r="O834" t="s">
        <v>8296</v>
      </c>
      <c r="P834">
        <f t="shared" si="48"/>
        <v>108</v>
      </c>
      <c r="Q834">
        <f t="shared" si="49"/>
        <v>74.23</v>
      </c>
      <c r="R834" s="12" t="s">
        <v>8319</v>
      </c>
      <c r="S834" t="s">
        <v>8320</v>
      </c>
      <c r="T834" s="17">
        <f t="shared" si="50"/>
        <v>42187.125625000001</v>
      </c>
      <c r="U834" s="17">
        <f t="shared" si="51"/>
        <v>41274.75</v>
      </c>
    </row>
    <row r="835" spans="2:21" ht="42.75" x14ac:dyDescent="0.45">
      <c r="B835">
        <v>3377</v>
      </c>
      <c r="C835" s="9" t="s">
        <v>3376</v>
      </c>
      <c r="D835" s="3" t="s">
        <v>7487</v>
      </c>
      <c r="E835" s="5">
        <v>8000</v>
      </c>
      <c r="F835" s="7">
        <v>8084</v>
      </c>
      <c r="G835" t="s">
        <v>8218</v>
      </c>
      <c r="H835" t="s">
        <v>8224</v>
      </c>
      <c r="I835" t="s">
        <v>8246</v>
      </c>
      <c r="J835">
        <v>1426870560</v>
      </c>
      <c r="K835">
        <v>1424280899</v>
      </c>
      <c r="L835" t="b">
        <v>0</v>
      </c>
      <c r="M835">
        <v>77</v>
      </c>
      <c r="N835" t="b">
        <v>1</v>
      </c>
      <c r="O835" t="s">
        <v>8269</v>
      </c>
      <c r="P835">
        <f t="shared" ref="P835:P898" si="52">ROUND(F835/E835*100,0)</f>
        <v>101</v>
      </c>
      <c r="Q835">
        <f t="shared" ref="Q835:Q898" si="53">IFERROR(ROUND(F835/M835,2),0)</f>
        <v>104.99</v>
      </c>
      <c r="R835" s="12" t="s">
        <v>8323</v>
      </c>
      <c r="S835" t="s">
        <v>8326</v>
      </c>
      <c r="T835" s="17">
        <f t="shared" ref="T835:T898" si="54">(((K835/60)/60)/24)+DATE(1970,1,1)</f>
        <v>42053.732627314821</v>
      </c>
      <c r="U835" s="17">
        <f t="shared" si="51"/>
        <v>42386.875</v>
      </c>
    </row>
    <row r="836" spans="2:21" ht="42.75" hidden="1" x14ac:dyDescent="0.45">
      <c r="B836">
        <v>1606</v>
      </c>
      <c r="C836" s="9" t="s">
        <v>1607</v>
      </c>
      <c r="D836" s="3" t="s">
        <v>5716</v>
      </c>
      <c r="E836" s="5">
        <v>8000</v>
      </c>
      <c r="F836" s="7">
        <v>8080.33</v>
      </c>
      <c r="G836" t="s">
        <v>8218</v>
      </c>
      <c r="H836" t="s">
        <v>8223</v>
      </c>
      <c r="I836" t="s">
        <v>8245</v>
      </c>
      <c r="J836">
        <v>1300930838</v>
      </c>
      <c r="K836">
        <v>1293158438</v>
      </c>
      <c r="L836" t="b">
        <v>0</v>
      </c>
      <c r="M836">
        <v>92</v>
      </c>
      <c r="N836" t="b">
        <v>1</v>
      </c>
      <c r="O836" t="s">
        <v>8274</v>
      </c>
      <c r="P836">
        <f t="shared" si="52"/>
        <v>101</v>
      </c>
      <c r="Q836">
        <f t="shared" si="53"/>
        <v>87.83</v>
      </c>
      <c r="R836" s="12" t="s">
        <v>8327</v>
      </c>
      <c r="S836" t="s">
        <v>8331</v>
      </c>
      <c r="T836" s="17">
        <f t="shared" si="54"/>
        <v>40536.111550925925</v>
      </c>
      <c r="U836" s="17">
        <f t="shared" si="51"/>
        <v>41609.889664351853</v>
      </c>
    </row>
    <row r="837" spans="2:21" ht="42.75" hidden="1" x14ac:dyDescent="0.45">
      <c r="B837">
        <v>1064</v>
      </c>
      <c r="C837" s="9" t="s">
        <v>1065</v>
      </c>
      <c r="D837" s="3" t="s">
        <v>5174</v>
      </c>
      <c r="E837" s="5">
        <v>90000</v>
      </c>
      <c r="F837" s="7">
        <v>8077</v>
      </c>
      <c r="G837" t="s">
        <v>8220</v>
      </c>
      <c r="H837" t="s">
        <v>8223</v>
      </c>
      <c r="I837" t="s">
        <v>8245</v>
      </c>
      <c r="J837">
        <v>1373174903</v>
      </c>
      <c r="K837">
        <v>1369286903</v>
      </c>
      <c r="L837" t="b">
        <v>0</v>
      </c>
      <c r="M837">
        <v>123</v>
      </c>
      <c r="N837" t="b">
        <v>0</v>
      </c>
      <c r="O837" t="s">
        <v>8280</v>
      </c>
      <c r="P837">
        <f t="shared" si="52"/>
        <v>9</v>
      </c>
      <c r="Q837">
        <f t="shared" si="53"/>
        <v>65.67</v>
      </c>
      <c r="R837" s="12" t="s">
        <v>8316</v>
      </c>
      <c r="S837" t="s">
        <v>8334</v>
      </c>
      <c r="T837" s="17">
        <f t="shared" si="54"/>
        <v>41417.228043981479</v>
      </c>
      <c r="U837" s="17">
        <f t="shared" si="51"/>
        <v>42208.207638888889</v>
      </c>
    </row>
    <row r="838" spans="2:21" ht="28.5" hidden="1" x14ac:dyDescent="0.45">
      <c r="B838">
        <v>2127</v>
      </c>
      <c r="C838" s="9" t="s">
        <v>2128</v>
      </c>
      <c r="D838" s="3" t="s">
        <v>6237</v>
      </c>
      <c r="E838" s="5">
        <v>28000</v>
      </c>
      <c r="F838" s="7">
        <v>8076</v>
      </c>
      <c r="G838" t="s">
        <v>8220</v>
      </c>
      <c r="H838" t="s">
        <v>8224</v>
      </c>
      <c r="I838" t="s">
        <v>8246</v>
      </c>
      <c r="J838">
        <v>1426158463</v>
      </c>
      <c r="K838">
        <v>1423570063</v>
      </c>
      <c r="L838" t="b">
        <v>0</v>
      </c>
      <c r="M838">
        <v>236</v>
      </c>
      <c r="N838" t="b">
        <v>0</v>
      </c>
      <c r="O838" t="s">
        <v>8280</v>
      </c>
      <c r="P838">
        <f t="shared" si="52"/>
        <v>29</v>
      </c>
      <c r="Q838">
        <f t="shared" si="53"/>
        <v>34.22</v>
      </c>
      <c r="R838" s="12" t="s">
        <v>8316</v>
      </c>
      <c r="S838" t="s">
        <v>8334</v>
      </c>
      <c r="T838" s="17">
        <f t="shared" si="54"/>
        <v>42045.50535879629</v>
      </c>
      <c r="U838" s="17">
        <f t="shared" ref="U838:U901" si="55">(((J835/60)/60)/24)+DATE(1970,1,1)</f>
        <v>42083.705555555556</v>
      </c>
    </row>
    <row r="839" spans="2:21" ht="42.75" hidden="1" x14ac:dyDescent="0.45">
      <c r="B839">
        <v>2120</v>
      </c>
      <c r="C839" s="9" t="s">
        <v>2121</v>
      </c>
      <c r="D839" s="3" t="s">
        <v>6230</v>
      </c>
      <c r="E839" s="5">
        <v>8000</v>
      </c>
      <c r="F839" s="7">
        <v>8070.43</v>
      </c>
      <c r="G839" t="s">
        <v>8218</v>
      </c>
      <c r="H839" t="s">
        <v>8223</v>
      </c>
      <c r="I839" t="s">
        <v>8245</v>
      </c>
      <c r="J839">
        <v>1388617736</v>
      </c>
      <c r="K839">
        <v>1384384136</v>
      </c>
      <c r="L839" t="b">
        <v>0</v>
      </c>
      <c r="M839">
        <v>69</v>
      </c>
      <c r="N839" t="b">
        <v>1</v>
      </c>
      <c r="O839" t="s">
        <v>8277</v>
      </c>
      <c r="P839">
        <f t="shared" si="52"/>
        <v>101</v>
      </c>
      <c r="Q839">
        <f t="shared" si="53"/>
        <v>116.96</v>
      </c>
      <c r="R839" s="12" t="s">
        <v>8327</v>
      </c>
      <c r="S839" t="s">
        <v>8328</v>
      </c>
      <c r="T839" s="17">
        <f t="shared" si="54"/>
        <v>41591.964537037034</v>
      </c>
      <c r="U839" s="17">
        <f t="shared" si="55"/>
        <v>40626.069884259261</v>
      </c>
    </row>
    <row r="840" spans="2:21" ht="42.75" hidden="1" x14ac:dyDescent="0.45">
      <c r="B840">
        <v>2241</v>
      </c>
      <c r="C840" s="9" t="s">
        <v>2242</v>
      </c>
      <c r="D840" s="3" t="s">
        <v>6351</v>
      </c>
      <c r="E840" s="5">
        <v>1000</v>
      </c>
      <c r="F840" s="7">
        <v>8064</v>
      </c>
      <c r="G840" t="s">
        <v>8218</v>
      </c>
      <c r="H840" t="s">
        <v>8224</v>
      </c>
      <c r="I840" t="s">
        <v>8246</v>
      </c>
      <c r="J840">
        <v>1488484300</v>
      </c>
      <c r="K840">
        <v>1485892300</v>
      </c>
      <c r="L840" t="b">
        <v>0</v>
      </c>
      <c r="M840">
        <v>163</v>
      </c>
      <c r="N840" t="b">
        <v>1</v>
      </c>
      <c r="O840" t="s">
        <v>8295</v>
      </c>
      <c r="P840">
        <f t="shared" si="52"/>
        <v>806</v>
      </c>
      <c r="Q840">
        <f t="shared" si="53"/>
        <v>49.47</v>
      </c>
      <c r="R840" s="12" t="s">
        <v>8316</v>
      </c>
      <c r="S840" t="s">
        <v>8317</v>
      </c>
      <c r="T840" s="17">
        <f t="shared" si="54"/>
        <v>42766.827546296292</v>
      </c>
      <c r="U840" s="17">
        <f t="shared" si="55"/>
        <v>41462.228043981479</v>
      </c>
    </row>
    <row r="841" spans="2:21" ht="28.5" hidden="1" x14ac:dyDescent="0.45">
      <c r="B841">
        <v>816</v>
      </c>
      <c r="C841" s="9" t="s">
        <v>817</v>
      </c>
      <c r="D841" s="3" t="s">
        <v>4926</v>
      </c>
      <c r="E841" s="5">
        <v>7000</v>
      </c>
      <c r="F841" s="7">
        <v>8058.55</v>
      </c>
      <c r="G841" t="s">
        <v>8218</v>
      </c>
      <c r="H841" t="s">
        <v>8223</v>
      </c>
      <c r="I841" t="s">
        <v>8245</v>
      </c>
      <c r="J841">
        <v>1365489000</v>
      </c>
      <c r="K841">
        <v>1362776043</v>
      </c>
      <c r="L841" t="b">
        <v>0</v>
      </c>
      <c r="M841">
        <v>205</v>
      </c>
      <c r="N841" t="b">
        <v>1</v>
      </c>
      <c r="O841" t="s">
        <v>8274</v>
      </c>
      <c r="P841">
        <f t="shared" si="52"/>
        <v>115</v>
      </c>
      <c r="Q841">
        <f t="shared" si="53"/>
        <v>39.31</v>
      </c>
      <c r="R841" s="12" t="s">
        <v>8327</v>
      </c>
      <c r="S841" t="s">
        <v>8331</v>
      </c>
      <c r="T841" s="17">
        <f t="shared" si="54"/>
        <v>41341.870868055557</v>
      </c>
      <c r="U841" s="17">
        <f t="shared" si="55"/>
        <v>42075.463692129633</v>
      </c>
    </row>
    <row r="842" spans="2:21" ht="42.75" hidden="1" x14ac:dyDescent="0.45">
      <c r="B842">
        <v>1827</v>
      </c>
      <c r="C842" s="9" t="s">
        <v>1828</v>
      </c>
      <c r="D842" s="3" t="s">
        <v>5937</v>
      </c>
      <c r="E842" s="5">
        <v>8000</v>
      </c>
      <c r="F842" s="7">
        <v>8053</v>
      </c>
      <c r="G842" t="s">
        <v>8218</v>
      </c>
      <c r="H842" t="s">
        <v>8223</v>
      </c>
      <c r="I842" t="s">
        <v>8245</v>
      </c>
      <c r="J842">
        <v>1299138561</v>
      </c>
      <c r="K842">
        <v>1294818561</v>
      </c>
      <c r="L842" t="b">
        <v>0</v>
      </c>
      <c r="M842">
        <v>96</v>
      </c>
      <c r="N842" t="b">
        <v>1</v>
      </c>
      <c r="O842" t="s">
        <v>8274</v>
      </c>
      <c r="P842">
        <f t="shared" si="52"/>
        <v>101</v>
      </c>
      <c r="Q842">
        <f t="shared" si="53"/>
        <v>83.89</v>
      </c>
      <c r="R842" s="12" t="s">
        <v>8327</v>
      </c>
      <c r="S842" t="s">
        <v>8331</v>
      </c>
      <c r="T842" s="17">
        <f t="shared" si="54"/>
        <v>40555.325937499998</v>
      </c>
      <c r="U842" s="17">
        <f t="shared" si="55"/>
        <v>41640.964537037034</v>
      </c>
    </row>
    <row r="843" spans="2:21" ht="42.75" hidden="1" x14ac:dyDescent="0.45">
      <c r="B843">
        <v>419</v>
      </c>
      <c r="C843" s="9" t="s">
        <v>420</v>
      </c>
      <c r="D843" s="3" t="s">
        <v>4529</v>
      </c>
      <c r="E843" s="5">
        <v>8000</v>
      </c>
      <c r="F843" s="7">
        <v>8035</v>
      </c>
      <c r="G843" t="s">
        <v>8218</v>
      </c>
      <c r="H843" t="s">
        <v>8223</v>
      </c>
      <c r="I843" t="s">
        <v>8245</v>
      </c>
      <c r="J843">
        <v>1372536787</v>
      </c>
      <c r="K843">
        <v>1367352787</v>
      </c>
      <c r="L843" t="b">
        <v>0</v>
      </c>
      <c r="M843">
        <v>73</v>
      </c>
      <c r="N843" t="b">
        <v>1</v>
      </c>
      <c r="O843" t="s">
        <v>8267</v>
      </c>
      <c r="P843">
        <f t="shared" si="52"/>
        <v>100</v>
      </c>
      <c r="Q843">
        <f t="shared" si="53"/>
        <v>110.07</v>
      </c>
      <c r="R843" s="12" t="s">
        <v>8321</v>
      </c>
      <c r="S843" t="s">
        <v>8322</v>
      </c>
      <c r="T843" s="17">
        <f t="shared" si="54"/>
        <v>41394.842442129629</v>
      </c>
      <c r="U843" s="17">
        <f t="shared" si="55"/>
        <v>42796.827546296292</v>
      </c>
    </row>
    <row r="844" spans="2:21" ht="42.75" hidden="1" x14ac:dyDescent="0.45">
      <c r="B844">
        <v>2525</v>
      </c>
      <c r="C844" s="9" t="s">
        <v>2525</v>
      </c>
      <c r="D844" s="3" t="s">
        <v>6635</v>
      </c>
      <c r="E844" s="5">
        <v>8000</v>
      </c>
      <c r="F844" s="7">
        <v>8026</v>
      </c>
      <c r="G844" t="s">
        <v>8218</v>
      </c>
      <c r="H844" t="s">
        <v>8223</v>
      </c>
      <c r="I844" t="s">
        <v>8245</v>
      </c>
      <c r="J844">
        <v>1340914571</v>
      </c>
      <c r="K844">
        <v>1338322571</v>
      </c>
      <c r="L844" t="b">
        <v>0</v>
      </c>
      <c r="M844">
        <v>80</v>
      </c>
      <c r="N844" t="b">
        <v>1</v>
      </c>
      <c r="O844" t="s">
        <v>8298</v>
      </c>
      <c r="P844">
        <f t="shared" si="52"/>
        <v>100</v>
      </c>
      <c r="Q844">
        <f t="shared" si="53"/>
        <v>100.33</v>
      </c>
      <c r="R844" s="12" t="s">
        <v>8327</v>
      </c>
      <c r="S844" t="s">
        <v>8341</v>
      </c>
      <c r="T844" s="17">
        <f t="shared" si="54"/>
        <v>41058.844571759262</v>
      </c>
      <c r="U844" s="17">
        <f t="shared" si="55"/>
        <v>41373.270833333336</v>
      </c>
    </row>
    <row r="845" spans="2:21" ht="42.75" hidden="1" x14ac:dyDescent="0.45">
      <c r="B845">
        <v>843</v>
      </c>
      <c r="C845" s="9" t="s">
        <v>844</v>
      </c>
      <c r="D845" s="3" t="s">
        <v>4953</v>
      </c>
      <c r="E845" s="5">
        <v>3000</v>
      </c>
      <c r="F845" s="7">
        <v>8014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2"/>
        <v>267</v>
      </c>
      <c r="Q845">
        <f t="shared" si="53"/>
        <v>63.1</v>
      </c>
      <c r="R845" s="12" t="s">
        <v>8327</v>
      </c>
      <c r="S845" t="s">
        <v>8336</v>
      </c>
      <c r="T845" s="17">
        <f t="shared" si="54"/>
        <v>42695.257870370369</v>
      </c>
      <c r="U845" s="17">
        <f t="shared" si="55"/>
        <v>40605.325937499998</v>
      </c>
    </row>
    <row r="846" spans="2:21" ht="42.75" hidden="1" x14ac:dyDescent="0.45">
      <c r="B846">
        <v>2975</v>
      </c>
      <c r="C846" s="9" t="s">
        <v>2975</v>
      </c>
      <c r="D846" s="3" t="s">
        <v>7085</v>
      </c>
      <c r="E846" s="5">
        <v>8000</v>
      </c>
      <c r="F846" s="7">
        <v>8010</v>
      </c>
      <c r="G846" t="s">
        <v>8218</v>
      </c>
      <c r="H846" t="s">
        <v>8223</v>
      </c>
      <c r="I846" t="s">
        <v>8245</v>
      </c>
      <c r="J846">
        <v>1417057200</v>
      </c>
      <c r="K846">
        <v>1414599886</v>
      </c>
      <c r="L846" t="b">
        <v>0</v>
      </c>
      <c r="M846">
        <v>113</v>
      </c>
      <c r="N846" t="b">
        <v>1</v>
      </c>
      <c r="O846" t="s">
        <v>8269</v>
      </c>
      <c r="P846">
        <f t="shared" si="52"/>
        <v>100</v>
      </c>
      <c r="Q846">
        <f t="shared" si="53"/>
        <v>70.88</v>
      </c>
      <c r="R846" s="12" t="s">
        <v>8323</v>
      </c>
      <c r="S846" t="s">
        <v>8326</v>
      </c>
      <c r="T846" s="17">
        <f t="shared" si="54"/>
        <v>41941.683865740742</v>
      </c>
      <c r="U846" s="17">
        <f t="shared" si="55"/>
        <v>41454.842442129629</v>
      </c>
    </row>
    <row r="847" spans="2:21" ht="42.75" hidden="1" x14ac:dyDescent="0.45">
      <c r="B847">
        <v>1186</v>
      </c>
      <c r="C847" s="9" t="s">
        <v>1187</v>
      </c>
      <c r="D847" s="3" t="s">
        <v>5296</v>
      </c>
      <c r="E847" s="5">
        <v>7500</v>
      </c>
      <c r="F847" s="7">
        <v>8005</v>
      </c>
      <c r="G847" t="s">
        <v>8218</v>
      </c>
      <c r="H847" t="s">
        <v>8224</v>
      </c>
      <c r="I847" t="s">
        <v>8246</v>
      </c>
      <c r="J847">
        <v>1433198520</v>
      </c>
      <c r="K847">
        <v>1430340195</v>
      </c>
      <c r="L847" t="b">
        <v>0</v>
      </c>
      <c r="M847">
        <v>123</v>
      </c>
      <c r="N847" t="b">
        <v>1</v>
      </c>
      <c r="O847" t="s">
        <v>8283</v>
      </c>
      <c r="P847">
        <f t="shared" si="52"/>
        <v>107</v>
      </c>
      <c r="Q847">
        <f t="shared" si="53"/>
        <v>65.08</v>
      </c>
      <c r="R847" s="12" t="s">
        <v>8313</v>
      </c>
      <c r="S847" t="s">
        <v>8314</v>
      </c>
      <c r="T847" s="17">
        <f t="shared" si="54"/>
        <v>42123.86336805555</v>
      </c>
      <c r="U847" s="17">
        <f t="shared" si="55"/>
        <v>41088.844571759262</v>
      </c>
    </row>
    <row r="848" spans="2:21" ht="42.75" hidden="1" x14ac:dyDescent="0.45">
      <c r="B848">
        <v>3376</v>
      </c>
      <c r="C848" s="9" t="s">
        <v>3375</v>
      </c>
      <c r="D848" s="3" t="s">
        <v>7486</v>
      </c>
      <c r="E848" s="5">
        <v>8000</v>
      </c>
      <c r="F848" s="7">
        <v>8001</v>
      </c>
      <c r="G848" t="s">
        <v>8218</v>
      </c>
      <c r="H848" t="s">
        <v>8223</v>
      </c>
      <c r="I848" t="s">
        <v>8245</v>
      </c>
      <c r="J848">
        <v>1429976994</v>
      </c>
      <c r="K848">
        <v>1424796594</v>
      </c>
      <c r="L848" t="b">
        <v>0</v>
      </c>
      <c r="M848">
        <v>19</v>
      </c>
      <c r="N848" t="b">
        <v>1</v>
      </c>
      <c r="O848" t="s">
        <v>8269</v>
      </c>
      <c r="P848">
        <f t="shared" si="52"/>
        <v>100</v>
      </c>
      <c r="Q848">
        <f t="shared" si="53"/>
        <v>421.11</v>
      </c>
      <c r="R848" s="12" t="s">
        <v>8323</v>
      </c>
      <c r="S848" t="s">
        <v>8326</v>
      </c>
      <c r="T848" s="17">
        <f t="shared" si="54"/>
        <v>42059.701319444444</v>
      </c>
      <c r="U848" s="17">
        <f t="shared" si="55"/>
        <v>42712.333333333328</v>
      </c>
    </row>
    <row r="849" spans="2:21" ht="42.75" hidden="1" x14ac:dyDescent="0.45">
      <c r="B849">
        <v>373</v>
      </c>
      <c r="C849" s="9" t="s">
        <v>374</v>
      </c>
      <c r="D849" s="3" t="s">
        <v>4483</v>
      </c>
      <c r="E849" s="5">
        <v>7500</v>
      </c>
      <c r="F849" s="7">
        <v>8000</v>
      </c>
      <c r="G849" t="s">
        <v>8218</v>
      </c>
      <c r="H849" t="s">
        <v>8223</v>
      </c>
      <c r="I849" t="s">
        <v>8245</v>
      </c>
      <c r="J849">
        <v>1342648398</v>
      </c>
      <c r="K849">
        <v>1340056398</v>
      </c>
      <c r="L849" t="b">
        <v>0</v>
      </c>
      <c r="M849">
        <v>89</v>
      </c>
      <c r="N849" t="b">
        <v>1</v>
      </c>
      <c r="O849" t="s">
        <v>8267</v>
      </c>
      <c r="P849">
        <f t="shared" si="52"/>
        <v>107</v>
      </c>
      <c r="Q849">
        <f t="shared" si="53"/>
        <v>89.89</v>
      </c>
      <c r="R849" s="12" t="s">
        <v>8321</v>
      </c>
      <c r="S849" t="s">
        <v>8322</v>
      </c>
      <c r="T849" s="17">
        <f t="shared" si="54"/>
        <v>41078.91201388889</v>
      </c>
      <c r="U849" s="17">
        <f t="shared" si="55"/>
        <v>41970.125</v>
      </c>
    </row>
    <row r="850" spans="2:21" ht="42.75" hidden="1" x14ac:dyDescent="0.45">
      <c r="B850">
        <v>1745</v>
      </c>
      <c r="C850" s="9" t="s">
        <v>1746</v>
      </c>
      <c r="D850" s="3" t="s">
        <v>5855</v>
      </c>
      <c r="E850" s="5">
        <v>7000</v>
      </c>
      <c r="F850" s="7">
        <v>7981</v>
      </c>
      <c r="G850" t="s">
        <v>8218</v>
      </c>
      <c r="H850" t="s">
        <v>8223</v>
      </c>
      <c r="I850" t="s">
        <v>8245</v>
      </c>
      <c r="J850">
        <v>1482372000</v>
      </c>
      <c r="K850">
        <v>1479276838</v>
      </c>
      <c r="L850" t="b">
        <v>0</v>
      </c>
      <c r="M850">
        <v>89</v>
      </c>
      <c r="N850" t="b">
        <v>1</v>
      </c>
      <c r="O850" t="s">
        <v>8283</v>
      </c>
      <c r="P850">
        <f t="shared" si="52"/>
        <v>114</v>
      </c>
      <c r="Q850">
        <f t="shared" si="53"/>
        <v>89.67</v>
      </c>
      <c r="R850" s="12" t="s">
        <v>8313</v>
      </c>
      <c r="S850" t="s">
        <v>8314</v>
      </c>
      <c r="T850" s="17">
        <f t="shared" si="54"/>
        <v>42690.259699074071</v>
      </c>
      <c r="U850" s="17">
        <f t="shared" si="55"/>
        <v>42156.945833333331</v>
      </c>
    </row>
    <row r="851" spans="2:21" ht="42.75" hidden="1" x14ac:dyDescent="0.45">
      <c r="B851">
        <v>3765</v>
      </c>
      <c r="C851" s="9" t="s">
        <v>3762</v>
      </c>
      <c r="D851" s="3" t="s">
        <v>7875</v>
      </c>
      <c r="E851" s="5">
        <v>7000</v>
      </c>
      <c r="F851" s="7">
        <v>7942</v>
      </c>
      <c r="G851" t="s">
        <v>8218</v>
      </c>
      <c r="H851" t="s">
        <v>8223</v>
      </c>
      <c r="I851" t="s">
        <v>8245</v>
      </c>
      <c r="J851">
        <v>1406745482</v>
      </c>
      <c r="K851">
        <v>1404153482</v>
      </c>
      <c r="L851" t="b">
        <v>0</v>
      </c>
      <c r="M851">
        <v>107</v>
      </c>
      <c r="N851" t="b">
        <v>1</v>
      </c>
      <c r="O851" t="s">
        <v>8303</v>
      </c>
      <c r="P851">
        <f t="shared" si="52"/>
        <v>113</v>
      </c>
      <c r="Q851">
        <f t="shared" si="53"/>
        <v>74.22</v>
      </c>
      <c r="R851" s="12" t="s">
        <v>8323</v>
      </c>
      <c r="S851" t="s">
        <v>8335</v>
      </c>
      <c r="T851" s="17">
        <f t="shared" si="54"/>
        <v>41820.776412037041</v>
      </c>
      <c r="U851" s="17">
        <f t="shared" si="55"/>
        <v>42119.659652777773</v>
      </c>
    </row>
    <row r="852" spans="2:21" ht="42.75" hidden="1" x14ac:dyDescent="0.45">
      <c r="B852">
        <v>1658</v>
      </c>
      <c r="C852" s="9" t="s">
        <v>1659</v>
      </c>
      <c r="D852" s="3" t="s">
        <v>5768</v>
      </c>
      <c r="E852" s="5">
        <v>6000</v>
      </c>
      <c r="F852" s="7">
        <v>7934</v>
      </c>
      <c r="G852" t="s">
        <v>8218</v>
      </c>
      <c r="H852" t="s">
        <v>8223</v>
      </c>
      <c r="I852" t="s">
        <v>8245</v>
      </c>
      <c r="J852">
        <v>1355840400</v>
      </c>
      <c r="K852">
        <v>1352524767</v>
      </c>
      <c r="L852" t="b">
        <v>0</v>
      </c>
      <c r="M852">
        <v>107</v>
      </c>
      <c r="N852" t="b">
        <v>1</v>
      </c>
      <c r="O852" t="s">
        <v>8290</v>
      </c>
      <c r="P852">
        <f t="shared" si="52"/>
        <v>132</v>
      </c>
      <c r="Q852">
        <f t="shared" si="53"/>
        <v>74.150000000000006</v>
      </c>
      <c r="R852" s="12" t="s">
        <v>8327</v>
      </c>
      <c r="S852" t="s">
        <v>8338</v>
      </c>
      <c r="T852" s="17">
        <f t="shared" si="54"/>
        <v>41223.22184027778</v>
      </c>
      <c r="U852" s="17">
        <f t="shared" si="55"/>
        <v>41108.91201388889</v>
      </c>
    </row>
    <row r="853" spans="2:21" ht="42.75" hidden="1" x14ac:dyDescent="0.45">
      <c r="B853">
        <v>728</v>
      </c>
      <c r="C853" s="9" t="s">
        <v>729</v>
      </c>
      <c r="D853" s="3" t="s">
        <v>4838</v>
      </c>
      <c r="E853" s="5">
        <v>7500</v>
      </c>
      <c r="F853" s="7">
        <v>7917.45</v>
      </c>
      <c r="G853" t="s">
        <v>8218</v>
      </c>
      <c r="H853" t="s">
        <v>8223</v>
      </c>
      <c r="I853" t="s">
        <v>8245</v>
      </c>
      <c r="J853">
        <v>1313957157</v>
      </c>
      <c r="K853">
        <v>1310069157</v>
      </c>
      <c r="L853" t="b">
        <v>0</v>
      </c>
      <c r="M853">
        <v>130</v>
      </c>
      <c r="N853" t="b">
        <v>1</v>
      </c>
      <c r="O853" t="s">
        <v>8272</v>
      </c>
      <c r="P853">
        <f t="shared" si="52"/>
        <v>106</v>
      </c>
      <c r="Q853">
        <f t="shared" si="53"/>
        <v>60.9</v>
      </c>
      <c r="R853" s="12" t="s">
        <v>8311</v>
      </c>
      <c r="S853" t="s">
        <v>8333</v>
      </c>
      <c r="T853" s="17">
        <f t="shared" si="54"/>
        <v>40731.837465277778</v>
      </c>
      <c r="U853" s="17">
        <f t="shared" si="55"/>
        <v>42726.083333333328</v>
      </c>
    </row>
    <row r="854" spans="2:21" ht="42.75" hidden="1" x14ac:dyDescent="0.45">
      <c r="B854">
        <v>3107</v>
      </c>
      <c r="C854" s="9" t="s">
        <v>3107</v>
      </c>
      <c r="D854" s="3" t="s">
        <v>7217</v>
      </c>
      <c r="E854" s="5">
        <v>40000</v>
      </c>
      <c r="F854" s="7">
        <v>7905</v>
      </c>
      <c r="G854" t="s">
        <v>8220</v>
      </c>
      <c r="H854" t="s">
        <v>8223</v>
      </c>
      <c r="I854" t="s">
        <v>8245</v>
      </c>
      <c r="J854">
        <v>1431372751</v>
      </c>
      <c r="K854">
        <v>1430767951</v>
      </c>
      <c r="L854" t="b">
        <v>0</v>
      </c>
      <c r="M854">
        <v>29</v>
      </c>
      <c r="N854" t="b">
        <v>0</v>
      </c>
      <c r="O854" t="s">
        <v>8301</v>
      </c>
      <c r="P854">
        <f t="shared" si="52"/>
        <v>20</v>
      </c>
      <c r="Q854">
        <f t="shared" si="53"/>
        <v>272.58999999999997</v>
      </c>
      <c r="R854" s="12" t="s">
        <v>8323</v>
      </c>
      <c r="S854" t="s">
        <v>8324</v>
      </c>
      <c r="T854" s="17">
        <f t="shared" si="54"/>
        <v>42128.814247685179</v>
      </c>
      <c r="U854" s="17">
        <f t="shared" si="55"/>
        <v>41850.776412037041</v>
      </c>
    </row>
    <row r="855" spans="2:21" ht="42.75" hidden="1" x14ac:dyDescent="0.45">
      <c r="B855">
        <v>3154</v>
      </c>
      <c r="C855" s="9" t="s">
        <v>3154</v>
      </c>
      <c r="D855" s="3" t="s">
        <v>7264</v>
      </c>
      <c r="E855" s="5">
        <v>7000</v>
      </c>
      <c r="F855" s="7">
        <v>7905</v>
      </c>
      <c r="G855" t="s">
        <v>8218</v>
      </c>
      <c r="H855" t="s">
        <v>8223</v>
      </c>
      <c r="I855" t="s">
        <v>8245</v>
      </c>
      <c r="J855">
        <v>1333310458</v>
      </c>
      <c r="K855">
        <v>1330722058</v>
      </c>
      <c r="L855" t="b">
        <v>1</v>
      </c>
      <c r="M855">
        <v>123</v>
      </c>
      <c r="N855" t="b">
        <v>1</v>
      </c>
      <c r="O855" t="s">
        <v>8269</v>
      </c>
      <c r="P855">
        <f t="shared" si="52"/>
        <v>113</v>
      </c>
      <c r="Q855">
        <f t="shared" si="53"/>
        <v>64.27</v>
      </c>
      <c r="R855" s="12" t="s">
        <v>8323</v>
      </c>
      <c r="S855" t="s">
        <v>8326</v>
      </c>
      <c r="T855" s="17">
        <f t="shared" si="54"/>
        <v>40970.875671296293</v>
      </c>
      <c r="U855" s="17">
        <f t="shared" si="55"/>
        <v>41261.597222222219</v>
      </c>
    </row>
    <row r="856" spans="2:21" ht="42.75" hidden="1" x14ac:dyDescent="0.45">
      <c r="B856">
        <v>3266</v>
      </c>
      <c r="C856" s="9" t="s">
        <v>3266</v>
      </c>
      <c r="D856" s="3" t="s">
        <v>7376</v>
      </c>
      <c r="E856" s="5">
        <v>6000</v>
      </c>
      <c r="F856" s="7">
        <v>7877</v>
      </c>
      <c r="G856" t="s">
        <v>8218</v>
      </c>
      <c r="H856" t="s">
        <v>8223</v>
      </c>
      <c r="I856" t="s">
        <v>8245</v>
      </c>
      <c r="J856">
        <v>1434142800</v>
      </c>
      <c r="K856">
        <v>1431435122</v>
      </c>
      <c r="L856" t="b">
        <v>1</v>
      </c>
      <c r="M856">
        <v>163</v>
      </c>
      <c r="N856" t="b">
        <v>1</v>
      </c>
      <c r="O856" t="s">
        <v>8269</v>
      </c>
      <c r="P856">
        <f t="shared" si="52"/>
        <v>131</v>
      </c>
      <c r="Q856">
        <f t="shared" si="53"/>
        <v>48.33</v>
      </c>
      <c r="R856" s="12" t="s">
        <v>8323</v>
      </c>
      <c r="S856" t="s">
        <v>8326</v>
      </c>
      <c r="T856" s="17">
        <f t="shared" si="54"/>
        <v>42136.536134259266</v>
      </c>
      <c r="U856" s="17">
        <f t="shared" si="55"/>
        <v>40776.837465277778</v>
      </c>
    </row>
    <row r="857" spans="2:21" ht="28.5" hidden="1" x14ac:dyDescent="0.45">
      <c r="B857">
        <v>304</v>
      </c>
      <c r="C857" s="9" t="s">
        <v>305</v>
      </c>
      <c r="D857" s="3" t="s">
        <v>4414</v>
      </c>
      <c r="E857" s="5">
        <v>3400</v>
      </c>
      <c r="F857" s="7">
        <v>7876</v>
      </c>
      <c r="G857" t="s">
        <v>8218</v>
      </c>
      <c r="H857" t="s">
        <v>8223</v>
      </c>
      <c r="I857" t="s">
        <v>8245</v>
      </c>
      <c r="J857">
        <v>1346464800</v>
      </c>
      <c r="K857">
        <v>1343096197</v>
      </c>
      <c r="L857" t="b">
        <v>1</v>
      </c>
      <c r="M857">
        <v>74</v>
      </c>
      <c r="N857" t="b">
        <v>1</v>
      </c>
      <c r="O857" t="s">
        <v>8267</v>
      </c>
      <c r="P857">
        <f t="shared" si="52"/>
        <v>232</v>
      </c>
      <c r="Q857">
        <f t="shared" si="53"/>
        <v>106.43</v>
      </c>
      <c r="R857" s="12" t="s">
        <v>8321</v>
      </c>
      <c r="S857" t="s">
        <v>8322</v>
      </c>
      <c r="T857" s="17">
        <f t="shared" si="54"/>
        <v>41114.094872685186</v>
      </c>
      <c r="U857" s="17">
        <f t="shared" si="55"/>
        <v>42135.814247685179</v>
      </c>
    </row>
    <row r="858" spans="2:21" ht="42.75" hidden="1" x14ac:dyDescent="0.45">
      <c r="B858">
        <v>1330</v>
      </c>
      <c r="C858" s="9" t="s">
        <v>1331</v>
      </c>
      <c r="D858" s="3" t="s">
        <v>5440</v>
      </c>
      <c r="E858" s="5">
        <v>35000</v>
      </c>
      <c r="F858" s="7">
        <v>7873</v>
      </c>
      <c r="G858" t="s">
        <v>8219</v>
      </c>
      <c r="H858" t="s">
        <v>8223</v>
      </c>
      <c r="I858" t="s">
        <v>8245</v>
      </c>
      <c r="J858">
        <v>1467432000</v>
      </c>
      <c r="K858">
        <v>1464763109</v>
      </c>
      <c r="L858" t="b">
        <v>0</v>
      </c>
      <c r="M858">
        <v>50</v>
      </c>
      <c r="N858" t="b">
        <v>0</v>
      </c>
      <c r="O858" t="s">
        <v>8271</v>
      </c>
      <c r="P858">
        <f t="shared" si="52"/>
        <v>22</v>
      </c>
      <c r="Q858">
        <f t="shared" si="53"/>
        <v>157.46</v>
      </c>
      <c r="R858" s="12" t="s">
        <v>8308</v>
      </c>
      <c r="S858" t="s">
        <v>8310</v>
      </c>
      <c r="T858" s="17">
        <f t="shared" si="54"/>
        <v>42522.276724537034</v>
      </c>
      <c r="U858" s="17">
        <f t="shared" si="55"/>
        <v>41000.834004629629</v>
      </c>
    </row>
    <row r="859" spans="2:21" ht="42.75" hidden="1" x14ac:dyDescent="0.45">
      <c r="B859">
        <v>3363</v>
      </c>
      <c r="C859" s="9" t="s">
        <v>3362</v>
      </c>
      <c r="D859" s="3" t="s">
        <v>7473</v>
      </c>
      <c r="E859" s="5">
        <v>7750</v>
      </c>
      <c r="F859" s="7">
        <v>7860</v>
      </c>
      <c r="G859" t="s">
        <v>8218</v>
      </c>
      <c r="H859" t="s">
        <v>8223</v>
      </c>
      <c r="I859" t="s">
        <v>8245</v>
      </c>
      <c r="J859">
        <v>1408464000</v>
      </c>
      <c r="K859">
        <v>1406831445</v>
      </c>
      <c r="L859" t="b">
        <v>0</v>
      </c>
      <c r="M859">
        <v>26</v>
      </c>
      <c r="N859" t="b">
        <v>1</v>
      </c>
      <c r="O859" t="s">
        <v>8269</v>
      </c>
      <c r="P859">
        <f t="shared" si="52"/>
        <v>101</v>
      </c>
      <c r="Q859">
        <f t="shared" si="53"/>
        <v>302.31</v>
      </c>
      <c r="R859" s="12" t="s">
        <v>8323</v>
      </c>
      <c r="S859" t="s">
        <v>8326</v>
      </c>
      <c r="T859" s="17">
        <f t="shared" si="54"/>
        <v>41851.771354166667</v>
      </c>
      <c r="U859" s="17">
        <f t="shared" si="55"/>
        <v>42167.875</v>
      </c>
    </row>
    <row r="860" spans="2:21" ht="42.75" hidden="1" x14ac:dyDescent="0.45">
      <c r="B860">
        <v>374</v>
      </c>
      <c r="C860" s="9" t="s">
        <v>375</v>
      </c>
      <c r="D860" s="3" t="s">
        <v>4484</v>
      </c>
      <c r="E860" s="5">
        <v>6000</v>
      </c>
      <c r="F860" s="7">
        <v>7839</v>
      </c>
      <c r="G860" t="s">
        <v>8218</v>
      </c>
      <c r="H860" t="s">
        <v>8223</v>
      </c>
      <c r="I860" t="s">
        <v>8245</v>
      </c>
      <c r="J860">
        <v>1316208031</v>
      </c>
      <c r="K860">
        <v>1312320031</v>
      </c>
      <c r="L860" t="b">
        <v>0</v>
      </c>
      <c r="M860">
        <v>174</v>
      </c>
      <c r="N860" t="b">
        <v>1</v>
      </c>
      <c r="O860" t="s">
        <v>8267</v>
      </c>
      <c r="P860">
        <f t="shared" si="52"/>
        <v>131</v>
      </c>
      <c r="Q860">
        <f t="shared" si="53"/>
        <v>45.05</v>
      </c>
      <c r="R860" s="12" t="s">
        <v>8321</v>
      </c>
      <c r="S860" t="s">
        <v>8322</v>
      </c>
      <c r="T860" s="17">
        <f t="shared" si="54"/>
        <v>40757.889247685183</v>
      </c>
      <c r="U860" s="17">
        <f t="shared" si="55"/>
        <v>41153.083333333336</v>
      </c>
    </row>
    <row r="861" spans="2:21" ht="42.75" hidden="1" x14ac:dyDescent="0.45">
      <c r="B861">
        <v>894</v>
      </c>
      <c r="C861" s="9" t="s">
        <v>895</v>
      </c>
      <c r="D861" s="3" t="s">
        <v>5004</v>
      </c>
      <c r="E861" s="5">
        <v>20000</v>
      </c>
      <c r="F861" s="7">
        <v>7834</v>
      </c>
      <c r="G861" t="s">
        <v>8220</v>
      </c>
      <c r="H861" t="s">
        <v>8223</v>
      </c>
      <c r="I861" t="s">
        <v>8245</v>
      </c>
      <c r="J861">
        <v>1465169610</v>
      </c>
      <c r="K861">
        <v>1462577610</v>
      </c>
      <c r="L861" t="b">
        <v>0</v>
      </c>
      <c r="M861">
        <v>53</v>
      </c>
      <c r="N861" t="b">
        <v>0</v>
      </c>
      <c r="O861" t="s">
        <v>8277</v>
      </c>
      <c r="P861">
        <f t="shared" si="52"/>
        <v>39</v>
      </c>
      <c r="Q861">
        <f t="shared" si="53"/>
        <v>147.81</v>
      </c>
      <c r="R861" s="12" t="s">
        <v>8327</v>
      </c>
      <c r="S861" t="s">
        <v>8328</v>
      </c>
      <c r="T861" s="17">
        <f t="shared" si="54"/>
        <v>42496.981597222228</v>
      </c>
      <c r="U861" s="17">
        <f t="shared" si="55"/>
        <v>42553.166666666672</v>
      </c>
    </row>
    <row r="862" spans="2:21" ht="28.5" hidden="1" x14ac:dyDescent="0.45">
      <c r="B862">
        <v>2729</v>
      </c>
      <c r="C862" s="9" t="s">
        <v>2729</v>
      </c>
      <c r="D862" s="3" t="s">
        <v>6839</v>
      </c>
      <c r="E862" s="5">
        <v>7500</v>
      </c>
      <c r="F862" s="7">
        <v>7833</v>
      </c>
      <c r="G862" t="s">
        <v>8218</v>
      </c>
      <c r="H862" t="s">
        <v>8223</v>
      </c>
      <c r="I862" t="s">
        <v>8245</v>
      </c>
      <c r="J862">
        <v>1430459197</v>
      </c>
      <c r="K862">
        <v>1427867197</v>
      </c>
      <c r="L862" t="b">
        <v>0</v>
      </c>
      <c r="M862">
        <v>23</v>
      </c>
      <c r="N862" t="b">
        <v>1</v>
      </c>
      <c r="O862" t="s">
        <v>8293</v>
      </c>
      <c r="P862">
        <f t="shared" si="52"/>
        <v>104</v>
      </c>
      <c r="Q862">
        <f t="shared" si="53"/>
        <v>340.57</v>
      </c>
      <c r="R862" s="12" t="s">
        <v>8308</v>
      </c>
      <c r="S862" t="s">
        <v>8309</v>
      </c>
      <c r="T862" s="17">
        <f t="shared" si="54"/>
        <v>42095.240706018521</v>
      </c>
      <c r="U862" s="17">
        <f t="shared" si="55"/>
        <v>41870.666666666664</v>
      </c>
    </row>
    <row r="863" spans="2:21" ht="28.5" hidden="1" x14ac:dyDescent="0.45">
      <c r="B863">
        <v>3534</v>
      </c>
      <c r="C863" s="9" t="s">
        <v>3533</v>
      </c>
      <c r="D863" s="3" t="s">
        <v>7644</v>
      </c>
      <c r="E863" s="5">
        <v>5000</v>
      </c>
      <c r="F863" s="7">
        <v>7810</v>
      </c>
      <c r="G863" t="s">
        <v>8218</v>
      </c>
      <c r="H863" t="s">
        <v>8223</v>
      </c>
      <c r="I863" t="s">
        <v>8245</v>
      </c>
      <c r="J863">
        <v>1443711623</v>
      </c>
      <c r="K863">
        <v>1440687623</v>
      </c>
      <c r="L863" t="b">
        <v>0</v>
      </c>
      <c r="M863">
        <v>204</v>
      </c>
      <c r="N863" t="b">
        <v>1</v>
      </c>
      <c r="O863" t="s">
        <v>8269</v>
      </c>
      <c r="P863">
        <f t="shared" si="52"/>
        <v>156</v>
      </c>
      <c r="Q863">
        <f t="shared" si="53"/>
        <v>38.28</v>
      </c>
      <c r="R863" s="12" t="s">
        <v>8323</v>
      </c>
      <c r="S863" t="s">
        <v>8326</v>
      </c>
      <c r="T863" s="17">
        <f t="shared" si="54"/>
        <v>42243.6252662037</v>
      </c>
      <c r="U863" s="17">
        <f t="shared" si="55"/>
        <v>40802.889247685183</v>
      </c>
    </row>
    <row r="864" spans="2:21" ht="42.75" hidden="1" x14ac:dyDescent="0.45">
      <c r="B864">
        <v>2261</v>
      </c>
      <c r="C864" s="9" t="s">
        <v>2262</v>
      </c>
      <c r="D864" s="3" t="s">
        <v>6371</v>
      </c>
      <c r="E864" s="5">
        <v>1000</v>
      </c>
      <c r="F864" s="7">
        <v>7795</v>
      </c>
      <c r="G864" t="s">
        <v>8218</v>
      </c>
      <c r="H864" t="s">
        <v>8225</v>
      </c>
      <c r="I864" t="s">
        <v>8247</v>
      </c>
      <c r="J864">
        <v>1487093020</v>
      </c>
      <c r="K864">
        <v>1485278620</v>
      </c>
      <c r="L864" t="b">
        <v>0</v>
      </c>
      <c r="M864">
        <v>210</v>
      </c>
      <c r="N864" t="b">
        <v>1</v>
      </c>
      <c r="O864" t="s">
        <v>8295</v>
      </c>
      <c r="P864">
        <f t="shared" si="52"/>
        <v>780</v>
      </c>
      <c r="Q864">
        <f t="shared" si="53"/>
        <v>37.119999999999997</v>
      </c>
      <c r="R864" s="12" t="s">
        <v>8316</v>
      </c>
      <c r="S864" t="s">
        <v>8317</v>
      </c>
      <c r="T864" s="17">
        <f t="shared" si="54"/>
        <v>42759.724768518514</v>
      </c>
      <c r="U864" s="17">
        <f t="shared" si="55"/>
        <v>42526.981597222228</v>
      </c>
    </row>
    <row r="865" spans="2:21" ht="42.75" hidden="1" x14ac:dyDescent="0.45">
      <c r="B865">
        <v>1305</v>
      </c>
      <c r="C865" s="9" t="s">
        <v>1306</v>
      </c>
      <c r="D865" s="3" t="s">
        <v>5415</v>
      </c>
      <c r="E865" s="5">
        <v>30000</v>
      </c>
      <c r="F865" s="7">
        <v>7793</v>
      </c>
      <c r="G865" t="s">
        <v>8219</v>
      </c>
      <c r="H865" t="s">
        <v>8223</v>
      </c>
      <c r="I865" t="s">
        <v>8245</v>
      </c>
      <c r="J865">
        <v>1469122200</v>
      </c>
      <c r="K865">
        <v>1466611108</v>
      </c>
      <c r="L865" t="b">
        <v>0</v>
      </c>
      <c r="M865">
        <v>86</v>
      </c>
      <c r="N865" t="b">
        <v>0</v>
      </c>
      <c r="O865" t="s">
        <v>8271</v>
      </c>
      <c r="P865">
        <f t="shared" si="52"/>
        <v>26</v>
      </c>
      <c r="Q865">
        <f t="shared" si="53"/>
        <v>90.62</v>
      </c>
      <c r="R865" s="12" t="s">
        <v>8308</v>
      </c>
      <c r="S865" t="s">
        <v>8310</v>
      </c>
      <c r="T865" s="17">
        <f t="shared" si="54"/>
        <v>42543.665601851855</v>
      </c>
      <c r="U865" s="17">
        <f t="shared" si="55"/>
        <v>42125.240706018521</v>
      </c>
    </row>
    <row r="866" spans="2:21" ht="42.75" hidden="1" x14ac:dyDescent="0.45">
      <c r="B866">
        <v>791</v>
      </c>
      <c r="C866" s="9" t="s">
        <v>792</v>
      </c>
      <c r="D866" s="3" t="s">
        <v>4901</v>
      </c>
      <c r="E866" s="5">
        <v>7500</v>
      </c>
      <c r="F866" s="7">
        <v>7790</v>
      </c>
      <c r="G866" t="s">
        <v>8218</v>
      </c>
      <c r="H866" t="s">
        <v>8223</v>
      </c>
      <c r="I866" t="s">
        <v>8245</v>
      </c>
      <c r="J866">
        <v>1384322340</v>
      </c>
      <c r="K866">
        <v>1381430646</v>
      </c>
      <c r="L866" t="b">
        <v>0</v>
      </c>
      <c r="M866">
        <v>128</v>
      </c>
      <c r="N866" t="b">
        <v>1</v>
      </c>
      <c r="O866" t="s">
        <v>8274</v>
      </c>
      <c r="P866">
        <f t="shared" si="52"/>
        <v>104</v>
      </c>
      <c r="Q866">
        <f t="shared" si="53"/>
        <v>60.86</v>
      </c>
      <c r="R866" s="12" t="s">
        <v>8327</v>
      </c>
      <c r="S866" t="s">
        <v>8331</v>
      </c>
      <c r="T866" s="17">
        <f t="shared" si="54"/>
        <v>41557.780624999999</v>
      </c>
      <c r="U866" s="17">
        <f t="shared" si="55"/>
        <v>42278.6252662037</v>
      </c>
    </row>
    <row r="867" spans="2:21" ht="42.75" hidden="1" x14ac:dyDescent="0.45">
      <c r="B867">
        <v>2461</v>
      </c>
      <c r="C867" s="9" t="s">
        <v>2462</v>
      </c>
      <c r="D867" s="3" t="s">
        <v>6571</v>
      </c>
      <c r="E867" s="5">
        <v>7500</v>
      </c>
      <c r="F867" s="7">
        <v>7785</v>
      </c>
      <c r="G867" t="s">
        <v>8218</v>
      </c>
      <c r="H867" t="s">
        <v>8223</v>
      </c>
      <c r="I867" t="s">
        <v>8245</v>
      </c>
      <c r="J867">
        <v>1317438000</v>
      </c>
      <c r="K867">
        <v>1314577097</v>
      </c>
      <c r="L867" t="b">
        <v>0</v>
      </c>
      <c r="M867">
        <v>86</v>
      </c>
      <c r="N867" t="b">
        <v>1</v>
      </c>
      <c r="O867" t="s">
        <v>8277</v>
      </c>
      <c r="P867">
        <f t="shared" si="52"/>
        <v>104</v>
      </c>
      <c r="Q867">
        <f t="shared" si="53"/>
        <v>90.52</v>
      </c>
      <c r="R867" s="12" t="s">
        <v>8327</v>
      </c>
      <c r="S867" t="s">
        <v>8328</v>
      </c>
      <c r="T867" s="17">
        <f t="shared" si="54"/>
        <v>40784.012696759259</v>
      </c>
      <c r="U867" s="17">
        <f t="shared" si="55"/>
        <v>42780.724768518514</v>
      </c>
    </row>
    <row r="868" spans="2:21" ht="42.75" hidden="1" x14ac:dyDescent="0.45">
      <c r="B868">
        <v>480</v>
      </c>
      <c r="C868" s="9" t="s">
        <v>481</v>
      </c>
      <c r="D868" s="3" t="s">
        <v>4590</v>
      </c>
      <c r="E868" s="5">
        <v>40000</v>
      </c>
      <c r="F868" s="7">
        <v>7764</v>
      </c>
      <c r="G868" t="s">
        <v>8220</v>
      </c>
      <c r="H868" t="s">
        <v>8223</v>
      </c>
      <c r="I868" t="s">
        <v>8245</v>
      </c>
      <c r="J868">
        <v>1376049615</v>
      </c>
      <c r="K868">
        <v>1373457615</v>
      </c>
      <c r="L868" t="b">
        <v>0</v>
      </c>
      <c r="M868">
        <v>140</v>
      </c>
      <c r="N868" t="b">
        <v>0</v>
      </c>
      <c r="O868" t="s">
        <v>8268</v>
      </c>
      <c r="P868">
        <f t="shared" si="52"/>
        <v>19</v>
      </c>
      <c r="Q868">
        <f t="shared" si="53"/>
        <v>55.46</v>
      </c>
      <c r="R868" s="12" t="s">
        <v>8321</v>
      </c>
      <c r="S868" t="s">
        <v>8339</v>
      </c>
      <c r="T868" s="17">
        <f t="shared" si="54"/>
        <v>41465.500173611108</v>
      </c>
      <c r="U868" s="17">
        <f t="shared" si="55"/>
        <v>42572.729166666672</v>
      </c>
    </row>
    <row r="869" spans="2:21" ht="42.75" hidden="1" x14ac:dyDescent="0.45">
      <c r="B869">
        <v>1281</v>
      </c>
      <c r="C869" s="9" t="s">
        <v>1282</v>
      </c>
      <c r="D869" s="3" t="s">
        <v>5391</v>
      </c>
      <c r="E869" s="5">
        <v>7000</v>
      </c>
      <c r="F869" s="7">
        <v>7750</v>
      </c>
      <c r="G869" t="s">
        <v>8218</v>
      </c>
      <c r="H869" t="s">
        <v>8223</v>
      </c>
      <c r="I869" t="s">
        <v>8245</v>
      </c>
      <c r="J869">
        <v>1375033836</v>
      </c>
      <c r="K869">
        <v>1373305836</v>
      </c>
      <c r="L869" t="b">
        <v>1</v>
      </c>
      <c r="M869">
        <v>74</v>
      </c>
      <c r="N869" t="b">
        <v>1</v>
      </c>
      <c r="O869" t="s">
        <v>8274</v>
      </c>
      <c r="P869">
        <f t="shared" si="52"/>
        <v>111</v>
      </c>
      <c r="Q869">
        <f t="shared" si="53"/>
        <v>104.73</v>
      </c>
      <c r="R869" s="12" t="s">
        <v>8327</v>
      </c>
      <c r="S869" t="s">
        <v>8331</v>
      </c>
      <c r="T869" s="17">
        <f t="shared" si="54"/>
        <v>41463.743472222224</v>
      </c>
      <c r="U869" s="17">
        <f t="shared" si="55"/>
        <v>41591.249305555553</v>
      </c>
    </row>
    <row r="870" spans="2:21" ht="42.75" hidden="1" x14ac:dyDescent="0.45">
      <c r="B870">
        <v>1027</v>
      </c>
      <c r="C870" s="9" t="s">
        <v>1028</v>
      </c>
      <c r="D870" s="3" t="s">
        <v>5137</v>
      </c>
      <c r="E870" s="5">
        <v>7501</v>
      </c>
      <c r="F870" s="7">
        <v>7733</v>
      </c>
      <c r="G870" t="s">
        <v>8218</v>
      </c>
      <c r="H870" t="s">
        <v>8223</v>
      </c>
      <c r="I870" t="s">
        <v>8245</v>
      </c>
      <c r="J870">
        <v>1414025347</v>
      </c>
      <c r="K870">
        <v>1411433347</v>
      </c>
      <c r="L870" t="b">
        <v>1</v>
      </c>
      <c r="M870">
        <v>111</v>
      </c>
      <c r="N870" t="b">
        <v>1</v>
      </c>
      <c r="O870" t="s">
        <v>8278</v>
      </c>
      <c r="P870">
        <f t="shared" si="52"/>
        <v>103</v>
      </c>
      <c r="Q870">
        <f t="shared" si="53"/>
        <v>69.67</v>
      </c>
      <c r="R870" s="12" t="s">
        <v>8327</v>
      </c>
      <c r="S870" t="s">
        <v>8329</v>
      </c>
      <c r="T870" s="17">
        <f t="shared" si="54"/>
        <v>41905.034108796295</v>
      </c>
      <c r="U870" s="17">
        <f t="shared" si="55"/>
        <v>40817.125</v>
      </c>
    </row>
    <row r="871" spans="2:21" ht="42.75" hidden="1" x14ac:dyDescent="0.45">
      <c r="B871">
        <v>364</v>
      </c>
      <c r="C871" s="9" t="s">
        <v>365</v>
      </c>
      <c r="D871" s="3" t="s">
        <v>4474</v>
      </c>
      <c r="E871" s="5">
        <v>7000</v>
      </c>
      <c r="F871" s="7">
        <v>7711.3</v>
      </c>
      <c r="G871" t="s">
        <v>8218</v>
      </c>
      <c r="H871" t="s">
        <v>8223</v>
      </c>
      <c r="I871" t="s">
        <v>8245</v>
      </c>
      <c r="J871">
        <v>1403323140</v>
      </c>
      <c r="K871">
        <v>1400704672</v>
      </c>
      <c r="L871" t="b">
        <v>0</v>
      </c>
      <c r="M871">
        <v>113</v>
      </c>
      <c r="N871" t="b">
        <v>1</v>
      </c>
      <c r="O871" t="s">
        <v>8267</v>
      </c>
      <c r="P871">
        <f t="shared" si="52"/>
        <v>110</v>
      </c>
      <c r="Q871">
        <f t="shared" si="53"/>
        <v>68.239999999999995</v>
      </c>
      <c r="R871" s="12" t="s">
        <v>8321</v>
      </c>
      <c r="S871" t="s">
        <v>8322</v>
      </c>
      <c r="T871" s="17">
        <f t="shared" si="54"/>
        <v>41780.859629629631</v>
      </c>
      <c r="U871" s="17">
        <f t="shared" si="55"/>
        <v>41495.500173611108</v>
      </c>
    </row>
    <row r="872" spans="2:21" ht="28.5" hidden="1" x14ac:dyDescent="0.45">
      <c r="B872">
        <v>356</v>
      </c>
      <c r="C872" s="9" t="s">
        <v>357</v>
      </c>
      <c r="D872" s="3" t="s">
        <v>4466</v>
      </c>
      <c r="E872" s="5">
        <v>7500</v>
      </c>
      <c r="F872" s="7">
        <v>7701.93</v>
      </c>
      <c r="G872" t="s">
        <v>8218</v>
      </c>
      <c r="H872" t="s">
        <v>8223</v>
      </c>
      <c r="I872" t="s">
        <v>8245</v>
      </c>
      <c r="J872">
        <v>1458152193</v>
      </c>
      <c r="K872">
        <v>1455563793</v>
      </c>
      <c r="L872" t="b">
        <v>1</v>
      </c>
      <c r="M872">
        <v>97</v>
      </c>
      <c r="N872" t="b">
        <v>1</v>
      </c>
      <c r="O872" t="s">
        <v>8267</v>
      </c>
      <c r="P872">
        <f t="shared" si="52"/>
        <v>103</v>
      </c>
      <c r="Q872">
        <f t="shared" si="53"/>
        <v>79.400000000000006</v>
      </c>
      <c r="R872" s="12" t="s">
        <v>8321</v>
      </c>
      <c r="S872" t="s">
        <v>8322</v>
      </c>
      <c r="T872" s="17">
        <f t="shared" si="54"/>
        <v>42415.803159722222</v>
      </c>
      <c r="U872" s="17">
        <f t="shared" si="55"/>
        <v>41483.743472222224</v>
      </c>
    </row>
    <row r="873" spans="2:21" ht="42.75" hidden="1" x14ac:dyDescent="0.45">
      <c r="B873">
        <v>107</v>
      </c>
      <c r="C873" s="9" t="s">
        <v>109</v>
      </c>
      <c r="D873" s="3" t="s">
        <v>4218</v>
      </c>
      <c r="E873" s="5">
        <v>7500</v>
      </c>
      <c r="F873" s="7">
        <v>7685</v>
      </c>
      <c r="G873" t="s">
        <v>8218</v>
      </c>
      <c r="H873" t="s">
        <v>8223</v>
      </c>
      <c r="I873" t="s">
        <v>8245</v>
      </c>
      <c r="J873">
        <v>1303688087</v>
      </c>
      <c r="K873">
        <v>1301787287</v>
      </c>
      <c r="L873" t="b">
        <v>0</v>
      </c>
      <c r="M873">
        <v>69</v>
      </c>
      <c r="N873" t="b">
        <v>1</v>
      </c>
      <c r="O873" t="s">
        <v>8264</v>
      </c>
      <c r="P873">
        <f t="shared" si="52"/>
        <v>102</v>
      </c>
      <c r="Q873">
        <f t="shared" si="53"/>
        <v>111.38</v>
      </c>
      <c r="R873" s="12" t="s">
        <v>8321</v>
      </c>
      <c r="S873" t="s">
        <v>8343</v>
      </c>
      <c r="T873" s="17">
        <f t="shared" si="54"/>
        <v>40635.982488425929</v>
      </c>
      <c r="U873" s="17">
        <f t="shared" si="55"/>
        <v>41935.034108796295</v>
      </c>
    </row>
    <row r="874" spans="2:21" ht="57" hidden="1" x14ac:dyDescent="0.45">
      <c r="B874">
        <v>3293</v>
      </c>
      <c r="C874" s="9" t="s">
        <v>3293</v>
      </c>
      <c r="D874" s="3" t="s">
        <v>7403</v>
      </c>
      <c r="E874" s="5">
        <v>4500</v>
      </c>
      <c r="F874" s="7">
        <v>7670</v>
      </c>
      <c r="G874" t="s">
        <v>8218</v>
      </c>
      <c r="H874" t="s">
        <v>8227</v>
      </c>
      <c r="I874" t="s">
        <v>8249</v>
      </c>
      <c r="J874">
        <v>1488622352</v>
      </c>
      <c r="K874">
        <v>1486030352</v>
      </c>
      <c r="L874" t="b">
        <v>0</v>
      </c>
      <c r="M874">
        <v>91</v>
      </c>
      <c r="N874" t="b">
        <v>1</v>
      </c>
      <c r="O874" t="s">
        <v>8269</v>
      </c>
      <c r="P874">
        <f t="shared" si="52"/>
        <v>170</v>
      </c>
      <c r="Q874">
        <f t="shared" si="53"/>
        <v>84.29</v>
      </c>
      <c r="R874" s="12" t="s">
        <v>8323</v>
      </c>
      <c r="S874" t="s">
        <v>8326</v>
      </c>
      <c r="T874" s="17">
        <f t="shared" si="54"/>
        <v>42768.425370370373</v>
      </c>
      <c r="U874" s="17">
        <f t="shared" si="55"/>
        <v>41811.165972222225</v>
      </c>
    </row>
    <row r="875" spans="2:21" ht="42.75" hidden="1" x14ac:dyDescent="0.45">
      <c r="B875">
        <v>102</v>
      </c>
      <c r="C875" s="9" t="s">
        <v>104</v>
      </c>
      <c r="D875" s="3" t="s">
        <v>4213</v>
      </c>
      <c r="E875" s="5">
        <v>6000</v>
      </c>
      <c r="F875" s="7">
        <v>7665</v>
      </c>
      <c r="G875" t="s">
        <v>8218</v>
      </c>
      <c r="H875" t="s">
        <v>8223</v>
      </c>
      <c r="I875" t="s">
        <v>8245</v>
      </c>
      <c r="J875">
        <v>1293073733</v>
      </c>
      <c r="K875">
        <v>1290481733</v>
      </c>
      <c r="L875" t="b">
        <v>0</v>
      </c>
      <c r="M875">
        <v>65</v>
      </c>
      <c r="N875" t="b">
        <v>1</v>
      </c>
      <c r="O875" t="s">
        <v>8264</v>
      </c>
      <c r="P875">
        <f t="shared" si="52"/>
        <v>128</v>
      </c>
      <c r="Q875">
        <f t="shared" si="53"/>
        <v>117.92</v>
      </c>
      <c r="R875" s="12" t="s">
        <v>8321</v>
      </c>
      <c r="S875" t="s">
        <v>8343</v>
      </c>
      <c r="T875" s="17">
        <f t="shared" si="54"/>
        <v>40505.131168981483</v>
      </c>
      <c r="U875" s="17">
        <f t="shared" si="55"/>
        <v>42445.761493055557</v>
      </c>
    </row>
    <row r="876" spans="2:21" ht="42.75" hidden="1" x14ac:dyDescent="0.45">
      <c r="B876">
        <v>132</v>
      </c>
      <c r="C876" s="9" t="s">
        <v>134</v>
      </c>
      <c r="D876" s="3" t="s">
        <v>4243</v>
      </c>
      <c r="E876" s="5">
        <v>80000</v>
      </c>
      <c r="F876" s="7">
        <v>7655</v>
      </c>
      <c r="G876" t="s">
        <v>8219</v>
      </c>
      <c r="H876" t="s">
        <v>8223</v>
      </c>
      <c r="I876" t="s">
        <v>8245</v>
      </c>
      <c r="J876">
        <v>1415392207</v>
      </c>
      <c r="K876">
        <v>1411500607</v>
      </c>
      <c r="L876" t="b">
        <v>0</v>
      </c>
      <c r="M876">
        <v>81</v>
      </c>
      <c r="N876" t="b">
        <v>0</v>
      </c>
      <c r="O876" t="s">
        <v>8265</v>
      </c>
      <c r="P876">
        <f t="shared" si="52"/>
        <v>10</v>
      </c>
      <c r="Q876">
        <f t="shared" si="53"/>
        <v>94.51</v>
      </c>
      <c r="R876" s="12" t="s">
        <v>8321</v>
      </c>
      <c r="S876" t="s">
        <v>8337</v>
      </c>
      <c r="T876" s="17">
        <f t="shared" si="54"/>
        <v>41905.812581018516</v>
      </c>
      <c r="U876" s="17">
        <f t="shared" si="55"/>
        <v>40657.982488425929</v>
      </c>
    </row>
    <row r="877" spans="2:21" ht="42.75" hidden="1" x14ac:dyDescent="0.45">
      <c r="B877">
        <v>1271</v>
      </c>
      <c r="C877" s="9" t="s">
        <v>1272</v>
      </c>
      <c r="D877" s="3" t="s">
        <v>5381</v>
      </c>
      <c r="E877" s="5">
        <v>7500</v>
      </c>
      <c r="F877" s="7">
        <v>7635</v>
      </c>
      <c r="G877" t="s">
        <v>8218</v>
      </c>
      <c r="H877" t="s">
        <v>8223</v>
      </c>
      <c r="I877" t="s">
        <v>8245</v>
      </c>
      <c r="J877">
        <v>1384363459</v>
      </c>
      <c r="K877">
        <v>1381767859</v>
      </c>
      <c r="L877" t="b">
        <v>1</v>
      </c>
      <c r="M877">
        <v>31</v>
      </c>
      <c r="N877" t="b">
        <v>1</v>
      </c>
      <c r="O877" t="s">
        <v>8274</v>
      </c>
      <c r="P877">
        <f t="shared" si="52"/>
        <v>102</v>
      </c>
      <c r="Q877">
        <f t="shared" si="53"/>
        <v>246.29</v>
      </c>
      <c r="R877" s="12" t="s">
        <v>8327</v>
      </c>
      <c r="S877" t="s">
        <v>8331</v>
      </c>
      <c r="T877" s="17">
        <f t="shared" si="54"/>
        <v>41561.683553240742</v>
      </c>
      <c r="U877" s="17">
        <f t="shared" si="55"/>
        <v>42798.425370370373</v>
      </c>
    </row>
    <row r="878" spans="2:21" ht="28.5" hidden="1" x14ac:dyDescent="0.45">
      <c r="B878">
        <v>2524</v>
      </c>
      <c r="C878" s="9" t="s">
        <v>2524</v>
      </c>
      <c r="D878" s="3" t="s">
        <v>6634</v>
      </c>
      <c r="E878" s="5">
        <v>7500</v>
      </c>
      <c r="F878" s="7">
        <v>7620</v>
      </c>
      <c r="G878" t="s">
        <v>8218</v>
      </c>
      <c r="H878" t="s">
        <v>8223</v>
      </c>
      <c r="I878" t="s">
        <v>8245</v>
      </c>
      <c r="J878">
        <v>1419136200</v>
      </c>
      <c r="K878">
        <v>1416338557</v>
      </c>
      <c r="L878" t="b">
        <v>0</v>
      </c>
      <c r="M878">
        <v>43</v>
      </c>
      <c r="N878" t="b">
        <v>1</v>
      </c>
      <c r="O878" t="s">
        <v>8298</v>
      </c>
      <c r="P878">
        <f t="shared" si="52"/>
        <v>102</v>
      </c>
      <c r="Q878">
        <f t="shared" si="53"/>
        <v>177.21</v>
      </c>
      <c r="R878" s="12" t="s">
        <v>8327</v>
      </c>
      <c r="S878" t="s">
        <v>8341</v>
      </c>
      <c r="T878" s="17">
        <f t="shared" si="54"/>
        <v>41961.807372685187</v>
      </c>
      <c r="U878" s="17">
        <f t="shared" si="55"/>
        <v>40535.131168981483</v>
      </c>
    </row>
    <row r="879" spans="2:21" ht="42.75" x14ac:dyDescent="0.45">
      <c r="B879">
        <v>3171</v>
      </c>
      <c r="C879" s="9" t="s">
        <v>3171</v>
      </c>
      <c r="D879" s="3" t="s">
        <v>7281</v>
      </c>
      <c r="E879" s="5">
        <v>7000</v>
      </c>
      <c r="F879" s="7">
        <v>7617</v>
      </c>
      <c r="G879" t="s">
        <v>8218</v>
      </c>
      <c r="H879" t="s">
        <v>8224</v>
      </c>
      <c r="I879" t="s">
        <v>8246</v>
      </c>
      <c r="J879">
        <v>1462545358</v>
      </c>
      <c r="K879">
        <v>1459953358</v>
      </c>
      <c r="L879" t="b">
        <v>1</v>
      </c>
      <c r="M879">
        <v>117</v>
      </c>
      <c r="N879" t="b">
        <v>1</v>
      </c>
      <c r="O879" t="s">
        <v>8269</v>
      </c>
      <c r="P879">
        <f t="shared" si="52"/>
        <v>109</v>
      </c>
      <c r="Q879">
        <f t="shared" si="53"/>
        <v>65.099999999999994</v>
      </c>
      <c r="R879" s="12" t="s">
        <v>8323</v>
      </c>
      <c r="S879" t="s">
        <v>8326</v>
      </c>
      <c r="T879" s="17">
        <f t="shared" si="54"/>
        <v>42466.608310185184</v>
      </c>
      <c r="U879" s="17">
        <f t="shared" si="55"/>
        <v>41950.854247685187</v>
      </c>
    </row>
    <row r="880" spans="2:21" ht="28.5" hidden="1" x14ac:dyDescent="0.45">
      <c r="B880">
        <v>3002</v>
      </c>
      <c r="C880" s="9" t="s">
        <v>3002</v>
      </c>
      <c r="D880" s="3" t="s">
        <v>7112</v>
      </c>
      <c r="E880" s="5">
        <v>7000</v>
      </c>
      <c r="F880" s="7">
        <v>7595.43</v>
      </c>
      <c r="G880" t="s">
        <v>8218</v>
      </c>
      <c r="H880" t="s">
        <v>8223</v>
      </c>
      <c r="I880" t="s">
        <v>8245</v>
      </c>
      <c r="J880">
        <v>1356552252</v>
      </c>
      <c r="K880">
        <v>1353960252</v>
      </c>
      <c r="L880" t="b">
        <v>0</v>
      </c>
      <c r="M880">
        <v>104</v>
      </c>
      <c r="N880" t="b">
        <v>1</v>
      </c>
      <c r="O880" t="s">
        <v>8301</v>
      </c>
      <c r="P880">
        <f t="shared" si="52"/>
        <v>109</v>
      </c>
      <c r="Q880">
        <f t="shared" si="53"/>
        <v>73.03</v>
      </c>
      <c r="R880" s="12" t="s">
        <v>8323</v>
      </c>
      <c r="S880" t="s">
        <v>8324</v>
      </c>
      <c r="T880" s="17">
        <f t="shared" si="54"/>
        <v>41239.83625</v>
      </c>
      <c r="U880" s="17">
        <f t="shared" si="55"/>
        <v>41591.725219907406</v>
      </c>
    </row>
    <row r="881" spans="2:21" ht="42.75" hidden="1" x14ac:dyDescent="0.45">
      <c r="B881">
        <v>2613</v>
      </c>
      <c r="C881" s="9" t="s">
        <v>2613</v>
      </c>
      <c r="D881" s="3" t="s">
        <v>6723</v>
      </c>
      <c r="E881" s="5">
        <v>7500</v>
      </c>
      <c r="F881" s="7">
        <v>7576</v>
      </c>
      <c r="G881" t="s">
        <v>8218</v>
      </c>
      <c r="H881" t="s">
        <v>8223</v>
      </c>
      <c r="I881" t="s">
        <v>8245</v>
      </c>
      <c r="J881">
        <v>1348256294</v>
      </c>
      <c r="K881">
        <v>1345664294</v>
      </c>
      <c r="L881" t="b">
        <v>1</v>
      </c>
      <c r="M881">
        <v>28</v>
      </c>
      <c r="N881" t="b">
        <v>1</v>
      </c>
      <c r="O881" t="s">
        <v>8299</v>
      </c>
      <c r="P881">
        <f t="shared" si="52"/>
        <v>101</v>
      </c>
      <c r="Q881">
        <f t="shared" si="53"/>
        <v>270.57</v>
      </c>
      <c r="R881" s="12" t="s">
        <v>8308</v>
      </c>
      <c r="S881" t="s">
        <v>8315</v>
      </c>
      <c r="T881" s="17">
        <f t="shared" si="54"/>
        <v>41143.81821759259</v>
      </c>
      <c r="U881" s="17">
        <f t="shared" si="55"/>
        <v>41994.1875</v>
      </c>
    </row>
    <row r="882" spans="2:21" ht="42.75" hidden="1" x14ac:dyDescent="0.45">
      <c r="B882">
        <v>1361</v>
      </c>
      <c r="C882" s="9" t="s">
        <v>1362</v>
      </c>
      <c r="D882" s="3" t="s">
        <v>5471</v>
      </c>
      <c r="E882" s="5">
        <v>6000</v>
      </c>
      <c r="F882" s="7">
        <v>7559</v>
      </c>
      <c r="G882" t="s">
        <v>8218</v>
      </c>
      <c r="H882" t="s">
        <v>8224</v>
      </c>
      <c r="I882" t="s">
        <v>8246</v>
      </c>
      <c r="J882">
        <v>1403370772</v>
      </c>
      <c r="K882">
        <v>1400778772</v>
      </c>
      <c r="L882" t="b">
        <v>0</v>
      </c>
      <c r="M882">
        <v>264</v>
      </c>
      <c r="N882" t="b">
        <v>1</v>
      </c>
      <c r="O882" t="s">
        <v>8272</v>
      </c>
      <c r="P882">
        <f t="shared" si="52"/>
        <v>126</v>
      </c>
      <c r="Q882">
        <f t="shared" si="53"/>
        <v>28.63</v>
      </c>
      <c r="R882" s="12" t="s">
        <v>8311</v>
      </c>
      <c r="S882" t="s">
        <v>8333</v>
      </c>
      <c r="T882" s="17">
        <f t="shared" si="54"/>
        <v>41781.717268518521</v>
      </c>
      <c r="U882" s="17">
        <f t="shared" si="55"/>
        <v>42496.608310185184</v>
      </c>
    </row>
    <row r="883" spans="2:21" ht="42.75" hidden="1" x14ac:dyDescent="0.45">
      <c r="B883">
        <v>3025</v>
      </c>
      <c r="C883" s="9" t="s">
        <v>3025</v>
      </c>
      <c r="D883" s="3" t="s">
        <v>7135</v>
      </c>
      <c r="E883" s="5">
        <v>2500</v>
      </c>
      <c r="F883" s="7">
        <v>7555</v>
      </c>
      <c r="G883" t="s">
        <v>8218</v>
      </c>
      <c r="H883" t="s">
        <v>8224</v>
      </c>
      <c r="I883" t="s">
        <v>8246</v>
      </c>
      <c r="J883">
        <v>1401465600</v>
      </c>
      <c r="K883">
        <v>1399032813</v>
      </c>
      <c r="L883" t="b">
        <v>0</v>
      </c>
      <c r="M883">
        <v>145</v>
      </c>
      <c r="N883" t="b">
        <v>1</v>
      </c>
      <c r="O883" t="s">
        <v>8301</v>
      </c>
      <c r="P883">
        <f t="shared" si="52"/>
        <v>302</v>
      </c>
      <c r="Q883">
        <f t="shared" si="53"/>
        <v>52.1</v>
      </c>
      <c r="R883" s="12" t="s">
        <v>8323</v>
      </c>
      <c r="S883" t="s">
        <v>8324</v>
      </c>
      <c r="T883" s="17">
        <f t="shared" si="54"/>
        <v>41761.509409722225</v>
      </c>
      <c r="U883" s="17">
        <f t="shared" si="55"/>
        <v>41269.83625</v>
      </c>
    </row>
    <row r="884" spans="2:21" ht="57" hidden="1" x14ac:dyDescent="0.45">
      <c r="B884">
        <v>3144</v>
      </c>
      <c r="C884" s="9" t="s">
        <v>3144</v>
      </c>
      <c r="D884" s="3" t="s">
        <v>7254</v>
      </c>
      <c r="E884" s="5">
        <v>10000</v>
      </c>
      <c r="F884" s="7">
        <v>7540</v>
      </c>
      <c r="G884" t="s">
        <v>8221</v>
      </c>
      <c r="H884" t="s">
        <v>8223</v>
      </c>
      <c r="I884" t="s">
        <v>8245</v>
      </c>
      <c r="J884">
        <v>1489903200</v>
      </c>
      <c r="K884">
        <v>1488459307</v>
      </c>
      <c r="L884" t="b">
        <v>0</v>
      </c>
      <c r="M884">
        <v>30</v>
      </c>
      <c r="N884" t="b">
        <v>0</v>
      </c>
      <c r="O884" t="s">
        <v>8269</v>
      </c>
      <c r="P884">
        <f t="shared" si="52"/>
        <v>75</v>
      </c>
      <c r="Q884">
        <f t="shared" si="53"/>
        <v>251.33</v>
      </c>
      <c r="R884" s="12" t="s">
        <v>8323</v>
      </c>
      <c r="S884" t="s">
        <v>8326</v>
      </c>
      <c r="T884" s="17">
        <f t="shared" si="54"/>
        <v>42796.538275462968</v>
      </c>
      <c r="U884" s="17">
        <f t="shared" si="55"/>
        <v>41173.81821759259</v>
      </c>
    </row>
    <row r="885" spans="2:21" ht="42.75" hidden="1" x14ac:dyDescent="0.45">
      <c r="B885">
        <v>483</v>
      </c>
      <c r="C885" s="9" t="s">
        <v>484</v>
      </c>
      <c r="D885" s="3" t="s">
        <v>4593</v>
      </c>
      <c r="E885" s="5">
        <v>15000</v>
      </c>
      <c r="F885" s="7">
        <v>7530</v>
      </c>
      <c r="G885" t="s">
        <v>8220</v>
      </c>
      <c r="H885" t="s">
        <v>8224</v>
      </c>
      <c r="I885" t="s">
        <v>8246</v>
      </c>
      <c r="J885">
        <v>1359434672</v>
      </c>
      <c r="K885">
        <v>1354250672</v>
      </c>
      <c r="L885" t="b">
        <v>0</v>
      </c>
      <c r="M885">
        <v>147</v>
      </c>
      <c r="N885" t="b">
        <v>0</v>
      </c>
      <c r="O885" t="s">
        <v>8268</v>
      </c>
      <c r="P885">
        <f t="shared" si="52"/>
        <v>50</v>
      </c>
      <c r="Q885">
        <f t="shared" si="53"/>
        <v>51.22</v>
      </c>
      <c r="R885" s="12" t="s">
        <v>8321</v>
      </c>
      <c r="S885" t="s">
        <v>8339</v>
      </c>
      <c r="T885" s="17">
        <f t="shared" si="54"/>
        <v>41243.197592592594</v>
      </c>
      <c r="U885" s="17">
        <f t="shared" si="55"/>
        <v>41811.717268518521</v>
      </c>
    </row>
    <row r="886" spans="2:21" ht="42.75" hidden="1" x14ac:dyDescent="0.45">
      <c r="B886">
        <v>65</v>
      </c>
      <c r="C886" s="9" t="s">
        <v>67</v>
      </c>
      <c r="D886" s="3" t="s">
        <v>4176</v>
      </c>
      <c r="E886" s="5">
        <v>7000</v>
      </c>
      <c r="F886" s="7">
        <v>7527</v>
      </c>
      <c r="G886" t="s">
        <v>8218</v>
      </c>
      <c r="H886" t="s">
        <v>8228</v>
      </c>
      <c r="I886" t="s">
        <v>8250</v>
      </c>
      <c r="J886">
        <v>1407736740</v>
      </c>
      <c r="K886">
        <v>1405453354</v>
      </c>
      <c r="L886" t="b">
        <v>0</v>
      </c>
      <c r="M886">
        <v>57</v>
      </c>
      <c r="N886" t="b">
        <v>1</v>
      </c>
      <c r="O886" t="s">
        <v>8264</v>
      </c>
      <c r="P886">
        <f t="shared" si="52"/>
        <v>108</v>
      </c>
      <c r="Q886">
        <f t="shared" si="53"/>
        <v>132.05000000000001</v>
      </c>
      <c r="R886" s="12" t="s">
        <v>8321</v>
      </c>
      <c r="S886" t="s">
        <v>8343</v>
      </c>
      <c r="T886" s="17">
        <f t="shared" si="54"/>
        <v>41835.821226851855</v>
      </c>
      <c r="U886" s="17">
        <f t="shared" si="55"/>
        <v>41789.666666666664</v>
      </c>
    </row>
    <row r="887" spans="2:21" ht="57" hidden="1" x14ac:dyDescent="0.45">
      <c r="B887">
        <v>1656</v>
      </c>
      <c r="C887" s="9" t="s">
        <v>1657</v>
      </c>
      <c r="D887" s="3" t="s">
        <v>5766</v>
      </c>
      <c r="E887" s="5">
        <v>7500</v>
      </c>
      <c r="F887" s="7">
        <v>7525.12</v>
      </c>
      <c r="G887" t="s">
        <v>8218</v>
      </c>
      <c r="H887" t="s">
        <v>8223</v>
      </c>
      <c r="I887" t="s">
        <v>8245</v>
      </c>
      <c r="J887">
        <v>1355437052</v>
      </c>
      <c r="K887">
        <v>1352845052</v>
      </c>
      <c r="L887" t="b">
        <v>0</v>
      </c>
      <c r="M887">
        <v>48</v>
      </c>
      <c r="N887" t="b">
        <v>1</v>
      </c>
      <c r="O887" t="s">
        <v>8290</v>
      </c>
      <c r="P887">
        <f t="shared" si="52"/>
        <v>100</v>
      </c>
      <c r="Q887">
        <f t="shared" si="53"/>
        <v>156.77000000000001</v>
      </c>
      <c r="R887" s="12" t="s">
        <v>8327</v>
      </c>
      <c r="S887" t="s">
        <v>8338</v>
      </c>
      <c r="T887" s="17">
        <f t="shared" si="54"/>
        <v>41226.928842592592</v>
      </c>
      <c r="U887" s="17">
        <f t="shared" si="55"/>
        <v>42813.25</v>
      </c>
    </row>
    <row r="888" spans="2:21" ht="42.75" hidden="1" x14ac:dyDescent="0.45">
      <c r="B888">
        <v>1365</v>
      </c>
      <c r="C888" s="9" t="s">
        <v>1366</v>
      </c>
      <c r="D888" s="3" t="s">
        <v>5475</v>
      </c>
      <c r="E888" s="5">
        <v>7500</v>
      </c>
      <c r="F888" s="7">
        <v>7520</v>
      </c>
      <c r="G888" t="s">
        <v>8218</v>
      </c>
      <c r="H888" t="s">
        <v>8223</v>
      </c>
      <c r="I888" t="s">
        <v>8245</v>
      </c>
      <c r="J888">
        <v>1426523752</v>
      </c>
      <c r="K888">
        <v>1423935352</v>
      </c>
      <c r="L888" t="b">
        <v>0</v>
      </c>
      <c r="M888">
        <v>92</v>
      </c>
      <c r="N888" t="b">
        <v>1</v>
      </c>
      <c r="O888" t="s">
        <v>8274</v>
      </c>
      <c r="P888">
        <f t="shared" si="52"/>
        <v>100</v>
      </c>
      <c r="Q888">
        <f t="shared" si="53"/>
        <v>81.739999999999995</v>
      </c>
      <c r="R888" s="12" t="s">
        <v>8327</v>
      </c>
      <c r="S888" t="s">
        <v>8331</v>
      </c>
      <c r="T888" s="17">
        <f t="shared" si="54"/>
        <v>42049.733240740738</v>
      </c>
      <c r="U888" s="17">
        <f t="shared" si="55"/>
        <v>41303.197592592594</v>
      </c>
    </row>
    <row r="889" spans="2:21" ht="42.75" hidden="1" x14ac:dyDescent="0.45">
      <c r="B889">
        <v>2248</v>
      </c>
      <c r="C889" s="9" t="s">
        <v>2249</v>
      </c>
      <c r="D889" s="3" t="s">
        <v>6358</v>
      </c>
      <c r="E889" s="5">
        <v>7000</v>
      </c>
      <c r="F889" s="7">
        <v>7505</v>
      </c>
      <c r="G889" t="s">
        <v>8218</v>
      </c>
      <c r="H889" t="s">
        <v>8224</v>
      </c>
      <c r="I889" t="s">
        <v>8246</v>
      </c>
      <c r="J889">
        <v>1481749278</v>
      </c>
      <c r="K889">
        <v>1479157278</v>
      </c>
      <c r="L889" t="b">
        <v>0</v>
      </c>
      <c r="M889">
        <v>128</v>
      </c>
      <c r="N889" t="b">
        <v>1</v>
      </c>
      <c r="O889" t="s">
        <v>8295</v>
      </c>
      <c r="P889">
        <f t="shared" si="52"/>
        <v>107</v>
      </c>
      <c r="Q889">
        <f t="shared" si="53"/>
        <v>58.63</v>
      </c>
      <c r="R889" s="12" t="s">
        <v>8316</v>
      </c>
      <c r="S889" t="s">
        <v>8317</v>
      </c>
      <c r="T889" s="17">
        <f t="shared" si="54"/>
        <v>42688.875902777778</v>
      </c>
      <c r="U889" s="17">
        <f t="shared" si="55"/>
        <v>41862.249305555553</v>
      </c>
    </row>
    <row r="890" spans="2:21" ht="57" hidden="1" x14ac:dyDescent="0.45">
      <c r="B890">
        <v>2857</v>
      </c>
      <c r="C890" s="9" t="s">
        <v>2857</v>
      </c>
      <c r="D890" s="3" t="s">
        <v>6967</v>
      </c>
      <c r="E890" s="5">
        <v>38000</v>
      </c>
      <c r="F890" s="7">
        <v>7500</v>
      </c>
      <c r="G890" t="s">
        <v>8220</v>
      </c>
      <c r="H890" t="s">
        <v>8237</v>
      </c>
      <c r="I890" t="s">
        <v>8255</v>
      </c>
      <c r="J890">
        <v>1487613600</v>
      </c>
      <c r="K890">
        <v>1482444295</v>
      </c>
      <c r="L890" t="b">
        <v>0</v>
      </c>
      <c r="M890">
        <v>15</v>
      </c>
      <c r="N890" t="b">
        <v>0</v>
      </c>
      <c r="O890" t="s">
        <v>8269</v>
      </c>
      <c r="P890">
        <f t="shared" si="52"/>
        <v>20</v>
      </c>
      <c r="Q890">
        <f t="shared" si="53"/>
        <v>500</v>
      </c>
      <c r="R890" s="12" t="s">
        <v>8323</v>
      </c>
      <c r="S890" t="s">
        <v>8326</v>
      </c>
      <c r="T890" s="17">
        <f t="shared" si="54"/>
        <v>42726.920081018514</v>
      </c>
      <c r="U890" s="17">
        <f t="shared" si="55"/>
        <v>41256.928842592592</v>
      </c>
    </row>
    <row r="891" spans="2:21" ht="42.75" hidden="1" x14ac:dyDescent="0.45">
      <c r="B891">
        <v>1371</v>
      </c>
      <c r="C891" s="9" t="s">
        <v>1372</v>
      </c>
      <c r="D891" s="3" t="s">
        <v>5481</v>
      </c>
      <c r="E891" s="5">
        <v>6999</v>
      </c>
      <c r="F891" s="7">
        <v>7495</v>
      </c>
      <c r="G891" t="s">
        <v>8218</v>
      </c>
      <c r="H891" t="s">
        <v>8223</v>
      </c>
      <c r="I891" t="s">
        <v>8245</v>
      </c>
      <c r="J891">
        <v>1431022342</v>
      </c>
      <c r="K891">
        <v>1428430342</v>
      </c>
      <c r="L891" t="b">
        <v>0</v>
      </c>
      <c r="M891">
        <v>70</v>
      </c>
      <c r="N891" t="b">
        <v>1</v>
      </c>
      <c r="O891" t="s">
        <v>8274</v>
      </c>
      <c r="P891">
        <f t="shared" si="52"/>
        <v>107</v>
      </c>
      <c r="Q891">
        <f t="shared" si="53"/>
        <v>107.07</v>
      </c>
      <c r="R891" s="12" t="s">
        <v>8327</v>
      </c>
      <c r="S891" t="s">
        <v>8331</v>
      </c>
      <c r="T891" s="17">
        <f t="shared" si="54"/>
        <v>42101.758587962962</v>
      </c>
      <c r="U891" s="17">
        <f t="shared" si="55"/>
        <v>42079.691574074073</v>
      </c>
    </row>
    <row r="892" spans="2:21" ht="28.5" hidden="1" x14ac:dyDescent="0.45">
      <c r="B892">
        <v>2040</v>
      </c>
      <c r="C892" s="9" t="s">
        <v>2041</v>
      </c>
      <c r="D892" s="3" t="s">
        <v>6150</v>
      </c>
      <c r="E892" s="5">
        <v>3000</v>
      </c>
      <c r="F892" s="7">
        <v>7445.14</v>
      </c>
      <c r="G892" t="s">
        <v>8218</v>
      </c>
      <c r="H892" t="s">
        <v>8223</v>
      </c>
      <c r="I892" t="s">
        <v>8245</v>
      </c>
      <c r="J892">
        <v>1384557303</v>
      </c>
      <c r="K892">
        <v>1383257703</v>
      </c>
      <c r="L892" t="b">
        <v>1</v>
      </c>
      <c r="M892">
        <v>271</v>
      </c>
      <c r="N892" t="b">
        <v>1</v>
      </c>
      <c r="O892" t="s">
        <v>8293</v>
      </c>
      <c r="P892">
        <f t="shared" si="52"/>
        <v>248</v>
      </c>
      <c r="Q892">
        <f t="shared" si="53"/>
        <v>27.47</v>
      </c>
      <c r="R892" s="12" t="s">
        <v>8308</v>
      </c>
      <c r="S892" t="s">
        <v>8309</v>
      </c>
      <c r="T892" s="17">
        <f t="shared" si="54"/>
        <v>41578.927118055559</v>
      </c>
      <c r="U892" s="17">
        <f t="shared" si="55"/>
        <v>42718.875902777778</v>
      </c>
    </row>
    <row r="893" spans="2:21" ht="42.75" hidden="1" x14ac:dyDescent="0.45">
      <c r="B893">
        <v>1765</v>
      </c>
      <c r="C893" s="9" t="s">
        <v>1766</v>
      </c>
      <c r="D893" s="3" t="s">
        <v>5875</v>
      </c>
      <c r="E893" s="5">
        <v>12500</v>
      </c>
      <c r="F893" s="7">
        <v>7433.48</v>
      </c>
      <c r="G893" t="s">
        <v>8220</v>
      </c>
      <c r="H893" t="s">
        <v>8223</v>
      </c>
      <c r="I893" t="s">
        <v>8245</v>
      </c>
      <c r="J893">
        <v>1407972712</v>
      </c>
      <c r="K893">
        <v>1405380712</v>
      </c>
      <c r="L893" t="b">
        <v>1</v>
      </c>
      <c r="M893">
        <v>103</v>
      </c>
      <c r="N893" t="b">
        <v>0</v>
      </c>
      <c r="O893" t="s">
        <v>8283</v>
      </c>
      <c r="P893">
        <f t="shared" si="52"/>
        <v>59</v>
      </c>
      <c r="Q893">
        <f t="shared" si="53"/>
        <v>72.17</v>
      </c>
      <c r="R893" s="12" t="s">
        <v>8313</v>
      </c>
      <c r="S893" t="s">
        <v>8314</v>
      </c>
      <c r="T893" s="17">
        <f t="shared" si="54"/>
        <v>41834.980462962965</v>
      </c>
      <c r="U893" s="17">
        <f t="shared" si="55"/>
        <v>42786.75</v>
      </c>
    </row>
    <row r="894" spans="2:21" ht="42.75" hidden="1" x14ac:dyDescent="0.45">
      <c r="B894">
        <v>61</v>
      </c>
      <c r="C894" s="9" t="s">
        <v>63</v>
      </c>
      <c r="D894" s="3" t="s">
        <v>4172</v>
      </c>
      <c r="E894" s="5">
        <v>5000</v>
      </c>
      <c r="F894" s="7">
        <v>7415</v>
      </c>
      <c r="G894" t="s">
        <v>8218</v>
      </c>
      <c r="H894" t="s">
        <v>8223</v>
      </c>
      <c r="I894" t="s">
        <v>8245</v>
      </c>
      <c r="J894">
        <v>1370547157</v>
      </c>
      <c r="K894">
        <v>1368646357</v>
      </c>
      <c r="L894" t="b">
        <v>0</v>
      </c>
      <c r="M894">
        <v>23</v>
      </c>
      <c r="N894" t="b">
        <v>1</v>
      </c>
      <c r="O894" t="s">
        <v>8264</v>
      </c>
      <c r="P894">
        <f t="shared" si="52"/>
        <v>148</v>
      </c>
      <c r="Q894">
        <f t="shared" si="53"/>
        <v>322.39</v>
      </c>
      <c r="R894" s="12" t="s">
        <v>8321</v>
      </c>
      <c r="S894" t="s">
        <v>8343</v>
      </c>
      <c r="T894" s="17">
        <f t="shared" si="54"/>
        <v>41409.814317129632</v>
      </c>
      <c r="U894" s="17">
        <f t="shared" si="55"/>
        <v>42131.758587962962</v>
      </c>
    </row>
    <row r="895" spans="2:21" ht="42.75" hidden="1" x14ac:dyDescent="0.45">
      <c r="B895">
        <v>2085</v>
      </c>
      <c r="C895" s="9" t="s">
        <v>2086</v>
      </c>
      <c r="D895" s="3" t="s">
        <v>6195</v>
      </c>
      <c r="E895" s="5">
        <v>6000</v>
      </c>
      <c r="F895" s="7">
        <v>7412</v>
      </c>
      <c r="G895" t="s">
        <v>8218</v>
      </c>
      <c r="H895" t="s">
        <v>8223</v>
      </c>
      <c r="I895" t="s">
        <v>8245</v>
      </c>
      <c r="J895">
        <v>1342382587</v>
      </c>
      <c r="K895">
        <v>1339790587</v>
      </c>
      <c r="L895" t="b">
        <v>0</v>
      </c>
      <c r="M895">
        <v>83</v>
      </c>
      <c r="N895" t="b">
        <v>1</v>
      </c>
      <c r="O895" t="s">
        <v>8277</v>
      </c>
      <c r="P895">
        <f t="shared" si="52"/>
        <v>124</v>
      </c>
      <c r="Q895">
        <f t="shared" si="53"/>
        <v>89.3</v>
      </c>
      <c r="R895" s="12" t="s">
        <v>8327</v>
      </c>
      <c r="S895" t="s">
        <v>8328</v>
      </c>
      <c r="T895" s="17">
        <f t="shared" si="54"/>
        <v>41075.835497685184</v>
      </c>
      <c r="U895" s="17">
        <f t="shared" si="55"/>
        <v>41593.968784722223</v>
      </c>
    </row>
    <row r="896" spans="2:21" ht="42.75" hidden="1" x14ac:dyDescent="0.45">
      <c r="B896">
        <v>2738</v>
      </c>
      <c r="C896" s="9" t="s">
        <v>2738</v>
      </c>
      <c r="D896" s="3" t="s">
        <v>6848</v>
      </c>
      <c r="E896" s="5">
        <v>5000</v>
      </c>
      <c r="F896" s="7">
        <v>7397</v>
      </c>
      <c r="G896" t="s">
        <v>8218</v>
      </c>
      <c r="H896" t="s">
        <v>8223</v>
      </c>
      <c r="I896" t="s">
        <v>8245</v>
      </c>
      <c r="J896">
        <v>1478402804</v>
      </c>
      <c r="K896">
        <v>1473218804</v>
      </c>
      <c r="L896" t="b">
        <v>0</v>
      </c>
      <c r="M896">
        <v>15</v>
      </c>
      <c r="N896" t="b">
        <v>1</v>
      </c>
      <c r="O896" t="s">
        <v>8293</v>
      </c>
      <c r="P896">
        <f t="shared" si="52"/>
        <v>148</v>
      </c>
      <c r="Q896">
        <f t="shared" si="53"/>
        <v>493.13</v>
      </c>
      <c r="R896" s="12" t="s">
        <v>8308</v>
      </c>
      <c r="S896" t="s">
        <v>8309</v>
      </c>
      <c r="T896" s="17">
        <f t="shared" si="54"/>
        <v>42620.143564814818</v>
      </c>
      <c r="U896" s="17">
        <f t="shared" si="55"/>
        <v>41864.980462962965</v>
      </c>
    </row>
    <row r="897" spans="2:21" ht="42.75" hidden="1" x14ac:dyDescent="0.45">
      <c r="B897">
        <v>724</v>
      </c>
      <c r="C897" s="9" t="s">
        <v>725</v>
      </c>
      <c r="D897" s="3" t="s">
        <v>4834</v>
      </c>
      <c r="E897" s="5">
        <v>7000</v>
      </c>
      <c r="F897" s="7">
        <v>7383.01</v>
      </c>
      <c r="G897" t="s">
        <v>8218</v>
      </c>
      <c r="H897" t="s">
        <v>8223</v>
      </c>
      <c r="I897" t="s">
        <v>8245</v>
      </c>
      <c r="J897">
        <v>1309447163</v>
      </c>
      <c r="K897">
        <v>1306855163</v>
      </c>
      <c r="L897" t="b">
        <v>0</v>
      </c>
      <c r="M897">
        <v>143</v>
      </c>
      <c r="N897" t="b">
        <v>1</v>
      </c>
      <c r="O897" t="s">
        <v>8272</v>
      </c>
      <c r="P897">
        <f t="shared" si="52"/>
        <v>105</v>
      </c>
      <c r="Q897">
        <f t="shared" si="53"/>
        <v>51.63</v>
      </c>
      <c r="R897" s="12" t="s">
        <v>8311</v>
      </c>
      <c r="S897" t="s">
        <v>8333</v>
      </c>
      <c r="T897" s="17">
        <f t="shared" si="54"/>
        <v>40694.638460648144</v>
      </c>
      <c r="U897" s="17">
        <f t="shared" si="55"/>
        <v>41431.814317129632</v>
      </c>
    </row>
    <row r="898" spans="2:21" ht="28.5" hidden="1" x14ac:dyDescent="0.45">
      <c r="B898">
        <v>3258</v>
      </c>
      <c r="C898" s="9" t="s">
        <v>3258</v>
      </c>
      <c r="D898" s="3" t="s">
        <v>7368</v>
      </c>
      <c r="E898" s="5">
        <v>7000</v>
      </c>
      <c r="F898" s="7">
        <v>7365</v>
      </c>
      <c r="G898" t="s">
        <v>8218</v>
      </c>
      <c r="H898" t="s">
        <v>8223</v>
      </c>
      <c r="I898" t="s">
        <v>8245</v>
      </c>
      <c r="J898">
        <v>1420751861</v>
      </c>
      <c r="K898">
        <v>1418159861</v>
      </c>
      <c r="L898" t="b">
        <v>1</v>
      </c>
      <c r="M898">
        <v>75</v>
      </c>
      <c r="N898" t="b">
        <v>1</v>
      </c>
      <c r="O898" t="s">
        <v>8269</v>
      </c>
      <c r="P898">
        <f t="shared" si="52"/>
        <v>105</v>
      </c>
      <c r="Q898">
        <f t="shared" si="53"/>
        <v>98.2</v>
      </c>
      <c r="R898" s="12" t="s">
        <v>8323</v>
      </c>
      <c r="S898" t="s">
        <v>8326</v>
      </c>
      <c r="T898" s="17">
        <f t="shared" si="54"/>
        <v>41982.887280092589</v>
      </c>
      <c r="U898" s="17">
        <f t="shared" si="55"/>
        <v>41105.835497685184</v>
      </c>
    </row>
    <row r="899" spans="2:21" ht="42.75" hidden="1" x14ac:dyDescent="0.45">
      <c r="B899">
        <v>1077</v>
      </c>
      <c r="C899" s="9" t="s">
        <v>1078</v>
      </c>
      <c r="D899" s="3" t="s">
        <v>5187</v>
      </c>
      <c r="E899" s="5">
        <v>25000</v>
      </c>
      <c r="F899" s="7">
        <v>7344</v>
      </c>
      <c r="G899" t="s">
        <v>8220</v>
      </c>
      <c r="H899" t="s">
        <v>8223</v>
      </c>
      <c r="I899" t="s">
        <v>8245</v>
      </c>
      <c r="J899">
        <v>1452744011</v>
      </c>
      <c r="K899">
        <v>1450152011</v>
      </c>
      <c r="L899" t="b">
        <v>0</v>
      </c>
      <c r="M899">
        <v>167</v>
      </c>
      <c r="N899" t="b">
        <v>0</v>
      </c>
      <c r="O899" t="s">
        <v>8280</v>
      </c>
      <c r="P899">
        <f t="shared" ref="P899:P962" si="56">ROUND(F899/E899*100,0)</f>
        <v>29</v>
      </c>
      <c r="Q899">
        <f t="shared" ref="Q899:Q962" si="57">IFERROR(ROUND(F899/M899,2),0)</f>
        <v>43.98</v>
      </c>
      <c r="R899" s="12" t="s">
        <v>8316</v>
      </c>
      <c r="S899" t="s">
        <v>8334</v>
      </c>
      <c r="T899" s="17">
        <f t="shared" ref="T899:T962" si="58">(((K899/60)/60)/24)+DATE(1970,1,1)</f>
        <v>42353.16679398148</v>
      </c>
      <c r="U899" s="17">
        <f t="shared" si="55"/>
        <v>42680.143564814818</v>
      </c>
    </row>
    <row r="900" spans="2:21" ht="28.5" hidden="1" x14ac:dyDescent="0.45">
      <c r="B900">
        <v>2113</v>
      </c>
      <c r="C900" s="9" t="s">
        <v>2114</v>
      </c>
      <c r="D900" s="3" t="s">
        <v>6223</v>
      </c>
      <c r="E900" s="5">
        <v>7000</v>
      </c>
      <c r="F900" s="7">
        <v>7340</v>
      </c>
      <c r="G900" t="s">
        <v>8218</v>
      </c>
      <c r="H900" t="s">
        <v>8223</v>
      </c>
      <c r="I900" t="s">
        <v>8245</v>
      </c>
      <c r="J900">
        <v>1411505176</v>
      </c>
      <c r="K900">
        <v>1408481176</v>
      </c>
      <c r="L900" t="b">
        <v>0</v>
      </c>
      <c r="M900">
        <v>107</v>
      </c>
      <c r="N900" t="b">
        <v>1</v>
      </c>
      <c r="O900" t="s">
        <v>8277</v>
      </c>
      <c r="P900">
        <f t="shared" si="56"/>
        <v>105</v>
      </c>
      <c r="Q900">
        <f t="shared" si="57"/>
        <v>68.599999999999994</v>
      </c>
      <c r="R900" s="12" t="s">
        <v>8327</v>
      </c>
      <c r="S900" t="s">
        <v>8328</v>
      </c>
      <c r="T900" s="17">
        <f t="shared" si="58"/>
        <v>41870.86546296296</v>
      </c>
      <c r="U900" s="17">
        <f t="shared" si="55"/>
        <v>40724.638460648144</v>
      </c>
    </row>
    <row r="901" spans="2:21" ht="42.75" hidden="1" x14ac:dyDescent="0.45">
      <c r="B901">
        <v>2735</v>
      </c>
      <c r="C901" s="9" t="s">
        <v>2735</v>
      </c>
      <c r="D901" s="3" t="s">
        <v>6845</v>
      </c>
      <c r="E901" s="5">
        <v>750</v>
      </c>
      <c r="F901" s="7">
        <v>7336.01</v>
      </c>
      <c r="G901" t="s">
        <v>8218</v>
      </c>
      <c r="H901" t="s">
        <v>8224</v>
      </c>
      <c r="I901" t="s">
        <v>8246</v>
      </c>
      <c r="J901">
        <v>1363204800</v>
      </c>
      <c r="K901">
        <v>1360551250</v>
      </c>
      <c r="L901" t="b">
        <v>0</v>
      </c>
      <c r="M901">
        <v>339</v>
      </c>
      <c r="N901" t="b">
        <v>1</v>
      </c>
      <c r="O901" t="s">
        <v>8293</v>
      </c>
      <c r="P901">
        <f t="shared" si="56"/>
        <v>978</v>
      </c>
      <c r="Q901">
        <f t="shared" si="57"/>
        <v>21.64</v>
      </c>
      <c r="R901" s="12" t="s">
        <v>8308</v>
      </c>
      <c r="S901" t="s">
        <v>8309</v>
      </c>
      <c r="T901" s="17">
        <f t="shared" si="58"/>
        <v>41316.120949074073</v>
      </c>
      <c r="U901" s="17">
        <f t="shared" si="55"/>
        <v>42012.887280092589</v>
      </c>
    </row>
    <row r="902" spans="2:21" ht="42.75" hidden="1" x14ac:dyDescent="0.45">
      <c r="B902">
        <v>2724</v>
      </c>
      <c r="C902" s="9" t="s">
        <v>2724</v>
      </c>
      <c r="D902" s="3" t="s">
        <v>6834</v>
      </c>
      <c r="E902" s="5">
        <v>2468</v>
      </c>
      <c r="F902" s="7">
        <v>7326.88</v>
      </c>
      <c r="G902" t="s">
        <v>8218</v>
      </c>
      <c r="H902" t="s">
        <v>8224</v>
      </c>
      <c r="I902" t="s">
        <v>8246</v>
      </c>
      <c r="J902">
        <v>1439625059</v>
      </c>
      <c r="K902">
        <v>1436860259</v>
      </c>
      <c r="L902" t="b">
        <v>0</v>
      </c>
      <c r="M902">
        <v>1019</v>
      </c>
      <c r="N902" t="b">
        <v>1</v>
      </c>
      <c r="O902" t="s">
        <v>8293</v>
      </c>
      <c r="P902">
        <f t="shared" si="56"/>
        <v>297</v>
      </c>
      <c r="Q902">
        <f t="shared" si="57"/>
        <v>7.19</v>
      </c>
      <c r="R902" s="12" t="s">
        <v>8308</v>
      </c>
      <c r="S902" t="s">
        <v>8309</v>
      </c>
      <c r="T902" s="17">
        <f t="shared" si="58"/>
        <v>42199.32707175926</v>
      </c>
      <c r="U902" s="17">
        <f t="shared" ref="U902:U965" si="59">(((J899/60)/60)/24)+DATE(1970,1,1)</f>
        <v>42383.16679398148</v>
      </c>
    </row>
    <row r="903" spans="2:21" ht="42.75" hidden="1" x14ac:dyDescent="0.45">
      <c r="B903">
        <v>2294</v>
      </c>
      <c r="C903" s="9" t="s">
        <v>2295</v>
      </c>
      <c r="D903" s="3" t="s">
        <v>6404</v>
      </c>
      <c r="E903" s="5">
        <v>5000</v>
      </c>
      <c r="F903" s="7">
        <v>7304.04</v>
      </c>
      <c r="G903" t="s">
        <v>8218</v>
      </c>
      <c r="H903" t="s">
        <v>8223</v>
      </c>
      <c r="I903" t="s">
        <v>8245</v>
      </c>
      <c r="J903">
        <v>1358702480</v>
      </c>
      <c r="K903">
        <v>1356110480</v>
      </c>
      <c r="L903" t="b">
        <v>0</v>
      </c>
      <c r="M903">
        <v>112</v>
      </c>
      <c r="N903" t="b">
        <v>1</v>
      </c>
      <c r="O903" t="s">
        <v>8274</v>
      </c>
      <c r="P903">
        <f t="shared" si="56"/>
        <v>146</v>
      </c>
      <c r="Q903">
        <f t="shared" si="57"/>
        <v>65.209999999999994</v>
      </c>
      <c r="R903" s="12" t="s">
        <v>8327</v>
      </c>
      <c r="S903" t="s">
        <v>8331</v>
      </c>
      <c r="T903" s="17">
        <f t="shared" si="58"/>
        <v>41264.72314814815</v>
      </c>
      <c r="U903" s="17">
        <f t="shared" si="59"/>
        <v>41905.86546296296</v>
      </c>
    </row>
    <row r="904" spans="2:21" ht="42.75" hidden="1" x14ac:dyDescent="0.45">
      <c r="B904">
        <v>2712</v>
      </c>
      <c r="C904" s="9" t="s">
        <v>2712</v>
      </c>
      <c r="D904" s="3" t="s">
        <v>6822</v>
      </c>
      <c r="E904" s="5">
        <v>5500</v>
      </c>
      <c r="F904" s="7">
        <v>7226</v>
      </c>
      <c r="G904" t="s">
        <v>8218</v>
      </c>
      <c r="H904" t="s">
        <v>8223</v>
      </c>
      <c r="I904" t="s">
        <v>8245</v>
      </c>
      <c r="J904">
        <v>1373738400</v>
      </c>
      <c r="K904">
        <v>1370568560</v>
      </c>
      <c r="L904" t="b">
        <v>1</v>
      </c>
      <c r="M904">
        <v>143</v>
      </c>
      <c r="N904" t="b">
        <v>1</v>
      </c>
      <c r="O904" t="s">
        <v>8301</v>
      </c>
      <c r="P904">
        <f t="shared" si="56"/>
        <v>131</v>
      </c>
      <c r="Q904">
        <f t="shared" si="57"/>
        <v>50.53</v>
      </c>
      <c r="R904" s="12" t="s">
        <v>8323</v>
      </c>
      <c r="S904" t="s">
        <v>8324</v>
      </c>
      <c r="T904" s="17">
        <f t="shared" si="58"/>
        <v>41432.062037037038</v>
      </c>
      <c r="U904" s="17">
        <f t="shared" si="59"/>
        <v>41346.833333333336</v>
      </c>
    </row>
    <row r="905" spans="2:21" ht="42.75" hidden="1" x14ac:dyDescent="0.45">
      <c r="B905">
        <v>3612</v>
      </c>
      <c r="C905" s="9" t="s">
        <v>3611</v>
      </c>
      <c r="D905" s="3" t="s">
        <v>7722</v>
      </c>
      <c r="E905" s="5">
        <v>5000</v>
      </c>
      <c r="F905" s="7">
        <v>7220</v>
      </c>
      <c r="G905" t="s">
        <v>8218</v>
      </c>
      <c r="H905" t="s">
        <v>8228</v>
      </c>
      <c r="I905" t="s">
        <v>8250</v>
      </c>
      <c r="J905">
        <v>1402334811</v>
      </c>
      <c r="K905">
        <v>1401470811</v>
      </c>
      <c r="L905" t="b">
        <v>0</v>
      </c>
      <c r="M905">
        <v>57</v>
      </c>
      <c r="N905" t="b">
        <v>1</v>
      </c>
      <c r="O905" t="s">
        <v>8269</v>
      </c>
      <c r="P905">
        <f t="shared" si="56"/>
        <v>144</v>
      </c>
      <c r="Q905">
        <f t="shared" si="57"/>
        <v>126.67</v>
      </c>
      <c r="R905" s="12" t="s">
        <v>8323</v>
      </c>
      <c r="S905" t="s">
        <v>8326</v>
      </c>
      <c r="T905" s="17">
        <f t="shared" si="58"/>
        <v>41789.726979166669</v>
      </c>
      <c r="U905" s="17">
        <f t="shared" si="59"/>
        <v>42231.32707175926</v>
      </c>
    </row>
    <row r="906" spans="2:21" ht="42.75" hidden="1" x14ac:dyDescent="0.45">
      <c r="B906">
        <v>1346</v>
      </c>
      <c r="C906" s="9" t="s">
        <v>1347</v>
      </c>
      <c r="D906" s="3" t="s">
        <v>5456</v>
      </c>
      <c r="E906" s="5">
        <v>4900</v>
      </c>
      <c r="F906" s="7">
        <v>7219</v>
      </c>
      <c r="G906" t="s">
        <v>8218</v>
      </c>
      <c r="H906" t="s">
        <v>8223</v>
      </c>
      <c r="I906" t="s">
        <v>8245</v>
      </c>
      <c r="J906">
        <v>1372297751</v>
      </c>
      <c r="K906">
        <v>1369705751</v>
      </c>
      <c r="L906" t="b">
        <v>0</v>
      </c>
      <c r="M906">
        <v>149</v>
      </c>
      <c r="N906" t="b">
        <v>1</v>
      </c>
      <c r="O906" t="s">
        <v>8272</v>
      </c>
      <c r="P906">
        <f t="shared" si="56"/>
        <v>147</v>
      </c>
      <c r="Q906">
        <f t="shared" si="57"/>
        <v>48.45</v>
      </c>
      <c r="R906" s="12" t="s">
        <v>8311</v>
      </c>
      <c r="S906" t="s">
        <v>8333</v>
      </c>
      <c r="T906" s="17">
        <f t="shared" si="58"/>
        <v>41422.075821759259</v>
      </c>
      <c r="U906" s="17">
        <f t="shared" si="59"/>
        <v>41294.72314814815</v>
      </c>
    </row>
    <row r="907" spans="2:21" ht="42.75" hidden="1" x14ac:dyDescent="0.45">
      <c r="B907">
        <v>834</v>
      </c>
      <c r="C907" s="9" t="s">
        <v>835</v>
      </c>
      <c r="D907" s="3" t="s">
        <v>4944</v>
      </c>
      <c r="E907" s="5">
        <v>5500</v>
      </c>
      <c r="F907" s="7">
        <v>7206</v>
      </c>
      <c r="G907" t="s">
        <v>8218</v>
      </c>
      <c r="H907" t="s">
        <v>8223</v>
      </c>
      <c r="I907" t="s">
        <v>8245</v>
      </c>
      <c r="J907">
        <v>1372651140</v>
      </c>
      <c r="K907">
        <v>1369770292</v>
      </c>
      <c r="L907" t="b">
        <v>0</v>
      </c>
      <c r="M907">
        <v>75</v>
      </c>
      <c r="N907" t="b">
        <v>1</v>
      </c>
      <c r="O907" t="s">
        <v>8274</v>
      </c>
      <c r="P907">
        <f t="shared" si="56"/>
        <v>131</v>
      </c>
      <c r="Q907">
        <f t="shared" si="57"/>
        <v>96.08</v>
      </c>
      <c r="R907" s="12" t="s">
        <v>8327</v>
      </c>
      <c r="S907" t="s">
        <v>8331</v>
      </c>
      <c r="T907" s="17">
        <f t="shared" si="58"/>
        <v>41422.822824074072</v>
      </c>
      <c r="U907" s="17">
        <f t="shared" si="59"/>
        <v>41468.75</v>
      </c>
    </row>
    <row r="908" spans="2:21" ht="42.75" hidden="1" x14ac:dyDescent="0.45">
      <c r="B908">
        <v>1538</v>
      </c>
      <c r="C908" s="9" t="s">
        <v>1539</v>
      </c>
      <c r="D908" s="3" t="s">
        <v>5648</v>
      </c>
      <c r="E908" s="5">
        <v>7000</v>
      </c>
      <c r="F908" s="7">
        <v>7184</v>
      </c>
      <c r="G908" t="s">
        <v>8218</v>
      </c>
      <c r="H908" t="s">
        <v>8223</v>
      </c>
      <c r="I908" t="s">
        <v>8245</v>
      </c>
      <c r="J908">
        <v>1421952370</v>
      </c>
      <c r="K908">
        <v>1418064370</v>
      </c>
      <c r="L908" t="b">
        <v>1</v>
      </c>
      <c r="M908">
        <v>46</v>
      </c>
      <c r="N908" t="b">
        <v>1</v>
      </c>
      <c r="O908" t="s">
        <v>8283</v>
      </c>
      <c r="P908">
        <f t="shared" si="56"/>
        <v>103</v>
      </c>
      <c r="Q908">
        <f t="shared" si="57"/>
        <v>156.16999999999999</v>
      </c>
      <c r="R908" s="12" t="s">
        <v>8313</v>
      </c>
      <c r="S908" t="s">
        <v>8314</v>
      </c>
      <c r="T908" s="17">
        <f t="shared" si="58"/>
        <v>41981.782060185185</v>
      </c>
      <c r="U908" s="17">
        <f t="shared" si="59"/>
        <v>41799.726979166669</v>
      </c>
    </row>
    <row r="909" spans="2:21" ht="42.75" hidden="1" x14ac:dyDescent="0.45">
      <c r="B909">
        <v>3071</v>
      </c>
      <c r="C909" s="9" t="s">
        <v>3071</v>
      </c>
      <c r="D909" s="3" t="s">
        <v>7181</v>
      </c>
      <c r="E909" s="5">
        <v>12000</v>
      </c>
      <c r="F909" s="7">
        <v>7173</v>
      </c>
      <c r="G909" t="s">
        <v>8220</v>
      </c>
      <c r="H909" t="s">
        <v>8223</v>
      </c>
      <c r="I909" t="s">
        <v>8245</v>
      </c>
      <c r="J909">
        <v>1429595940</v>
      </c>
      <c r="K909">
        <v>1428082481</v>
      </c>
      <c r="L909" t="b">
        <v>0</v>
      </c>
      <c r="M909">
        <v>117</v>
      </c>
      <c r="N909" t="b">
        <v>0</v>
      </c>
      <c r="O909" t="s">
        <v>8301</v>
      </c>
      <c r="P909">
        <f t="shared" si="56"/>
        <v>60</v>
      </c>
      <c r="Q909">
        <f t="shared" si="57"/>
        <v>61.31</v>
      </c>
      <c r="R909" s="12" t="s">
        <v>8323</v>
      </c>
      <c r="S909" t="s">
        <v>8324</v>
      </c>
      <c r="T909" s="17">
        <f t="shared" si="58"/>
        <v>42097.732418981483</v>
      </c>
      <c r="U909" s="17">
        <f t="shared" si="59"/>
        <v>41452.075821759259</v>
      </c>
    </row>
    <row r="910" spans="2:21" ht="28.5" hidden="1" x14ac:dyDescent="0.45">
      <c r="B910">
        <v>3228</v>
      </c>
      <c r="C910" s="9" t="s">
        <v>3228</v>
      </c>
      <c r="D910" s="3" t="s">
        <v>7338</v>
      </c>
      <c r="E910" s="5">
        <v>7000</v>
      </c>
      <c r="F910" s="7">
        <v>7164</v>
      </c>
      <c r="G910" t="s">
        <v>8218</v>
      </c>
      <c r="H910" t="s">
        <v>8223</v>
      </c>
      <c r="I910" t="s">
        <v>8245</v>
      </c>
      <c r="J910">
        <v>1450328340</v>
      </c>
      <c r="K910">
        <v>1447606884</v>
      </c>
      <c r="L910" t="b">
        <v>1</v>
      </c>
      <c r="M910">
        <v>37</v>
      </c>
      <c r="N910" t="b">
        <v>1</v>
      </c>
      <c r="O910" t="s">
        <v>8269</v>
      </c>
      <c r="P910">
        <f t="shared" si="56"/>
        <v>102</v>
      </c>
      <c r="Q910">
        <f t="shared" si="57"/>
        <v>193.62</v>
      </c>
      <c r="R910" s="12" t="s">
        <v>8323</v>
      </c>
      <c r="S910" t="s">
        <v>8326</v>
      </c>
      <c r="T910" s="17">
        <f t="shared" si="58"/>
        <v>42323.70930555556</v>
      </c>
      <c r="U910" s="17">
        <f t="shared" si="59"/>
        <v>41456.165972222225</v>
      </c>
    </row>
    <row r="911" spans="2:21" ht="42.75" hidden="1" x14ac:dyDescent="0.45">
      <c r="B911">
        <v>369</v>
      </c>
      <c r="C911" s="9" t="s">
        <v>370</v>
      </c>
      <c r="D911" s="3" t="s">
        <v>4479</v>
      </c>
      <c r="E911" s="5">
        <v>6500</v>
      </c>
      <c r="F911" s="7">
        <v>7160.12</v>
      </c>
      <c r="G911" t="s">
        <v>8218</v>
      </c>
      <c r="H911" t="s">
        <v>8223</v>
      </c>
      <c r="I911" t="s">
        <v>8245</v>
      </c>
      <c r="J911">
        <v>1326633269</v>
      </c>
      <c r="K911">
        <v>1324041269</v>
      </c>
      <c r="L911" t="b">
        <v>0</v>
      </c>
      <c r="M911">
        <v>167</v>
      </c>
      <c r="N911" t="b">
        <v>1</v>
      </c>
      <c r="O911" t="s">
        <v>8267</v>
      </c>
      <c r="P911">
        <f t="shared" si="56"/>
        <v>110</v>
      </c>
      <c r="Q911">
        <f t="shared" si="57"/>
        <v>42.87</v>
      </c>
      <c r="R911" s="12" t="s">
        <v>8321</v>
      </c>
      <c r="S911" t="s">
        <v>8322</v>
      </c>
      <c r="T911" s="17">
        <f t="shared" si="58"/>
        <v>40893.551724537036</v>
      </c>
      <c r="U911" s="17">
        <f t="shared" si="59"/>
        <v>42026.782060185185</v>
      </c>
    </row>
    <row r="912" spans="2:21" ht="42.75" hidden="1" x14ac:dyDescent="0.45">
      <c r="B912">
        <v>786</v>
      </c>
      <c r="C912" s="9" t="s">
        <v>787</v>
      </c>
      <c r="D912" s="3" t="s">
        <v>4896</v>
      </c>
      <c r="E912" s="5">
        <v>5000</v>
      </c>
      <c r="F912" s="7">
        <v>7140</v>
      </c>
      <c r="G912" t="s">
        <v>8218</v>
      </c>
      <c r="H912" t="s">
        <v>8223</v>
      </c>
      <c r="I912" t="s">
        <v>8245</v>
      </c>
      <c r="J912">
        <v>1336751220</v>
      </c>
      <c r="K912">
        <v>1331774434</v>
      </c>
      <c r="L912" t="b">
        <v>0</v>
      </c>
      <c r="M912">
        <v>44</v>
      </c>
      <c r="N912" t="b">
        <v>1</v>
      </c>
      <c r="O912" t="s">
        <v>8274</v>
      </c>
      <c r="P912">
        <f t="shared" si="56"/>
        <v>143</v>
      </c>
      <c r="Q912">
        <f t="shared" si="57"/>
        <v>162.27000000000001</v>
      </c>
      <c r="R912" s="12" t="s">
        <v>8327</v>
      </c>
      <c r="S912" t="s">
        <v>8331</v>
      </c>
      <c r="T912" s="17">
        <f t="shared" si="58"/>
        <v>40983.055949074071</v>
      </c>
      <c r="U912" s="17">
        <f t="shared" si="59"/>
        <v>42115.249305555553</v>
      </c>
    </row>
    <row r="913" spans="2:21" ht="42.75" hidden="1" x14ac:dyDescent="0.45">
      <c r="B913">
        <v>2784</v>
      </c>
      <c r="C913" s="9" t="s">
        <v>2784</v>
      </c>
      <c r="D913" s="3" t="s">
        <v>6894</v>
      </c>
      <c r="E913" s="5">
        <v>6000</v>
      </c>
      <c r="F913" s="7">
        <v>7140</v>
      </c>
      <c r="G913" t="s">
        <v>8218</v>
      </c>
      <c r="H913" t="s">
        <v>8223</v>
      </c>
      <c r="I913" t="s">
        <v>8245</v>
      </c>
      <c r="J913">
        <v>1414608843</v>
      </c>
      <c r="K913">
        <v>1412794443</v>
      </c>
      <c r="L913" t="b">
        <v>0</v>
      </c>
      <c r="M913">
        <v>108</v>
      </c>
      <c r="N913" t="b">
        <v>1</v>
      </c>
      <c r="O913" t="s">
        <v>8269</v>
      </c>
      <c r="P913">
        <f t="shared" si="56"/>
        <v>119</v>
      </c>
      <c r="Q913">
        <f t="shared" si="57"/>
        <v>66.11</v>
      </c>
      <c r="R913" s="12" t="s">
        <v>8323</v>
      </c>
      <c r="S913" t="s">
        <v>8326</v>
      </c>
      <c r="T913" s="17">
        <f t="shared" si="58"/>
        <v>41920.787534722222</v>
      </c>
      <c r="U913" s="17">
        <f t="shared" si="59"/>
        <v>42355.207638888889</v>
      </c>
    </row>
    <row r="914" spans="2:21" ht="57" hidden="1" x14ac:dyDescent="0.45">
      <c r="B914">
        <v>3182</v>
      </c>
      <c r="C914" s="9" t="s">
        <v>3182</v>
      </c>
      <c r="D914" s="3" t="s">
        <v>7292</v>
      </c>
      <c r="E914" s="5">
        <v>7000</v>
      </c>
      <c r="F914" s="7">
        <v>7062</v>
      </c>
      <c r="G914" t="s">
        <v>8218</v>
      </c>
      <c r="H914" t="s">
        <v>8223</v>
      </c>
      <c r="I914" t="s">
        <v>8245</v>
      </c>
      <c r="J914">
        <v>1328029200</v>
      </c>
      <c r="K914">
        <v>1323211621</v>
      </c>
      <c r="L914" t="b">
        <v>1</v>
      </c>
      <c r="M914">
        <v>151</v>
      </c>
      <c r="N914" t="b">
        <v>1</v>
      </c>
      <c r="O914" t="s">
        <v>8269</v>
      </c>
      <c r="P914">
        <f t="shared" si="56"/>
        <v>101</v>
      </c>
      <c r="Q914">
        <f t="shared" si="57"/>
        <v>46.77</v>
      </c>
      <c r="R914" s="12" t="s">
        <v>8323</v>
      </c>
      <c r="S914" t="s">
        <v>8326</v>
      </c>
      <c r="T914" s="17">
        <f t="shared" si="58"/>
        <v>40883.949317129627</v>
      </c>
      <c r="U914" s="17">
        <f t="shared" si="59"/>
        <v>40923.551724537036</v>
      </c>
    </row>
    <row r="915" spans="2:21" ht="42.75" hidden="1" x14ac:dyDescent="0.45">
      <c r="B915">
        <v>2303</v>
      </c>
      <c r="C915" s="9" t="s">
        <v>2304</v>
      </c>
      <c r="D915" s="3" t="s">
        <v>6413</v>
      </c>
      <c r="E915" s="5">
        <v>6450</v>
      </c>
      <c r="F915" s="7">
        <v>7053.61</v>
      </c>
      <c r="G915" t="s">
        <v>8218</v>
      </c>
      <c r="H915" t="s">
        <v>8223</v>
      </c>
      <c r="I915" t="s">
        <v>8245</v>
      </c>
      <c r="J915">
        <v>1323747596</v>
      </c>
      <c r="K915">
        <v>1320287996</v>
      </c>
      <c r="L915" t="b">
        <v>1</v>
      </c>
      <c r="M915">
        <v>103</v>
      </c>
      <c r="N915" t="b">
        <v>1</v>
      </c>
      <c r="O915" t="s">
        <v>8277</v>
      </c>
      <c r="P915">
        <f t="shared" si="56"/>
        <v>109</v>
      </c>
      <c r="Q915">
        <f t="shared" si="57"/>
        <v>68.48</v>
      </c>
      <c r="R915" s="12" t="s">
        <v>8327</v>
      </c>
      <c r="S915" t="s">
        <v>8328</v>
      </c>
      <c r="T915" s="17">
        <f t="shared" si="58"/>
        <v>40850.111064814817</v>
      </c>
      <c r="U915" s="17">
        <f t="shared" si="59"/>
        <v>41040.657638888886</v>
      </c>
    </row>
    <row r="916" spans="2:21" ht="28.5" hidden="1" x14ac:dyDescent="0.45">
      <c r="B916">
        <v>113</v>
      </c>
      <c r="C916" s="9" t="s">
        <v>115</v>
      </c>
      <c r="D916" s="3" t="s">
        <v>4224</v>
      </c>
      <c r="E916" s="5">
        <v>5000</v>
      </c>
      <c r="F916" s="7">
        <v>7050</v>
      </c>
      <c r="G916" t="s">
        <v>8218</v>
      </c>
      <c r="H916" t="s">
        <v>8223</v>
      </c>
      <c r="I916" t="s">
        <v>8245</v>
      </c>
      <c r="J916">
        <v>1312642800</v>
      </c>
      <c r="K916">
        <v>1311963128</v>
      </c>
      <c r="L916" t="b">
        <v>0</v>
      </c>
      <c r="M916">
        <v>78</v>
      </c>
      <c r="N916" t="b">
        <v>1</v>
      </c>
      <c r="O916" t="s">
        <v>8264</v>
      </c>
      <c r="P916">
        <f t="shared" si="56"/>
        <v>141</v>
      </c>
      <c r="Q916">
        <f t="shared" si="57"/>
        <v>90.38</v>
      </c>
      <c r="R916" s="12" t="s">
        <v>8321</v>
      </c>
      <c r="S916" t="s">
        <v>8343</v>
      </c>
      <c r="T916" s="17">
        <f t="shared" si="58"/>
        <v>40753.758425925924</v>
      </c>
      <c r="U916" s="17">
        <f t="shared" si="59"/>
        <v>41941.787534722222</v>
      </c>
    </row>
    <row r="917" spans="2:21" ht="42.75" hidden="1" x14ac:dyDescent="0.45">
      <c r="B917">
        <v>3020</v>
      </c>
      <c r="C917" s="9" t="s">
        <v>3020</v>
      </c>
      <c r="D917" s="3" t="s">
        <v>7130</v>
      </c>
      <c r="E917" s="5">
        <v>7000</v>
      </c>
      <c r="F917" s="7">
        <v>7040</v>
      </c>
      <c r="G917" t="s">
        <v>8218</v>
      </c>
      <c r="H917" t="s">
        <v>8223</v>
      </c>
      <c r="I917" t="s">
        <v>8245</v>
      </c>
      <c r="J917">
        <v>1439583533</v>
      </c>
      <c r="K917">
        <v>1434399533</v>
      </c>
      <c r="L917" t="b">
        <v>0</v>
      </c>
      <c r="M917">
        <v>30</v>
      </c>
      <c r="N917" t="b">
        <v>1</v>
      </c>
      <c r="O917" t="s">
        <v>8301</v>
      </c>
      <c r="P917">
        <f t="shared" si="56"/>
        <v>101</v>
      </c>
      <c r="Q917">
        <f t="shared" si="57"/>
        <v>234.67</v>
      </c>
      <c r="R917" s="12" t="s">
        <v>8323</v>
      </c>
      <c r="S917" t="s">
        <v>8324</v>
      </c>
      <c r="T917" s="17">
        <f t="shared" si="58"/>
        <v>42170.846446759257</v>
      </c>
      <c r="U917" s="17">
        <f t="shared" si="59"/>
        <v>40939.708333333336</v>
      </c>
    </row>
    <row r="918" spans="2:21" ht="42.75" hidden="1" x14ac:dyDescent="0.45">
      <c r="B918">
        <v>1622</v>
      </c>
      <c r="C918" s="9" t="s">
        <v>1623</v>
      </c>
      <c r="D918" s="3" t="s">
        <v>5732</v>
      </c>
      <c r="E918" s="5">
        <v>6900</v>
      </c>
      <c r="F918" s="7">
        <v>7019</v>
      </c>
      <c r="G918" t="s">
        <v>8218</v>
      </c>
      <c r="H918" t="s">
        <v>8223</v>
      </c>
      <c r="I918" t="s">
        <v>8245</v>
      </c>
      <c r="J918">
        <v>1418803140</v>
      </c>
      <c r="K918">
        <v>1415343874</v>
      </c>
      <c r="L918" t="b">
        <v>0</v>
      </c>
      <c r="M918">
        <v>65</v>
      </c>
      <c r="N918" t="b">
        <v>1</v>
      </c>
      <c r="O918" t="s">
        <v>8274</v>
      </c>
      <c r="P918">
        <f t="shared" si="56"/>
        <v>102</v>
      </c>
      <c r="Q918">
        <f t="shared" si="57"/>
        <v>107.98</v>
      </c>
      <c r="R918" s="12" t="s">
        <v>8327</v>
      </c>
      <c r="S918" t="s">
        <v>8331</v>
      </c>
      <c r="T918" s="17">
        <f t="shared" si="58"/>
        <v>41950.29483796296</v>
      </c>
      <c r="U918" s="17">
        <f t="shared" si="59"/>
        <v>40890.152731481481</v>
      </c>
    </row>
    <row r="919" spans="2:21" ht="42.75" hidden="1" x14ac:dyDescent="0.45">
      <c r="B919">
        <v>3527</v>
      </c>
      <c r="C919" s="9" t="s">
        <v>3526</v>
      </c>
      <c r="D919" s="3" t="s">
        <v>7637</v>
      </c>
      <c r="E919" s="5">
        <v>6000</v>
      </c>
      <c r="F919" s="7">
        <v>7015</v>
      </c>
      <c r="G919" t="s">
        <v>8218</v>
      </c>
      <c r="H919" t="s">
        <v>8223</v>
      </c>
      <c r="I919" t="s">
        <v>8245</v>
      </c>
      <c r="J919">
        <v>1436587140</v>
      </c>
      <c r="K919">
        <v>1434069205</v>
      </c>
      <c r="L919" t="b">
        <v>0</v>
      </c>
      <c r="M919">
        <v>86</v>
      </c>
      <c r="N919" t="b">
        <v>1</v>
      </c>
      <c r="O919" t="s">
        <v>8269</v>
      </c>
      <c r="P919">
        <f t="shared" si="56"/>
        <v>117</v>
      </c>
      <c r="Q919">
        <f t="shared" si="57"/>
        <v>81.569999999999993</v>
      </c>
      <c r="R919" s="12" t="s">
        <v>8323</v>
      </c>
      <c r="S919" t="s">
        <v>8326</v>
      </c>
      <c r="T919" s="17">
        <f t="shared" si="58"/>
        <v>42167.023206018523</v>
      </c>
      <c r="U919" s="17">
        <f t="shared" si="59"/>
        <v>40761.625</v>
      </c>
    </row>
    <row r="920" spans="2:21" ht="42.75" hidden="1" x14ac:dyDescent="0.45">
      <c r="B920">
        <v>2043</v>
      </c>
      <c r="C920" s="9" t="s">
        <v>2044</v>
      </c>
      <c r="D920" s="3" t="s">
        <v>6153</v>
      </c>
      <c r="E920" s="5">
        <v>1385</v>
      </c>
      <c r="F920" s="7">
        <v>7011</v>
      </c>
      <c r="G920" t="s">
        <v>8218</v>
      </c>
      <c r="H920" t="s">
        <v>8223</v>
      </c>
      <c r="I920" t="s">
        <v>8245</v>
      </c>
      <c r="J920">
        <v>1481432340</v>
      </c>
      <c r="K920">
        <v>1476764077</v>
      </c>
      <c r="L920" t="b">
        <v>0</v>
      </c>
      <c r="M920">
        <v>193</v>
      </c>
      <c r="N920" t="b">
        <v>1</v>
      </c>
      <c r="O920" t="s">
        <v>8293</v>
      </c>
      <c r="P920">
        <f t="shared" si="56"/>
        <v>506</v>
      </c>
      <c r="Q920">
        <f t="shared" si="57"/>
        <v>36.33</v>
      </c>
      <c r="R920" s="12" t="s">
        <v>8308</v>
      </c>
      <c r="S920" t="s">
        <v>8309</v>
      </c>
      <c r="T920" s="17">
        <f t="shared" si="58"/>
        <v>42661.176817129628</v>
      </c>
      <c r="U920" s="17">
        <f t="shared" si="59"/>
        <v>42230.846446759257</v>
      </c>
    </row>
    <row r="921" spans="2:21" ht="42.75" hidden="1" x14ac:dyDescent="0.45">
      <c r="B921">
        <v>747</v>
      </c>
      <c r="C921" s="9" t="s">
        <v>748</v>
      </c>
      <c r="D921" s="3" t="s">
        <v>4857</v>
      </c>
      <c r="E921" s="5">
        <v>7000</v>
      </c>
      <c r="F921" s="7">
        <v>7003</v>
      </c>
      <c r="G921" t="s">
        <v>8218</v>
      </c>
      <c r="H921" t="s">
        <v>8232</v>
      </c>
      <c r="I921" t="s">
        <v>8248</v>
      </c>
      <c r="J921">
        <v>1421319240</v>
      </c>
      <c r="K921">
        <v>1418649019</v>
      </c>
      <c r="L921" t="b">
        <v>0</v>
      </c>
      <c r="M921">
        <v>55</v>
      </c>
      <c r="N921" t="b">
        <v>1</v>
      </c>
      <c r="O921" t="s">
        <v>8272</v>
      </c>
      <c r="P921">
        <f t="shared" si="56"/>
        <v>100</v>
      </c>
      <c r="Q921">
        <f t="shared" si="57"/>
        <v>127.33</v>
      </c>
      <c r="R921" s="12" t="s">
        <v>8311</v>
      </c>
      <c r="S921" t="s">
        <v>8333</v>
      </c>
      <c r="T921" s="17">
        <f t="shared" si="58"/>
        <v>41988.548831018517</v>
      </c>
      <c r="U921" s="17">
        <f t="shared" si="59"/>
        <v>41990.332638888889</v>
      </c>
    </row>
    <row r="922" spans="2:21" ht="42.75" hidden="1" x14ac:dyDescent="0.45">
      <c r="B922">
        <v>1026</v>
      </c>
      <c r="C922" s="9" t="s">
        <v>1027</v>
      </c>
      <c r="D922" s="3" t="s">
        <v>5136</v>
      </c>
      <c r="E922" s="5">
        <v>7000</v>
      </c>
      <c r="F922" s="7">
        <v>7000.58</v>
      </c>
      <c r="G922" t="s">
        <v>8218</v>
      </c>
      <c r="H922" t="s">
        <v>8224</v>
      </c>
      <c r="I922" t="s">
        <v>8246</v>
      </c>
      <c r="J922">
        <v>1459414016</v>
      </c>
      <c r="K922">
        <v>1456480016</v>
      </c>
      <c r="L922" t="b">
        <v>1</v>
      </c>
      <c r="M922">
        <v>122</v>
      </c>
      <c r="N922" t="b">
        <v>1</v>
      </c>
      <c r="O922" t="s">
        <v>8278</v>
      </c>
      <c r="P922">
        <f t="shared" si="56"/>
        <v>100</v>
      </c>
      <c r="Q922">
        <f t="shared" si="57"/>
        <v>57.38</v>
      </c>
      <c r="R922" s="12" t="s">
        <v>8327</v>
      </c>
      <c r="S922" t="s">
        <v>8329</v>
      </c>
      <c r="T922" s="17">
        <f t="shared" si="58"/>
        <v>42426.407592592594</v>
      </c>
      <c r="U922" s="17">
        <f t="shared" si="59"/>
        <v>42196.165972222225</v>
      </c>
    </row>
    <row r="923" spans="2:21" ht="28.5" hidden="1" x14ac:dyDescent="0.45">
      <c r="B923">
        <v>513</v>
      </c>
      <c r="C923" s="9" t="s">
        <v>514</v>
      </c>
      <c r="D923" s="3" t="s">
        <v>4623</v>
      </c>
      <c r="E923" s="5">
        <v>50000</v>
      </c>
      <c r="F923" s="7">
        <v>6962</v>
      </c>
      <c r="G923" t="s">
        <v>8220</v>
      </c>
      <c r="H923" t="s">
        <v>8223</v>
      </c>
      <c r="I923" t="s">
        <v>8245</v>
      </c>
      <c r="J923">
        <v>1471244400</v>
      </c>
      <c r="K923">
        <v>1467387705</v>
      </c>
      <c r="L923" t="b">
        <v>0</v>
      </c>
      <c r="M923">
        <v>68</v>
      </c>
      <c r="N923" t="b">
        <v>0</v>
      </c>
      <c r="O923" t="s">
        <v>8268</v>
      </c>
      <c r="P923">
        <f t="shared" si="56"/>
        <v>14</v>
      </c>
      <c r="Q923">
        <f t="shared" si="57"/>
        <v>102.38</v>
      </c>
      <c r="R923" s="12" t="s">
        <v>8321</v>
      </c>
      <c r="S923" t="s">
        <v>8339</v>
      </c>
      <c r="T923" s="17">
        <f t="shared" si="58"/>
        <v>42552.653993055559</v>
      </c>
      <c r="U923" s="17">
        <f t="shared" si="59"/>
        <v>42715.207638888889</v>
      </c>
    </row>
    <row r="924" spans="2:21" ht="42.75" hidden="1" x14ac:dyDescent="0.45">
      <c r="B924">
        <v>972</v>
      </c>
      <c r="C924" s="9" t="s">
        <v>973</v>
      </c>
      <c r="D924" s="3" t="s">
        <v>5082</v>
      </c>
      <c r="E924" s="5">
        <v>20000</v>
      </c>
      <c r="F924" s="7">
        <v>6925</v>
      </c>
      <c r="G924" t="s">
        <v>8220</v>
      </c>
      <c r="H924" t="s">
        <v>8223</v>
      </c>
      <c r="I924" t="s">
        <v>8245</v>
      </c>
      <c r="J924">
        <v>1409813940</v>
      </c>
      <c r="K924">
        <v>1407271598</v>
      </c>
      <c r="L924" t="b">
        <v>0</v>
      </c>
      <c r="M924">
        <v>45</v>
      </c>
      <c r="N924" t="b">
        <v>0</v>
      </c>
      <c r="O924" t="s">
        <v>8271</v>
      </c>
      <c r="P924">
        <f t="shared" si="56"/>
        <v>35</v>
      </c>
      <c r="Q924">
        <f t="shared" si="57"/>
        <v>153.88999999999999</v>
      </c>
      <c r="R924" s="12" t="s">
        <v>8308</v>
      </c>
      <c r="S924" t="s">
        <v>8310</v>
      </c>
      <c r="T924" s="17">
        <f t="shared" si="58"/>
        <v>41856.865717592591</v>
      </c>
      <c r="U924" s="17">
        <f t="shared" si="59"/>
        <v>42019.454166666663</v>
      </c>
    </row>
    <row r="925" spans="2:21" ht="42.75" hidden="1" x14ac:dyDescent="0.45">
      <c r="B925">
        <v>89</v>
      </c>
      <c r="C925" s="9" t="s">
        <v>91</v>
      </c>
      <c r="D925" s="3" t="s">
        <v>4200</v>
      </c>
      <c r="E925" s="5">
        <v>6000</v>
      </c>
      <c r="F925" s="7">
        <v>6904</v>
      </c>
      <c r="G925" t="s">
        <v>8218</v>
      </c>
      <c r="H925" t="s">
        <v>8223</v>
      </c>
      <c r="I925" t="s">
        <v>8245</v>
      </c>
      <c r="J925">
        <v>1370196192</v>
      </c>
      <c r="K925">
        <v>1368036192</v>
      </c>
      <c r="L925" t="b">
        <v>0</v>
      </c>
      <c r="M925">
        <v>56</v>
      </c>
      <c r="N925" t="b">
        <v>1</v>
      </c>
      <c r="O925" t="s">
        <v>8264</v>
      </c>
      <c r="P925">
        <f t="shared" si="56"/>
        <v>115</v>
      </c>
      <c r="Q925">
        <f t="shared" si="57"/>
        <v>123.29</v>
      </c>
      <c r="R925" s="12" t="s">
        <v>8321</v>
      </c>
      <c r="S925" t="s">
        <v>8343</v>
      </c>
      <c r="T925" s="17">
        <f t="shared" si="58"/>
        <v>41402.752222222225</v>
      </c>
      <c r="U925" s="17">
        <f t="shared" si="59"/>
        <v>42460.365925925929</v>
      </c>
    </row>
    <row r="926" spans="2:21" ht="42.75" hidden="1" x14ac:dyDescent="0.45">
      <c r="B926">
        <v>2212</v>
      </c>
      <c r="C926" s="9" t="s">
        <v>2213</v>
      </c>
      <c r="D926" s="3" t="s">
        <v>6322</v>
      </c>
      <c r="E926" s="5">
        <v>6000</v>
      </c>
      <c r="F926" s="7">
        <v>6863</v>
      </c>
      <c r="G926" t="s">
        <v>8218</v>
      </c>
      <c r="H926" t="s">
        <v>8223</v>
      </c>
      <c r="I926" t="s">
        <v>8245</v>
      </c>
      <c r="J926">
        <v>1383526800</v>
      </c>
      <c r="K926">
        <v>1380650177</v>
      </c>
      <c r="L926" t="b">
        <v>0</v>
      </c>
      <c r="M926">
        <v>123</v>
      </c>
      <c r="N926" t="b">
        <v>1</v>
      </c>
      <c r="O926" t="s">
        <v>8278</v>
      </c>
      <c r="P926">
        <f t="shared" si="56"/>
        <v>114</v>
      </c>
      <c r="Q926">
        <f t="shared" si="57"/>
        <v>55.8</v>
      </c>
      <c r="R926" s="12" t="s">
        <v>8327</v>
      </c>
      <c r="S926" t="s">
        <v>8329</v>
      </c>
      <c r="T926" s="17">
        <f t="shared" si="58"/>
        <v>41548.747418981482</v>
      </c>
      <c r="U926" s="17">
        <f t="shared" si="59"/>
        <v>42597.291666666672</v>
      </c>
    </row>
    <row r="927" spans="2:21" ht="42.75" hidden="1" x14ac:dyDescent="0.45">
      <c r="B927">
        <v>1375</v>
      </c>
      <c r="C927" s="9" t="s">
        <v>1376</v>
      </c>
      <c r="D927" s="3" t="s">
        <v>5485</v>
      </c>
      <c r="E927" s="5">
        <v>4000</v>
      </c>
      <c r="F927" s="7">
        <v>6853</v>
      </c>
      <c r="G927" t="s">
        <v>8218</v>
      </c>
      <c r="H927" t="s">
        <v>8229</v>
      </c>
      <c r="I927" t="s">
        <v>8248</v>
      </c>
      <c r="J927">
        <v>1484444119</v>
      </c>
      <c r="K927">
        <v>1481852119</v>
      </c>
      <c r="L927" t="b">
        <v>0</v>
      </c>
      <c r="M927">
        <v>109</v>
      </c>
      <c r="N927" t="b">
        <v>1</v>
      </c>
      <c r="O927" t="s">
        <v>8274</v>
      </c>
      <c r="P927">
        <f t="shared" si="56"/>
        <v>171</v>
      </c>
      <c r="Q927">
        <f t="shared" si="57"/>
        <v>62.87</v>
      </c>
      <c r="R927" s="12" t="s">
        <v>8327</v>
      </c>
      <c r="S927" t="s">
        <v>8331</v>
      </c>
      <c r="T927" s="17">
        <f t="shared" si="58"/>
        <v>42720.066192129627</v>
      </c>
      <c r="U927" s="17">
        <f t="shared" si="59"/>
        <v>41886.290972222225</v>
      </c>
    </row>
    <row r="928" spans="2:21" ht="28.5" hidden="1" x14ac:dyDescent="0.45">
      <c r="B928">
        <v>1030</v>
      </c>
      <c r="C928" s="9" t="s">
        <v>1031</v>
      </c>
      <c r="D928" s="3" t="s">
        <v>5140</v>
      </c>
      <c r="E928" s="5">
        <v>2000</v>
      </c>
      <c r="F928" s="7">
        <v>6842</v>
      </c>
      <c r="G928" t="s">
        <v>8218</v>
      </c>
      <c r="H928" t="s">
        <v>8223</v>
      </c>
      <c r="I928" t="s">
        <v>8245</v>
      </c>
      <c r="J928">
        <v>1473680149</v>
      </c>
      <c r="K928">
        <v>1472470549</v>
      </c>
      <c r="L928" t="b">
        <v>0</v>
      </c>
      <c r="M928">
        <v>159</v>
      </c>
      <c r="N928" t="b">
        <v>1</v>
      </c>
      <c r="O928" t="s">
        <v>8278</v>
      </c>
      <c r="P928">
        <f t="shared" si="56"/>
        <v>342</v>
      </c>
      <c r="Q928">
        <f t="shared" si="57"/>
        <v>43.03</v>
      </c>
      <c r="R928" s="12" t="s">
        <v>8327</v>
      </c>
      <c r="S928" t="s">
        <v>8329</v>
      </c>
      <c r="T928" s="17">
        <f t="shared" si="58"/>
        <v>42611.483206018514</v>
      </c>
      <c r="U928" s="17">
        <f t="shared" si="59"/>
        <v>41427.752222222225</v>
      </c>
    </row>
    <row r="929" spans="2:21" ht="57" hidden="1" x14ac:dyDescent="0.45">
      <c r="B929">
        <v>3189</v>
      </c>
      <c r="C929" s="9" t="s">
        <v>3189</v>
      </c>
      <c r="D929" s="3" t="s">
        <v>7299</v>
      </c>
      <c r="E929" s="5">
        <v>55000</v>
      </c>
      <c r="F929" s="7">
        <v>6780</v>
      </c>
      <c r="G929" t="s">
        <v>8220</v>
      </c>
      <c r="H929" t="s">
        <v>8234</v>
      </c>
      <c r="I929" t="s">
        <v>8254</v>
      </c>
      <c r="J929">
        <v>1432455532</v>
      </c>
      <c r="K929">
        <v>1429863532</v>
      </c>
      <c r="L929" t="b">
        <v>0</v>
      </c>
      <c r="M929">
        <v>19</v>
      </c>
      <c r="N929" t="b">
        <v>0</v>
      </c>
      <c r="O929" t="s">
        <v>8303</v>
      </c>
      <c r="P929">
        <f t="shared" si="56"/>
        <v>12</v>
      </c>
      <c r="Q929">
        <f t="shared" si="57"/>
        <v>356.84</v>
      </c>
      <c r="R929" s="12" t="s">
        <v>8323</v>
      </c>
      <c r="S929" t="s">
        <v>8335</v>
      </c>
      <c r="T929" s="17">
        <f t="shared" si="58"/>
        <v>42118.346435185187</v>
      </c>
      <c r="U929" s="17">
        <f t="shared" si="59"/>
        <v>41582.041666666664</v>
      </c>
    </row>
    <row r="930" spans="2:21" ht="42.75" hidden="1" x14ac:dyDescent="0.45">
      <c r="B930">
        <v>1797</v>
      </c>
      <c r="C930" s="9" t="s">
        <v>1798</v>
      </c>
      <c r="D930" s="3" t="s">
        <v>5907</v>
      </c>
      <c r="E930" s="5">
        <v>10000</v>
      </c>
      <c r="F930" s="7">
        <v>6755</v>
      </c>
      <c r="G930" t="s">
        <v>8220</v>
      </c>
      <c r="H930" t="s">
        <v>8223</v>
      </c>
      <c r="I930" t="s">
        <v>8245</v>
      </c>
      <c r="J930">
        <v>1481809189</v>
      </c>
      <c r="K930">
        <v>1479217189</v>
      </c>
      <c r="L930" t="b">
        <v>1</v>
      </c>
      <c r="M930">
        <v>140</v>
      </c>
      <c r="N930" t="b">
        <v>0</v>
      </c>
      <c r="O930" t="s">
        <v>8283</v>
      </c>
      <c r="P930">
        <f t="shared" si="56"/>
        <v>68</v>
      </c>
      <c r="Q930">
        <f t="shared" si="57"/>
        <v>48.25</v>
      </c>
      <c r="R930" s="12" t="s">
        <v>8313</v>
      </c>
      <c r="S930" t="s">
        <v>8314</v>
      </c>
      <c r="T930" s="17">
        <f t="shared" si="58"/>
        <v>42689.56931712963</v>
      </c>
      <c r="U930" s="17">
        <f t="shared" si="59"/>
        <v>42750.066192129627</v>
      </c>
    </row>
    <row r="931" spans="2:21" ht="42.75" hidden="1" x14ac:dyDescent="0.45">
      <c r="B931">
        <v>1388</v>
      </c>
      <c r="C931" s="9" t="s">
        <v>1389</v>
      </c>
      <c r="D931" s="3" t="s">
        <v>5498</v>
      </c>
      <c r="E931" s="5">
        <v>5000</v>
      </c>
      <c r="F931" s="7">
        <v>6740.37</v>
      </c>
      <c r="G931" t="s">
        <v>8218</v>
      </c>
      <c r="H931" t="s">
        <v>8223</v>
      </c>
      <c r="I931" t="s">
        <v>8245</v>
      </c>
      <c r="J931">
        <v>1476720840</v>
      </c>
      <c r="K931">
        <v>1474469117</v>
      </c>
      <c r="L931" t="b">
        <v>0</v>
      </c>
      <c r="M931">
        <v>112</v>
      </c>
      <c r="N931" t="b">
        <v>1</v>
      </c>
      <c r="O931" t="s">
        <v>8274</v>
      </c>
      <c r="P931">
        <f t="shared" si="56"/>
        <v>135</v>
      </c>
      <c r="Q931">
        <f t="shared" si="57"/>
        <v>60.18</v>
      </c>
      <c r="R931" s="12" t="s">
        <v>8327</v>
      </c>
      <c r="S931" t="s">
        <v>8331</v>
      </c>
      <c r="T931" s="17">
        <f t="shared" si="58"/>
        <v>42634.614780092597</v>
      </c>
      <c r="U931" s="17">
        <f t="shared" si="59"/>
        <v>42625.483206018514</v>
      </c>
    </row>
    <row r="932" spans="2:21" ht="57" hidden="1" x14ac:dyDescent="0.45">
      <c r="B932">
        <v>247</v>
      </c>
      <c r="C932" s="9" t="s">
        <v>248</v>
      </c>
      <c r="D932" s="3" t="s">
        <v>4357</v>
      </c>
      <c r="E932" s="5">
        <v>5000</v>
      </c>
      <c r="F932" s="7">
        <v>6705</v>
      </c>
      <c r="G932" t="s">
        <v>8218</v>
      </c>
      <c r="H932" t="s">
        <v>8223</v>
      </c>
      <c r="I932" t="s">
        <v>8245</v>
      </c>
      <c r="J932">
        <v>1287200340</v>
      </c>
      <c r="K932">
        <v>1284042614</v>
      </c>
      <c r="L932" t="b">
        <v>1</v>
      </c>
      <c r="M932">
        <v>62</v>
      </c>
      <c r="N932" t="b">
        <v>1</v>
      </c>
      <c r="O932" t="s">
        <v>8267</v>
      </c>
      <c r="P932">
        <f t="shared" si="56"/>
        <v>134</v>
      </c>
      <c r="Q932">
        <f t="shared" si="57"/>
        <v>108.15</v>
      </c>
      <c r="R932" s="12" t="s">
        <v>8321</v>
      </c>
      <c r="S932" t="s">
        <v>8322</v>
      </c>
      <c r="T932" s="17">
        <f t="shared" si="58"/>
        <v>40430.604328703703</v>
      </c>
      <c r="U932" s="17">
        <f t="shared" si="59"/>
        <v>42148.346435185187</v>
      </c>
    </row>
    <row r="933" spans="2:21" ht="42.75" hidden="1" x14ac:dyDescent="0.45">
      <c r="B933">
        <v>1677</v>
      </c>
      <c r="C933" s="9" t="s">
        <v>1678</v>
      </c>
      <c r="D933" s="3" t="s">
        <v>5787</v>
      </c>
      <c r="E933" s="5">
        <v>6000</v>
      </c>
      <c r="F933" s="7">
        <v>6700</v>
      </c>
      <c r="G933" t="s">
        <v>8218</v>
      </c>
      <c r="H933" t="s">
        <v>8226</v>
      </c>
      <c r="I933" t="s">
        <v>8248</v>
      </c>
      <c r="J933">
        <v>1460786340</v>
      </c>
      <c r="K933">
        <v>1455615976</v>
      </c>
      <c r="L933" t="b">
        <v>0</v>
      </c>
      <c r="M933">
        <v>42</v>
      </c>
      <c r="N933" t="b">
        <v>1</v>
      </c>
      <c r="O933" t="s">
        <v>8290</v>
      </c>
      <c r="P933">
        <f t="shared" si="56"/>
        <v>112</v>
      </c>
      <c r="Q933">
        <f t="shared" si="57"/>
        <v>159.52000000000001</v>
      </c>
      <c r="R933" s="12" t="s">
        <v>8327</v>
      </c>
      <c r="S933" t="s">
        <v>8338</v>
      </c>
      <c r="T933" s="17">
        <f t="shared" si="58"/>
        <v>42416.407129629632</v>
      </c>
      <c r="U933" s="17">
        <f t="shared" si="59"/>
        <v>42719.56931712963</v>
      </c>
    </row>
    <row r="934" spans="2:21" hidden="1" x14ac:dyDescent="0.45">
      <c r="B934">
        <v>442</v>
      </c>
      <c r="C934" s="9" t="s">
        <v>443</v>
      </c>
      <c r="D934" s="3" t="s">
        <v>4552</v>
      </c>
      <c r="E934" s="5">
        <v>17000</v>
      </c>
      <c r="F934" s="7">
        <v>6691</v>
      </c>
      <c r="G934" t="s">
        <v>8220</v>
      </c>
      <c r="H934" t="s">
        <v>8223</v>
      </c>
      <c r="I934" t="s">
        <v>8245</v>
      </c>
      <c r="J934">
        <v>1424380783</v>
      </c>
      <c r="K934">
        <v>1421788783</v>
      </c>
      <c r="L934" t="b">
        <v>0</v>
      </c>
      <c r="M934">
        <v>17</v>
      </c>
      <c r="N934" t="b">
        <v>0</v>
      </c>
      <c r="O934" t="s">
        <v>8268</v>
      </c>
      <c r="P934">
        <f t="shared" si="56"/>
        <v>39</v>
      </c>
      <c r="Q934">
        <f t="shared" si="57"/>
        <v>393.59</v>
      </c>
      <c r="R934" s="12" t="s">
        <v>8321</v>
      </c>
      <c r="S934" t="s">
        <v>8339</v>
      </c>
      <c r="T934" s="17">
        <f t="shared" si="58"/>
        <v>42024.888692129629</v>
      </c>
      <c r="U934" s="17">
        <f t="shared" si="59"/>
        <v>42660.676388888889</v>
      </c>
    </row>
    <row r="935" spans="2:21" ht="42.75" hidden="1" x14ac:dyDescent="0.45">
      <c r="B935">
        <v>3062</v>
      </c>
      <c r="C935" s="9" t="s">
        <v>3062</v>
      </c>
      <c r="D935" s="3" t="s">
        <v>7172</v>
      </c>
      <c r="E935" s="5">
        <v>10000</v>
      </c>
      <c r="F935" s="7">
        <v>6684</v>
      </c>
      <c r="G935" t="s">
        <v>8220</v>
      </c>
      <c r="H935" t="s">
        <v>8223</v>
      </c>
      <c r="I935" t="s">
        <v>8245</v>
      </c>
      <c r="J935">
        <v>1443636000</v>
      </c>
      <c r="K935">
        <v>1441111892</v>
      </c>
      <c r="L935" t="b">
        <v>0</v>
      </c>
      <c r="M935">
        <v>67</v>
      </c>
      <c r="N935" t="b">
        <v>0</v>
      </c>
      <c r="O935" t="s">
        <v>8301</v>
      </c>
      <c r="P935">
        <f t="shared" si="56"/>
        <v>67</v>
      </c>
      <c r="Q935">
        <f t="shared" si="57"/>
        <v>99.76</v>
      </c>
      <c r="R935" s="12" t="s">
        <v>8323</v>
      </c>
      <c r="S935" t="s">
        <v>8324</v>
      </c>
      <c r="T935" s="17">
        <f t="shared" si="58"/>
        <v>42248.535787037035</v>
      </c>
      <c r="U935" s="17">
        <f t="shared" si="59"/>
        <v>40467.152083333334</v>
      </c>
    </row>
    <row r="936" spans="2:21" ht="28.5" hidden="1" x14ac:dyDescent="0.45">
      <c r="B936">
        <v>2301</v>
      </c>
      <c r="C936" s="9" t="s">
        <v>2302</v>
      </c>
      <c r="D936" s="3" t="s">
        <v>6411</v>
      </c>
      <c r="E936" s="5">
        <v>5000</v>
      </c>
      <c r="F936" s="7">
        <v>6680.22</v>
      </c>
      <c r="G936" t="s">
        <v>8218</v>
      </c>
      <c r="H936" t="s">
        <v>8223</v>
      </c>
      <c r="I936" t="s">
        <v>8245</v>
      </c>
      <c r="J936">
        <v>1371785496</v>
      </c>
      <c r="K936">
        <v>1369193496</v>
      </c>
      <c r="L936" t="b">
        <v>1</v>
      </c>
      <c r="M936">
        <v>211</v>
      </c>
      <c r="N936" t="b">
        <v>1</v>
      </c>
      <c r="O936" t="s">
        <v>8277</v>
      </c>
      <c r="P936">
        <f t="shared" si="56"/>
        <v>134</v>
      </c>
      <c r="Q936">
        <f t="shared" si="57"/>
        <v>31.66</v>
      </c>
      <c r="R936" s="12" t="s">
        <v>8327</v>
      </c>
      <c r="S936" t="s">
        <v>8328</v>
      </c>
      <c r="T936" s="17">
        <f t="shared" si="58"/>
        <v>41416.146944444445</v>
      </c>
      <c r="U936" s="17">
        <f t="shared" si="59"/>
        <v>42476.249305555553</v>
      </c>
    </row>
    <row r="937" spans="2:21" ht="42.75" hidden="1" x14ac:dyDescent="0.45">
      <c r="B937">
        <v>944</v>
      </c>
      <c r="C937" s="9" t="s">
        <v>945</v>
      </c>
      <c r="D937" s="3" t="s">
        <v>5054</v>
      </c>
      <c r="E937" s="5">
        <v>50000</v>
      </c>
      <c r="F937" s="7">
        <v>6663</v>
      </c>
      <c r="G937" t="s">
        <v>8220</v>
      </c>
      <c r="H937" t="s">
        <v>8223</v>
      </c>
      <c r="I937" t="s">
        <v>8245</v>
      </c>
      <c r="J937">
        <v>1460988000</v>
      </c>
      <c r="K937">
        <v>1458050450</v>
      </c>
      <c r="L937" t="b">
        <v>0</v>
      </c>
      <c r="M937">
        <v>96</v>
      </c>
      <c r="N937" t="b">
        <v>0</v>
      </c>
      <c r="O937" t="s">
        <v>8271</v>
      </c>
      <c r="P937">
        <f t="shared" si="56"/>
        <v>13</v>
      </c>
      <c r="Q937">
        <f t="shared" si="57"/>
        <v>69.41</v>
      </c>
      <c r="R937" s="12" t="s">
        <v>8308</v>
      </c>
      <c r="S937" t="s">
        <v>8310</v>
      </c>
      <c r="T937" s="17">
        <f t="shared" si="58"/>
        <v>42444.583912037036</v>
      </c>
      <c r="U937" s="17">
        <f t="shared" si="59"/>
        <v>42054.888692129629</v>
      </c>
    </row>
    <row r="938" spans="2:21" ht="42.75" hidden="1" x14ac:dyDescent="0.45">
      <c r="B938">
        <v>3786</v>
      </c>
      <c r="C938" s="9" t="s">
        <v>3783</v>
      </c>
      <c r="D938" s="3" t="s">
        <v>7896</v>
      </c>
      <c r="E938" s="5">
        <v>6000</v>
      </c>
      <c r="F938" s="7">
        <v>6658</v>
      </c>
      <c r="G938" t="s">
        <v>8218</v>
      </c>
      <c r="H938" t="s">
        <v>8223</v>
      </c>
      <c r="I938" t="s">
        <v>8245</v>
      </c>
      <c r="J938">
        <v>1464310475</v>
      </c>
      <c r="K938">
        <v>1461718475</v>
      </c>
      <c r="L938" t="b">
        <v>0</v>
      </c>
      <c r="M938">
        <v>71</v>
      </c>
      <c r="N938" t="b">
        <v>1</v>
      </c>
      <c r="O938" t="s">
        <v>8303</v>
      </c>
      <c r="P938">
        <f t="shared" si="56"/>
        <v>111</v>
      </c>
      <c r="Q938">
        <f t="shared" si="57"/>
        <v>93.77</v>
      </c>
      <c r="R938" s="12" t="s">
        <v>8323</v>
      </c>
      <c r="S938" t="s">
        <v>8335</v>
      </c>
      <c r="T938" s="17">
        <f t="shared" si="58"/>
        <v>42487.037905092591</v>
      </c>
      <c r="U938" s="17">
        <f t="shared" si="59"/>
        <v>42277.75</v>
      </c>
    </row>
    <row r="939" spans="2:21" ht="42.75" hidden="1" x14ac:dyDescent="0.45">
      <c r="B939">
        <v>323</v>
      </c>
      <c r="C939" s="9" t="s">
        <v>324</v>
      </c>
      <c r="D939" s="3" t="s">
        <v>4433</v>
      </c>
      <c r="E939" s="5">
        <v>5400</v>
      </c>
      <c r="F939" s="7">
        <v>6646</v>
      </c>
      <c r="G939" t="s">
        <v>8218</v>
      </c>
      <c r="H939" t="s">
        <v>8223</v>
      </c>
      <c r="I939" t="s">
        <v>8245</v>
      </c>
      <c r="J939">
        <v>1482307140</v>
      </c>
      <c r="K939">
        <v>1479886966</v>
      </c>
      <c r="L939" t="b">
        <v>1</v>
      </c>
      <c r="M939">
        <v>58</v>
      </c>
      <c r="N939" t="b">
        <v>1</v>
      </c>
      <c r="O939" t="s">
        <v>8267</v>
      </c>
      <c r="P939">
        <f t="shared" si="56"/>
        <v>123</v>
      </c>
      <c r="Q939">
        <f t="shared" si="57"/>
        <v>114.59</v>
      </c>
      <c r="R939" s="12" t="s">
        <v>8321</v>
      </c>
      <c r="S939" t="s">
        <v>8322</v>
      </c>
      <c r="T939" s="17">
        <f t="shared" si="58"/>
        <v>42697.32136574074</v>
      </c>
      <c r="U939" s="17">
        <f t="shared" si="59"/>
        <v>41446.146944444445</v>
      </c>
    </row>
    <row r="940" spans="2:21" ht="42.75" hidden="1" x14ac:dyDescent="0.45">
      <c r="B940">
        <v>1213</v>
      </c>
      <c r="C940" s="9" t="s">
        <v>1214</v>
      </c>
      <c r="D940" s="3" t="s">
        <v>5323</v>
      </c>
      <c r="E940" s="5">
        <v>6500</v>
      </c>
      <c r="F940" s="7">
        <v>6645</v>
      </c>
      <c r="G940" t="s">
        <v>8218</v>
      </c>
      <c r="H940" t="s">
        <v>8224</v>
      </c>
      <c r="I940" t="s">
        <v>8246</v>
      </c>
      <c r="J940">
        <v>1485886100</v>
      </c>
      <c r="K940">
        <v>1482862100</v>
      </c>
      <c r="L940" t="b">
        <v>0</v>
      </c>
      <c r="M940">
        <v>108</v>
      </c>
      <c r="N940" t="b">
        <v>1</v>
      </c>
      <c r="O940" t="s">
        <v>8283</v>
      </c>
      <c r="P940">
        <f t="shared" si="56"/>
        <v>102</v>
      </c>
      <c r="Q940">
        <f t="shared" si="57"/>
        <v>61.53</v>
      </c>
      <c r="R940" s="12" t="s">
        <v>8313</v>
      </c>
      <c r="S940" t="s">
        <v>8314</v>
      </c>
      <c r="T940" s="17">
        <f t="shared" si="58"/>
        <v>42731.755787037036</v>
      </c>
      <c r="U940" s="17">
        <f t="shared" si="59"/>
        <v>42478.583333333328</v>
      </c>
    </row>
    <row r="941" spans="2:21" ht="42.75" hidden="1" x14ac:dyDescent="0.45">
      <c r="B941">
        <v>3109</v>
      </c>
      <c r="C941" s="9" t="s">
        <v>3109</v>
      </c>
      <c r="D941" s="3" t="s">
        <v>7219</v>
      </c>
      <c r="E941" s="5">
        <v>26500</v>
      </c>
      <c r="F941" s="7">
        <v>6633</v>
      </c>
      <c r="G941" t="s">
        <v>8220</v>
      </c>
      <c r="H941" t="s">
        <v>8223</v>
      </c>
      <c r="I941" t="s">
        <v>8245</v>
      </c>
      <c r="J941">
        <v>1409194810</v>
      </c>
      <c r="K941">
        <v>1406170810</v>
      </c>
      <c r="L941" t="b">
        <v>0</v>
      </c>
      <c r="M941">
        <v>114</v>
      </c>
      <c r="N941" t="b">
        <v>0</v>
      </c>
      <c r="O941" t="s">
        <v>8301</v>
      </c>
      <c r="P941">
        <f t="shared" si="56"/>
        <v>25</v>
      </c>
      <c r="Q941">
        <f t="shared" si="57"/>
        <v>58.18</v>
      </c>
      <c r="R941" s="12" t="s">
        <v>8323</v>
      </c>
      <c r="S941" t="s">
        <v>8324</v>
      </c>
      <c r="T941" s="17">
        <f t="shared" si="58"/>
        <v>41844.125115740739</v>
      </c>
      <c r="U941" s="17">
        <f t="shared" si="59"/>
        <v>42517.037905092591</v>
      </c>
    </row>
    <row r="942" spans="2:21" ht="42.75" hidden="1" x14ac:dyDescent="0.45">
      <c r="B942">
        <v>281</v>
      </c>
      <c r="C942" s="9" t="s">
        <v>282</v>
      </c>
      <c r="D942" s="3" t="s">
        <v>4391</v>
      </c>
      <c r="E942" s="5">
        <v>5500</v>
      </c>
      <c r="F942" s="7">
        <v>6632.32</v>
      </c>
      <c r="G942" t="s">
        <v>8218</v>
      </c>
      <c r="H942" t="s">
        <v>8223</v>
      </c>
      <c r="I942" t="s">
        <v>8245</v>
      </c>
      <c r="J942">
        <v>1249932360</v>
      </c>
      <c r="K942">
        <v>1242532513</v>
      </c>
      <c r="L942" t="b">
        <v>1</v>
      </c>
      <c r="M942">
        <v>79</v>
      </c>
      <c r="N942" t="b">
        <v>1</v>
      </c>
      <c r="O942" t="s">
        <v>8267</v>
      </c>
      <c r="P942">
        <f t="shared" si="56"/>
        <v>121</v>
      </c>
      <c r="Q942">
        <f t="shared" si="57"/>
        <v>83.95</v>
      </c>
      <c r="R942" s="12" t="s">
        <v>8321</v>
      </c>
      <c r="S942" t="s">
        <v>8322</v>
      </c>
      <c r="T942" s="17">
        <f t="shared" si="58"/>
        <v>39950.163344907407</v>
      </c>
      <c r="U942" s="17">
        <f t="shared" si="59"/>
        <v>42725.332638888889</v>
      </c>
    </row>
    <row r="943" spans="2:21" ht="42.75" hidden="1" x14ac:dyDescent="0.45">
      <c r="B943">
        <v>3279</v>
      </c>
      <c r="C943" s="9" t="s">
        <v>3279</v>
      </c>
      <c r="D943" s="3" t="s">
        <v>7389</v>
      </c>
      <c r="E943" s="5">
        <v>5800</v>
      </c>
      <c r="F943" s="7">
        <v>6628</v>
      </c>
      <c r="G943" t="s">
        <v>8218</v>
      </c>
      <c r="H943" t="s">
        <v>8223</v>
      </c>
      <c r="I943" t="s">
        <v>8245</v>
      </c>
      <c r="J943">
        <v>1459474059</v>
      </c>
      <c r="K943">
        <v>1456885659</v>
      </c>
      <c r="L943" t="b">
        <v>0</v>
      </c>
      <c r="M943">
        <v>63</v>
      </c>
      <c r="N943" t="b">
        <v>1</v>
      </c>
      <c r="O943" t="s">
        <v>8269</v>
      </c>
      <c r="P943">
        <f t="shared" si="56"/>
        <v>114</v>
      </c>
      <c r="Q943">
        <f t="shared" si="57"/>
        <v>105.21</v>
      </c>
      <c r="R943" s="12" t="s">
        <v>8323</v>
      </c>
      <c r="S943" t="s">
        <v>8326</v>
      </c>
      <c r="T943" s="17">
        <f t="shared" si="58"/>
        <v>42431.102534722217</v>
      </c>
      <c r="U943" s="17">
        <f t="shared" si="59"/>
        <v>42766.755787037036</v>
      </c>
    </row>
    <row r="944" spans="2:21" ht="42.75" hidden="1" x14ac:dyDescent="0.45">
      <c r="B944">
        <v>987</v>
      </c>
      <c r="C944" s="9" t="s">
        <v>988</v>
      </c>
      <c r="D944" s="3" t="s">
        <v>5097</v>
      </c>
      <c r="E944" s="5">
        <v>50000</v>
      </c>
      <c r="F944" s="7">
        <v>6610</v>
      </c>
      <c r="G944" t="s">
        <v>8220</v>
      </c>
      <c r="H944" t="s">
        <v>8232</v>
      </c>
      <c r="I944" t="s">
        <v>8248</v>
      </c>
      <c r="J944">
        <v>1403507050</v>
      </c>
      <c r="K944">
        <v>1400051050</v>
      </c>
      <c r="L944" t="b">
        <v>0</v>
      </c>
      <c r="M944">
        <v>41</v>
      </c>
      <c r="N944" t="b">
        <v>0</v>
      </c>
      <c r="O944" t="s">
        <v>8271</v>
      </c>
      <c r="P944">
        <f t="shared" si="56"/>
        <v>13</v>
      </c>
      <c r="Q944">
        <f t="shared" si="57"/>
        <v>161.22</v>
      </c>
      <c r="R944" s="12" t="s">
        <v>8308</v>
      </c>
      <c r="S944" t="s">
        <v>8310</v>
      </c>
      <c r="T944" s="17">
        <f t="shared" si="58"/>
        <v>41773.294560185182</v>
      </c>
      <c r="U944" s="17">
        <f t="shared" si="59"/>
        <v>41879.125115740739</v>
      </c>
    </row>
    <row r="945" spans="2:21" ht="42.75" hidden="1" x14ac:dyDescent="0.45">
      <c r="B945">
        <v>2547</v>
      </c>
      <c r="C945" s="9" t="s">
        <v>2547</v>
      </c>
      <c r="D945" s="3" t="s">
        <v>6657</v>
      </c>
      <c r="E945" s="5">
        <v>5500</v>
      </c>
      <c r="F945" s="7">
        <v>6592</v>
      </c>
      <c r="G945" t="s">
        <v>8218</v>
      </c>
      <c r="H945" t="s">
        <v>8223</v>
      </c>
      <c r="I945" t="s">
        <v>8245</v>
      </c>
      <c r="J945">
        <v>1333560803</v>
      </c>
      <c r="K945">
        <v>1330972403</v>
      </c>
      <c r="L945" t="b">
        <v>0</v>
      </c>
      <c r="M945">
        <v>134</v>
      </c>
      <c r="N945" t="b">
        <v>1</v>
      </c>
      <c r="O945" t="s">
        <v>8298</v>
      </c>
      <c r="P945">
        <f t="shared" si="56"/>
        <v>120</v>
      </c>
      <c r="Q945">
        <f t="shared" si="57"/>
        <v>49.19</v>
      </c>
      <c r="R945" s="12" t="s">
        <v>8327</v>
      </c>
      <c r="S945" t="s">
        <v>8341</v>
      </c>
      <c r="T945" s="17">
        <f t="shared" si="58"/>
        <v>40973.773182870369</v>
      </c>
      <c r="U945" s="17">
        <f t="shared" si="59"/>
        <v>40035.80972222222</v>
      </c>
    </row>
    <row r="946" spans="2:21" ht="42.75" hidden="1" x14ac:dyDescent="0.45">
      <c r="B946">
        <v>1009</v>
      </c>
      <c r="C946" s="9" t="s">
        <v>1010</v>
      </c>
      <c r="D946" s="3" t="s">
        <v>5119</v>
      </c>
      <c r="E946" s="5">
        <v>50000</v>
      </c>
      <c r="F946" s="7">
        <v>6565</v>
      </c>
      <c r="G946" t="s">
        <v>8219</v>
      </c>
      <c r="H946" t="s">
        <v>8223</v>
      </c>
      <c r="I946" t="s">
        <v>8245</v>
      </c>
      <c r="J946">
        <v>1466346646</v>
      </c>
      <c r="K946">
        <v>1463754646</v>
      </c>
      <c r="L946" t="b">
        <v>0</v>
      </c>
      <c r="M946">
        <v>101</v>
      </c>
      <c r="N946" t="b">
        <v>0</v>
      </c>
      <c r="O946" t="s">
        <v>8271</v>
      </c>
      <c r="P946">
        <f t="shared" si="56"/>
        <v>13</v>
      </c>
      <c r="Q946">
        <f t="shared" si="57"/>
        <v>65</v>
      </c>
      <c r="R946" s="12" t="s">
        <v>8308</v>
      </c>
      <c r="S946" t="s">
        <v>8310</v>
      </c>
      <c r="T946" s="17">
        <f t="shared" si="58"/>
        <v>42510.604699074072</v>
      </c>
      <c r="U946" s="17">
        <f t="shared" si="59"/>
        <v>42461.06086805556</v>
      </c>
    </row>
    <row r="947" spans="2:21" ht="42.75" hidden="1" x14ac:dyDescent="0.45">
      <c r="B947">
        <v>2550</v>
      </c>
      <c r="C947" s="9" t="s">
        <v>2550</v>
      </c>
      <c r="D947" s="3" t="s">
        <v>6660</v>
      </c>
      <c r="E947" s="5">
        <v>6500</v>
      </c>
      <c r="F947" s="7">
        <v>6555</v>
      </c>
      <c r="G947" t="s">
        <v>8218</v>
      </c>
      <c r="H947" t="s">
        <v>8223</v>
      </c>
      <c r="I947" t="s">
        <v>8245</v>
      </c>
      <c r="J947">
        <v>1444276740</v>
      </c>
      <c r="K947">
        <v>1439392406</v>
      </c>
      <c r="L947" t="b">
        <v>0</v>
      </c>
      <c r="M947">
        <v>150</v>
      </c>
      <c r="N947" t="b">
        <v>1</v>
      </c>
      <c r="O947" t="s">
        <v>8298</v>
      </c>
      <c r="P947">
        <f t="shared" si="56"/>
        <v>101</v>
      </c>
      <c r="Q947">
        <f t="shared" si="57"/>
        <v>43.7</v>
      </c>
      <c r="R947" s="12" t="s">
        <v>8327</v>
      </c>
      <c r="S947" t="s">
        <v>8341</v>
      </c>
      <c r="T947" s="17">
        <f t="shared" si="58"/>
        <v>42228.634328703702</v>
      </c>
      <c r="U947" s="17">
        <f t="shared" si="59"/>
        <v>41813.294560185182</v>
      </c>
    </row>
    <row r="948" spans="2:21" ht="57" hidden="1" x14ac:dyDescent="0.45">
      <c r="B948">
        <v>471</v>
      </c>
      <c r="C948" s="9" t="s">
        <v>472</v>
      </c>
      <c r="D948" s="3" t="s">
        <v>4581</v>
      </c>
      <c r="E948" s="5">
        <v>55000</v>
      </c>
      <c r="F948" s="7">
        <v>6541</v>
      </c>
      <c r="G948" t="s">
        <v>8220</v>
      </c>
      <c r="H948" t="s">
        <v>8223</v>
      </c>
      <c r="I948" t="s">
        <v>8245</v>
      </c>
      <c r="J948">
        <v>1397924379</v>
      </c>
      <c r="K948">
        <v>1394039979</v>
      </c>
      <c r="L948" t="b">
        <v>0</v>
      </c>
      <c r="M948">
        <v>170</v>
      </c>
      <c r="N948" t="b">
        <v>0</v>
      </c>
      <c r="O948" t="s">
        <v>8268</v>
      </c>
      <c r="P948">
        <f t="shared" si="56"/>
        <v>12</v>
      </c>
      <c r="Q948">
        <f t="shared" si="57"/>
        <v>38.479999999999997</v>
      </c>
      <c r="R948" s="12" t="s">
        <v>8321</v>
      </c>
      <c r="S948" t="s">
        <v>8339</v>
      </c>
      <c r="T948" s="17">
        <f t="shared" si="58"/>
        <v>41703.721979166665</v>
      </c>
      <c r="U948" s="17">
        <f t="shared" si="59"/>
        <v>41003.731516203705</v>
      </c>
    </row>
    <row r="949" spans="2:21" ht="42.75" hidden="1" x14ac:dyDescent="0.45">
      <c r="B949">
        <v>2719</v>
      </c>
      <c r="C949" s="9" t="s">
        <v>2719</v>
      </c>
      <c r="D949" s="3" t="s">
        <v>6829</v>
      </c>
      <c r="E949" s="5">
        <v>6000</v>
      </c>
      <c r="F949" s="7">
        <v>6530</v>
      </c>
      <c r="G949" t="s">
        <v>8218</v>
      </c>
      <c r="H949" t="s">
        <v>8223</v>
      </c>
      <c r="I949" t="s">
        <v>8245</v>
      </c>
      <c r="J949">
        <v>1460936694</v>
      </c>
      <c r="K949">
        <v>1455756294</v>
      </c>
      <c r="L949" t="b">
        <v>0</v>
      </c>
      <c r="M949">
        <v>69</v>
      </c>
      <c r="N949" t="b">
        <v>1</v>
      </c>
      <c r="O949" t="s">
        <v>8301</v>
      </c>
      <c r="P949">
        <f t="shared" si="56"/>
        <v>109</v>
      </c>
      <c r="Q949">
        <f t="shared" si="57"/>
        <v>94.64</v>
      </c>
      <c r="R949" s="12" t="s">
        <v>8323</v>
      </c>
      <c r="S949" t="s">
        <v>8324</v>
      </c>
      <c r="T949" s="17">
        <f t="shared" si="58"/>
        <v>42418.031180555554</v>
      </c>
      <c r="U949" s="17">
        <f t="shared" si="59"/>
        <v>42540.604699074072</v>
      </c>
    </row>
    <row r="950" spans="2:21" ht="42.75" hidden="1" x14ac:dyDescent="0.45">
      <c r="B950">
        <v>1744</v>
      </c>
      <c r="C950" s="9" t="s">
        <v>1745</v>
      </c>
      <c r="D950" s="3" t="s">
        <v>5854</v>
      </c>
      <c r="E950" s="5">
        <v>5500</v>
      </c>
      <c r="F950" s="7">
        <v>6515</v>
      </c>
      <c r="G950" t="s">
        <v>8218</v>
      </c>
      <c r="H950" t="s">
        <v>8224</v>
      </c>
      <c r="I950" t="s">
        <v>8246</v>
      </c>
      <c r="J950">
        <v>1425821477</v>
      </c>
      <c r="K950">
        <v>1421937077</v>
      </c>
      <c r="L950" t="b">
        <v>0</v>
      </c>
      <c r="M950">
        <v>70</v>
      </c>
      <c r="N950" t="b">
        <v>1</v>
      </c>
      <c r="O950" t="s">
        <v>8283</v>
      </c>
      <c r="P950">
        <f t="shared" si="56"/>
        <v>118</v>
      </c>
      <c r="Q950">
        <f t="shared" si="57"/>
        <v>93.07</v>
      </c>
      <c r="R950" s="12" t="s">
        <v>8313</v>
      </c>
      <c r="S950" t="s">
        <v>8314</v>
      </c>
      <c r="T950" s="17">
        <f t="shared" si="58"/>
        <v>42026.605057870373</v>
      </c>
      <c r="U950" s="17">
        <f t="shared" si="59"/>
        <v>42285.165972222225</v>
      </c>
    </row>
    <row r="951" spans="2:21" ht="42.75" hidden="1" x14ac:dyDescent="0.45">
      <c r="B951">
        <v>954</v>
      </c>
      <c r="C951" s="9" t="s">
        <v>955</v>
      </c>
      <c r="D951" s="3" t="s">
        <v>5064</v>
      </c>
      <c r="E951" s="5">
        <v>15000</v>
      </c>
      <c r="F951" s="7">
        <v>6511</v>
      </c>
      <c r="G951" t="s">
        <v>8220</v>
      </c>
      <c r="H951" t="s">
        <v>8223</v>
      </c>
      <c r="I951" t="s">
        <v>8245</v>
      </c>
      <c r="J951">
        <v>1440100839</v>
      </c>
      <c r="K951">
        <v>1436472039</v>
      </c>
      <c r="L951" t="b">
        <v>0</v>
      </c>
      <c r="M951">
        <v>73</v>
      </c>
      <c r="N951" t="b">
        <v>0</v>
      </c>
      <c r="O951" t="s">
        <v>8271</v>
      </c>
      <c r="P951">
        <f t="shared" si="56"/>
        <v>43</v>
      </c>
      <c r="Q951">
        <f t="shared" si="57"/>
        <v>89.19</v>
      </c>
      <c r="R951" s="12" t="s">
        <v>8308</v>
      </c>
      <c r="S951" t="s">
        <v>8310</v>
      </c>
      <c r="T951" s="17">
        <f t="shared" si="58"/>
        <v>42194.833784722221</v>
      </c>
      <c r="U951" s="17">
        <f t="shared" si="59"/>
        <v>41748.680312500001</v>
      </c>
    </row>
    <row r="952" spans="2:21" ht="42.75" hidden="1" x14ac:dyDescent="0.45">
      <c r="B952">
        <v>1897</v>
      </c>
      <c r="C952" s="9" t="s">
        <v>1898</v>
      </c>
      <c r="D952" s="3" t="s">
        <v>6007</v>
      </c>
      <c r="E952" s="5">
        <v>6350</v>
      </c>
      <c r="F952" s="7">
        <v>6506</v>
      </c>
      <c r="G952" t="s">
        <v>8218</v>
      </c>
      <c r="H952" t="s">
        <v>8223</v>
      </c>
      <c r="I952" t="s">
        <v>8245</v>
      </c>
      <c r="J952">
        <v>1393966800</v>
      </c>
      <c r="K952">
        <v>1392040806</v>
      </c>
      <c r="L952" t="b">
        <v>0</v>
      </c>
      <c r="M952">
        <v>183</v>
      </c>
      <c r="N952" t="b">
        <v>1</v>
      </c>
      <c r="O952" t="s">
        <v>8277</v>
      </c>
      <c r="P952">
        <f t="shared" si="56"/>
        <v>102</v>
      </c>
      <c r="Q952">
        <f t="shared" si="57"/>
        <v>35.549999999999997</v>
      </c>
      <c r="R952" s="12" t="s">
        <v>8327</v>
      </c>
      <c r="S952" t="s">
        <v>8328</v>
      </c>
      <c r="T952" s="17">
        <f t="shared" si="58"/>
        <v>41680.583402777782</v>
      </c>
      <c r="U952" s="17">
        <f t="shared" si="59"/>
        <v>42477.989513888882</v>
      </c>
    </row>
    <row r="953" spans="2:21" ht="28.5" hidden="1" x14ac:dyDescent="0.45">
      <c r="B953">
        <v>3310</v>
      </c>
      <c r="C953" s="9" t="s">
        <v>3310</v>
      </c>
      <c r="D953" s="3" t="s">
        <v>7420</v>
      </c>
      <c r="E953" s="5">
        <v>6500</v>
      </c>
      <c r="F953" s="7">
        <v>6505</v>
      </c>
      <c r="G953" t="s">
        <v>8218</v>
      </c>
      <c r="H953" t="s">
        <v>8223</v>
      </c>
      <c r="I953" t="s">
        <v>8245</v>
      </c>
      <c r="J953">
        <v>1444169825</v>
      </c>
      <c r="K953">
        <v>1441577825</v>
      </c>
      <c r="L953" t="b">
        <v>0</v>
      </c>
      <c r="M953">
        <v>31</v>
      </c>
      <c r="N953" t="b">
        <v>1</v>
      </c>
      <c r="O953" t="s">
        <v>8269</v>
      </c>
      <c r="P953">
        <f t="shared" si="56"/>
        <v>100</v>
      </c>
      <c r="Q953">
        <f t="shared" si="57"/>
        <v>209.84</v>
      </c>
      <c r="R953" s="12" t="s">
        <v>8323</v>
      </c>
      <c r="S953" t="s">
        <v>8326</v>
      </c>
      <c r="T953" s="17">
        <f t="shared" si="58"/>
        <v>42253.928530092591</v>
      </c>
      <c r="U953" s="17">
        <f t="shared" si="59"/>
        <v>42071.563391203701</v>
      </c>
    </row>
    <row r="954" spans="2:21" ht="42.75" hidden="1" x14ac:dyDescent="0.45">
      <c r="B954">
        <v>1034</v>
      </c>
      <c r="C954" s="9" t="s">
        <v>1035</v>
      </c>
      <c r="D954" s="3" t="s">
        <v>5144</v>
      </c>
      <c r="E954" s="5">
        <v>5000</v>
      </c>
      <c r="F954" s="7">
        <v>6500.09</v>
      </c>
      <c r="G954" t="s">
        <v>8218</v>
      </c>
      <c r="H954" t="s">
        <v>8223</v>
      </c>
      <c r="I954" t="s">
        <v>8245</v>
      </c>
      <c r="J954">
        <v>1470369540</v>
      </c>
      <c r="K954">
        <v>1467604804</v>
      </c>
      <c r="L954" t="b">
        <v>0</v>
      </c>
      <c r="M954">
        <v>166</v>
      </c>
      <c r="N954" t="b">
        <v>1</v>
      </c>
      <c r="O954" t="s">
        <v>8278</v>
      </c>
      <c r="P954">
        <f t="shared" si="56"/>
        <v>130</v>
      </c>
      <c r="Q954">
        <f t="shared" si="57"/>
        <v>39.159999999999997</v>
      </c>
      <c r="R954" s="12" t="s">
        <v>8327</v>
      </c>
      <c r="S954" t="s">
        <v>8329</v>
      </c>
      <c r="T954" s="17">
        <f t="shared" si="58"/>
        <v>42555.166712962964</v>
      </c>
      <c r="U954" s="17">
        <f t="shared" si="59"/>
        <v>42236.833784722221</v>
      </c>
    </row>
    <row r="955" spans="2:21" ht="42.75" hidden="1" x14ac:dyDescent="0.45">
      <c r="B955">
        <v>2530</v>
      </c>
      <c r="C955" s="9" t="s">
        <v>2530</v>
      </c>
      <c r="D955" s="3" t="s">
        <v>6640</v>
      </c>
      <c r="E955" s="5">
        <v>6500</v>
      </c>
      <c r="F955" s="7">
        <v>6500</v>
      </c>
      <c r="G955" t="s">
        <v>8218</v>
      </c>
      <c r="H955" t="s">
        <v>8223</v>
      </c>
      <c r="I955" t="s">
        <v>8245</v>
      </c>
      <c r="J955">
        <v>1429505400</v>
      </c>
      <c r="K955">
        <v>1426711505</v>
      </c>
      <c r="L955" t="b">
        <v>0</v>
      </c>
      <c r="M955">
        <v>48</v>
      </c>
      <c r="N955" t="b">
        <v>1</v>
      </c>
      <c r="O955" t="s">
        <v>8298</v>
      </c>
      <c r="P955">
        <f t="shared" si="56"/>
        <v>100</v>
      </c>
      <c r="Q955">
        <f t="shared" si="57"/>
        <v>135.41999999999999</v>
      </c>
      <c r="R955" s="12" t="s">
        <v>8327</v>
      </c>
      <c r="S955" t="s">
        <v>8341</v>
      </c>
      <c r="T955" s="17">
        <f t="shared" si="58"/>
        <v>42081.864641203705</v>
      </c>
      <c r="U955" s="17">
        <f t="shared" si="59"/>
        <v>41702.875</v>
      </c>
    </row>
    <row r="956" spans="2:21" ht="42.75" hidden="1" x14ac:dyDescent="0.45">
      <c r="B956">
        <v>339</v>
      </c>
      <c r="C956" s="9" t="s">
        <v>340</v>
      </c>
      <c r="D956" s="3" t="s">
        <v>4449</v>
      </c>
      <c r="E956" s="5">
        <v>6000</v>
      </c>
      <c r="F956" s="7">
        <v>6485</v>
      </c>
      <c r="G956" t="s">
        <v>8218</v>
      </c>
      <c r="H956" t="s">
        <v>8223</v>
      </c>
      <c r="I956" t="s">
        <v>8245</v>
      </c>
      <c r="J956">
        <v>1430331268</v>
      </c>
      <c r="K956">
        <v>1427739268</v>
      </c>
      <c r="L956" t="b">
        <v>1</v>
      </c>
      <c r="M956">
        <v>89</v>
      </c>
      <c r="N956" t="b">
        <v>1</v>
      </c>
      <c r="O956" t="s">
        <v>8267</v>
      </c>
      <c r="P956">
        <f t="shared" si="56"/>
        <v>108</v>
      </c>
      <c r="Q956">
        <f t="shared" si="57"/>
        <v>72.87</v>
      </c>
      <c r="R956" s="12" t="s">
        <v>8321</v>
      </c>
      <c r="S956" t="s">
        <v>8322</v>
      </c>
      <c r="T956" s="17">
        <f t="shared" si="58"/>
        <v>42093.760046296295</v>
      </c>
      <c r="U956" s="17">
        <f t="shared" si="59"/>
        <v>42283.928530092591</v>
      </c>
    </row>
    <row r="957" spans="2:21" ht="42.75" hidden="1" x14ac:dyDescent="0.45">
      <c r="B957">
        <v>1396</v>
      </c>
      <c r="C957" s="9" t="s">
        <v>1397</v>
      </c>
      <c r="D957" s="3" t="s">
        <v>5506</v>
      </c>
      <c r="E957" s="5">
        <v>6000</v>
      </c>
      <c r="F957" s="7">
        <v>6438</v>
      </c>
      <c r="G957" t="s">
        <v>8218</v>
      </c>
      <c r="H957" t="s">
        <v>8223</v>
      </c>
      <c r="I957" t="s">
        <v>8245</v>
      </c>
      <c r="J957">
        <v>1423871882</v>
      </c>
      <c r="K957">
        <v>1421279882</v>
      </c>
      <c r="L957" t="b">
        <v>0</v>
      </c>
      <c r="M957">
        <v>73</v>
      </c>
      <c r="N957" t="b">
        <v>1</v>
      </c>
      <c r="O957" t="s">
        <v>8274</v>
      </c>
      <c r="P957">
        <f t="shared" si="56"/>
        <v>107</v>
      </c>
      <c r="Q957">
        <f t="shared" si="57"/>
        <v>88.19</v>
      </c>
      <c r="R957" s="12" t="s">
        <v>8327</v>
      </c>
      <c r="S957" t="s">
        <v>8331</v>
      </c>
      <c r="T957" s="17">
        <f t="shared" si="58"/>
        <v>42018.99863425926</v>
      </c>
      <c r="U957" s="17">
        <f t="shared" si="59"/>
        <v>42587.165972222225</v>
      </c>
    </row>
    <row r="958" spans="2:21" ht="42.75" hidden="1" x14ac:dyDescent="0.45">
      <c r="B958">
        <v>2309</v>
      </c>
      <c r="C958" s="9" t="s">
        <v>2310</v>
      </c>
      <c r="D958" s="3" t="s">
        <v>6419</v>
      </c>
      <c r="E958" s="5">
        <v>6000</v>
      </c>
      <c r="F958" s="7">
        <v>6400.47</v>
      </c>
      <c r="G958" t="s">
        <v>8218</v>
      </c>
      <c r="H958" t="s">
        <v>8223</v>
      </c>
      <c r="I958" t="s">
        <v>8245</v>
      </c>
      <c r="J958">
        <v>1362872537</v>
      </c>
      <c r="K958">
        <v>1359848537</v>
      </c>
      <c r="L958" t="b">
        <v>1</v>
      </c>
      <c r="M958">
        <v>107</v>
      </c>
      <c r="N958" t="b">
        <v>1</v>
      </c>
      <c r="O958" t="s">
        <v>8277</v>
      </c>
      <c r="P958">
        <f t="shared" si="56"/>
        <v>107</v>
      </c>
      <c r="Q958">
        <f t="shared" si="57"/>
        <v>59.82</v>
      </c>
      <c r="R958" s="12" t="s">
        <v>8327</v>
      </c>
      <c r="S958" t="s">
        <v>8328</v>
      </c>
      <c r="T958" s="17">
        <f t="shared" si="58"/>
        <v>41307.987696759257</v>
      </c>
      <c r="U958" s="17">
        <f t="shared" si="59"/>
        <v>42114.201388888891</v>
      </c>
    </row>
    <row r="959" spans="2:21" ht="42.75" hidden="1" x14ac:dyDescent="0.45">
      <c r="B959">
        <v>86</v>
      </c>
      <c r="C959" s="9" t="s">
        <v>88</v>
      </c>
      <c r="D959" s="3" t="s">
        <v>4197</v>
      </c>
      <c r="E959" s="5">
        <v>6000</v>
      </c>
      <c r="F959" s="7">
        <v>6388</v>
      </c>
      <c r="G959" t="s">
        <v>8218</v>
      </c>
      <c r="H959" t="s">
        <v>8229</v>
      </c>
      <c r="I959" t="s">
        <v>8248</v>
      </c>
      <c r="J959">
        <v>1451226045</v>
      </c>
      <c r="K959">
        <v>1444828845</v>
      </c>
      <c r="L959" t="b">
        <v>0</v>
      </c>
      <c r="M959">
        <v>17</v>
      </c>
      <c r="N959" t="b">
        <v>1</v>
      </c>
      <c r="O959" t="s">
        <v>8264</v>
      </c>
      <c r="P959">
        <f t="shared" si="56"/>
        <v>106</v>
      </c>
      <c r="Q959">
        <f t="shared" si="57"/>
        <v>375.76</v>
      </c>
      <c r="R959" s="12" t="s">
        <v>8321</v>
      </c>
      <c r="S959" t="s">
        <v>8343</v>
      </c>
      <c r="T959" s="17">
        <f t="shared" si="58"/>
        <v>42291.556076388893</v>
      </c>
      <c r="U959" s="17">
        <f t="shared" si="59"/>
        <v>42123.760046296295</v>
      </c>
    </row>
    <row r="960" spans="2:21" ht="28.5" hidden="1" x14ac:dyDescent="0.45">
      <c r="B960">
        <v>2629</v>
      </c>
      <c r="C960" s="9" t="s">
        <v>2629</v>
      </c>
      <c r="D960" s="3" t="s">
        <v>6739</v>
      </c>
      <c r="E960" s="5">
        <v>5000</v>
      </c>
      <c r="F960" s="7">
        <v>6387</v>
      </c>
      <c r="G960" t="s">
        <v>8218</v>
      </c>
      <c r="H960" t="s">
        <v>8224</v>
      </c>
      <c r="I960" t="s">
        <v>8246</v>
      </c>
      <c r="J960">
        <v>1431608122</v>
      </c>
      <c r="K960">
        <v>1429016122</v>
      </c>
      <c r="L960" t="b">
        <v>0</v>
      </c>
      <c r="M960">
        <v>100</v>
      </c>
      <c r="N960" t="b">
        <v>1</v>
      </c>
      <c r="O960" t="s">
        <v>8299</v>
      </c>
      <c r="P960">
        <f t="shared" si="56"/>
        <v>128</v>
      </c>
      <c r="Q960">
        <f t="shared" si="57"/>
        <v>63.87</v>
      </c>
      <c r="R960" s="12" t="s">
        <v>8308</v>
      </c>
      <c r="S960" t="s">
        <v>8315</v>
      </c>
      <c r="T960" s="17">
        <f t="shared" si="58"/>
        <v>42108.538449074069</v>
      </c>
      <c r="U960" s="17">
        <f t="shared" si="59"/>
        <v>42048.99863425926</v>
      </c>
    </row>
    <row r="961" spans="2:21" ht="28.5" hidden="1" x14ac:dyDescent="0.45">
      <c r="B961">
        <v>1088</v>
      </c>
      <c r="C961" s="9" t="s">
        <v>1089</v>
      </c>
      <c r="D961" s="3" t="s">
        <v>5198</v>
      </c>
      <c r="E961" s="5">
        <v>45000</v>
      </c>
      <c r="F961" s="7">
        <v>6382.34</v>
      </c>
      <c r="G961" t="s">
        <v>8220</v>
      </c>
      <c r="H961" t="s">
        <v>8223</v>
      </c>
      <c r="I961" t="s">
        <v>8245</v>
      </c>
      <c r="J961">
        <v>1398366667</v>
      </c>
      <c r="K961">
        <v>1395774667</v>
      </c>
      <c r="L961" t="b">
        <v>0</v>
      </c>
      <c r="M961">
        <v>147</v>
      </c>
      <c r="N961" t="b">
        <v>0</v>
      </c>
      <c r="O961" t="s">
        <v>8280</v>
      </c>
      <c r="P961">
        <f t="shared" si="56"/>
        <v>14</v>
      </c>
      <c r="Q961">
        <f t="shared" si="57"/>
        <v>43.42</v>
      </c>
      <c r="R961" s="12" t="s">
        <v>8316</v>
      </c>
      <c r="S961" t="s">
        <v>8334</v>
      </c>
      <c r="T961" s="17">
        <f t="shared" si="58"/>
        <v>41723.799386574072</v>
      </c>
      <c r="U961" s="17">
        <f t="shared" si="59"/>
        <v>41342.987696759257</v>
      </c>
    </row>
    <row r="962" spans="2:21" ht="42.75" hidden="1" x14ac:dyDescent="0.45">
      <c r="B962">
        <v>1566</v>
      </c>
      <c r="C962" s="9" t="s">
        <v>1567</v>
      </c>
      <c r="D962" s="3" t="s">
        <v>5676</v>
      </c>
      <c r="E962" s="5">
        <v>30000</v>
      </c>
      <c r="F962" s="7">
        <v>6375</v>
      </c>
      <c r="G962" t="s">
        <v>8219</v>
      </c>
      <c r="H962" t="s">
        <v>8223</v>
      </c>
      <c r="I962" t="s">
        <v>8245</v>
      </c>
      <c r="J962">
        <v>1469656800</v>
      </c>
      <c r="K962">
        <v>1467151204</v>
      </c>
      <c r="L962" t="b">
        <v>0</v>
      </c>
      <c r="M962">
        <v>59</v>
      </c>
      <c r="N962" t="b">
        <v>0</v>
      </c>
      <c r="O962" t="s">
        <v>8288</v>
      </c>
      <c r="P962">
        <f t="shared" si="56"/>
        <v>21</v>
      </c>
      <c r="Q962">
        <f t="shared" si="57"/>
        <v>108.05</v>
      </c>
      <c r="R962" s="12" t="s">
        <v>8311</v>
      </c>
      <c r="S962" t="s">
        <v>8349</v>
      </c>
      <c r="T962" s="17">
        <f t="shared" si="58"/>
        <v>42549.916712962964</v>
      </c>
      <c r="U962" s="17">
        <f t="shared" si="59"/>
        <v>42365.59774305555</v>
      </c>
    </row>
    <row r="963" spans="2:21" ht="28.5" hidden="1" x14ac:dyDescent="0.45">
      <c r="B963">
        <v>2284</v>
      </c>
      <c r="C963" s="9" t="s">
        <v>2285</v>
      </c>
      <c r="D963" s="3" t="s">
        <v>6394</v>
      </c>
      <c r="E963" s="5">
        <v>6000</v>
      </c>
      <c r="F963" s="7">
        <v>6373.27</v>
      </c>
      <c r="G963" t="s">
        <v>8218</v>
      </c>
      <c r="H963" t="s">
        <v>8223</v>
      </c>
      <c r="I963" t="s">
        <v>8245</v>
      </c>
      <c r="J963">
        <v>1299902400</v>
      </c>
      <c r="K963">
        <v>1297451245</v>
      </c>
      <c r="L963" t="b">
        <v>0</v>
      </c>
      <c r="M963">
        <v>59</v>
      </c>
      <c r="N963" t="b">
        <v>1</v>
      </c>
      <c r="O963" t="s">
        <v>8274</v>
      </c>
      <c r="P963">
        <f t="shared" ref="P963:P1026" si="60">ROUND(F963/E963*100,0)</f>
        <v>106</v>
      </c>
      <c r="Q963">
        <f t="shared" ref="Q963:Q1026" si="61">IFERROR(ROUND(F963/M963,2),0)</f>
        <v>108.02</v>
      </c>
      <c r="R963" s="12" t="s">
        <v>8327</v>
      </c>
      <c r="S963" t="s">
        <v>8331</v>
      </c>
      <c r="T963" s="17">
        <f t="shared" ref="T963:T1026" si="62">(((K963/60)/60)/24)+DATE(1970,1,1)</f>
        <v>40585.796817129631</v>
      </c>
      <c r="U963" s="17">
        <f t="shared" si="59"/>
        <v>42138.538449074069</v>
      </c>
    </row>
    <row r="964" spans="2:21" ht="42.75" hidden="1" x14ac:dyDescent="0.45">
      <c r="B964">
        <v>1209</v>
      </c>
      <c r="C964" s="9" t="s">
        <v>1210</v>
      </c>
      <c r="D964" s="3" t="s">
        <v>5319</v>
      </c>
      <c r="E964" s="5">
        <v>6000</v>
      </c>
      <c r="F964" s="7">
        <v>6360</v>
      </c>
      <c r="G964" t="s">
        <v>8218</v>
      </c>
      <c r="H964" t="s">
        <v>8223</v>
      </c>
      <c r="I964" t="s">
        <v>8245</v>
      </c>
      <c r="J964">
        <v>1488053905</v>
      </c>
      <c r="K964">
        <v>1485461905</v>
      </c>
      <c r="L964" t="b">
        <v>0</v>
      </c>
      <c r="M964">
        <v>46</v>
      </c>
      <c r="N964" t="b">
        <v>1</v>
      </c>
      <c r="O964" t="s">
        <v>8283</v>
      </c>
      <c r="P964">
        <f t="shared" si="60"/>
        <v>106</v>
      </c>
      <c r="Q964">
        <f t="shared" si="61"/>
        <v>138.26</v>
      </c>
      <c r="R964" s="12" t="s">
        <v>8313</v>
      </c>
      <c r="S964" t="s">
        <v>8314</v>
      </c>
      <c r="T964" s="17">
        <f t="shared" si="62"/>
        <v>42761.846122685187</v>
      </c>
      <c r="U964" s="17">
        <f t="shared" si="59"/>
        <v>41753.799386574072</v>
      </c>
    </row>
    <row r="965" spans="2:21" ht="42.75" hidden="1" x14ac:dyDescent="0.45">
      <c r="B965">
        <v>2970</v>
      </c>
      <c r="C965" s="9" t="s">
        <v>2970</v>
      </c>
      <c r="D965" s="3" t="s">
        <v>7080</v>
      </c>
      <c r="E965" s="5">
        <v>6000</v>
      </c>
      <c r="F965" s="7">
        <v>6360</v>
      </c>
      <c r="G965" t="s">
        <v>8218</v>
      </c>
      <c r="H965" t="s">
        <v>8223</v>
      </c>
      <c r="I965" t="s">
        <v>8245</v>
      </c>
      <c r="J965">
        <v>1405699451</v>
      </c>
      <c r="K965">
        <v>1403107451</v>
      </c>
      <c r="L965" t="b">
        <v>0</v>
      </c>
      <c r="M965">
        <v>91</v>
      </c>
      <c r="N965" t="b">
        <v>1</v>
      </c>
      <c r="O965" t="s">
        <v>8269</v>
      </c>
      <c r="P965">
        <f t="shared" si="60"/>
        <v>106</v>
      </c>
      <c r="Q965">
        <f t="shared" si="61"/>
        <v>69.89</v>
      </c>
      <c r="R965" s="12" t="s">
        <v>8323</v>
      </c>
      <c r="S965" t="s">
        <v>8326</v>
      </c>
      <c r="T965" s="17">
        <f t="shared" si="62"/>
        <v>41808.669571759259</v>
      </c>
      <c r="U965" s="17">
        <f t="shared" si="59"/>
        <v>42578.916666666672</v>
      </c>
    </row>
    <row r="966" spans="2:21" ht="42.75" hidden="1" x14ac:dyDescent="0.45">
      <c r="B966">
        <v>388</v>
      </c>
      <c r="C966" s="9" t="s">
        <v>389</v>
      </c>
      <c r="D966" s="3" t="s">
        <v>4498</v>
      </c>
      <c r="E966" s="5">
        <v>5000</v>
      </c>
      <c r="F966" s="7">
        <v>6308</v>
      </c>
      <c r="G966" t="s">
        <v>8218</v>
      </c>
      <c r="H966" t="s">
        <v>8223</v>
      </c>
      <c r="I966" t="s">
        <v>8245</v>
      </c>
      <c r="J966">
        <v>1469670580</v>
      </c>
      <c r="K966">
        <v>1467078580</v>
      </c>
      <c r="L966" t="b">
        <v>0</v>
      </c>
      <c r="M966">
        <v>71</v>
      </c>
      <c r="N966" t="b">
        <v>1</v>
      </c>
      <c r="O966" t="s">
        <v>8267</v>
      </c>
      <c r="P966">
        <f t="shared" si="60"/>
        <v>126</v>
      </c>
      <c r="Q966">
        <f t="shared" si="61"/>
        <v>88.85</v>
      </c>
      <c r="R966" s="12" t="s">
        <v>8321</v>
      </c>
      <c r="S966" t="s">
        <v>8322</v>
      </c>
      <c r="T966" s="17">
        <f t="shared" si="62"/>
        <v>42549.076157407413</v>
      </c>
      <c r="U966" s="17">
        <f t="shared" ref="U966:U1029" si="63">(((J963/60)/60)/24)+DATE(1970,1,1)</f>
        <v>40614.166666666664</v>
      </c>
    </row>
    <row r="967" spans="2:21" ht="42.75" hidden="1" x14ac:dyDescent="0.45">
      <c r="B967">
        <v>2868</v>
      </c>
      <c r="C967" s="9" t="s">
        <v>2868</v>
      </c>
      <c r="D967" s="3" t="s">
        <v>6978</v>
      </c>
      <c r="E967" s="5">
        <v>15000</v>
      </c>
      <c r="F967" s="7">
        <v>6301.76</v>
      </c>
      <c r="G967" t="s">
        <v>8220</v>
      </c>
      <c r="H967" t="s">
        <v>8223</v>
      </c>
      <c r="I967" t="s">
        <v>8245</v>
      </c>
      <c r="J967">
        <v>1475697054</v>
      </c>
      <c r="K967">
        <v>1473105054</v>
      </c>
      <c r="L967" t="b">
        <v>0</v>
      </c>
      <c r="M967">
        <v>60</v>
      </c>
      <c r="N967" t="b">
        <v>0</v>
      </c>
      <c r="O967" t="s">
        <v>8269</v>
      </c>
      <c r="P967">
        <f t="shared" si="60"/>
        <v>42</v>
      </c>
      <c r="Q967">
        <f t="shared" si="61"/>
        <v>105.03</v>
      </c>
      <c r="R967" s="12" t="s">
        <v>8323</v>
      </c>
      <c r="S967" t="s">
        <v>8326</v>
      </c>
      <c r="T967" s="17">
        <f t="shared" si="62"/>
        <v>42618.827013888891</v>
      </c>
      <c r="U967" s="17">
        <f t="shared" si="63"/>
        <v>42791.846122685187</v>
      </c>
    </row>
    <row r="968" spans="2:21" ht="42.75" hidden="1" x14ac:dyDescent="0.45">
      <c r="B968">
        <v>2176</v>
      </c>
      <c r="C968" s="9" t="s">
        <v>2177</v>
      </c>
      <c r="D968" s="3" t="s">
        <v>6286</v>
      </c>
      <c r="E968" s="5">
        <v>5000</v>
      </c>
      <c r="F968" s="7">
        <v>6301</v>
      </c>
      <c r="G968" t="s">
        <v>8218</v>
      </c>
      <c r="H968" t="s">
        <v>8223</v>
      </c>
      <c r="I968" t="s">
        <v>8245</v>
      </c>
      <c r="J968">
        <v>1430579509</v>
      </c>
      <c r="K968">
        <v>1427987509</v>
      </c>
      <c r="L968" t="b">
        <v>0</v>
      </c>
      <c r="M968">
        <v>71</v>
      </c>
      <c r="N968" t="b">
        <v>1</v>
      </c>
      <c r="O968" t="s">
        <v>8274</v>
      </c>
      <c r="P968">
        <f t="shared" si="60"/>
        <v>126</v>
      </c>
      <c r="Q968">
        <f t="shared" si="61"/>
        <v>88.75</v>
      </c>
      <c r="R968" s="12" t="s">
        <v>8327</v>
      </c>
      <c r="S968" t="s">
        <v>8331</v>
      </c>
      <c r="T968" s="17">
        <f t="shared" si="62"/>
        <v>42096.633206018523</v>
      </c>
      <c r="U968" s="17">
        <f t="shared" si="63"/>
        <v>41838.669571759259</v>
      </c>
    </row>
    <row r="969" spans="2:21" ht="42.75" hidden="1" x14ac:dyDescent="0.45">
      <c r="B969">
        <v>731</v>
      </c>
      <c r="C969" s="9" t="s">
        <v>732</v>
      </c>
      <c r="D969" s="3" t="s">
        <v>4841</v>
      </c>
      <c r="E969" s="5">
        <v>5000</v>
      </c>
      <c r="F969" s="7">
        <v>6300</v>
      </c>
      <c r="G969" t="s">
        <v>8218</v>
      </c>
      <c r="H969" t="s">
        <v>8223</v>
      </c>
      <c r="I969" t="s">
        <v>8245</v>
      </c>
      <c r="J969">
        <v>1327212000</v>
      </c>
      <c r="K969">
        <v>1322852747</v>
      </c>
      <c r="L969" t="b">
        <v>0</v>
      </c>
      <c r="M969">
        <v>71</v>
      </c>
      <c r="N969" t="b">
        <v>1</v>
      </c>
      <c r="O969" t="s">
        <v>8272</v>
      </c>
      <c r="P969">
        <f t="shared" si="60"/>
        <v>126</v>
      </c>
      <c r="Q969">
        <f t="shared" si="61"/>
        <v>88.73</v>
      </c>
      <c r="R969" s="12" t="s">
        <v>8311</v>
      </c>
      <c r="S969" t="s">
        <v>8333</v>
      </c>
      <c r="T969" s="17">
        <f t="shared" si="62"/>
        <v>40879.795682870368</v>
      </c>
      <c r="U969" s="17">
        <f t="shared" si="63"/>
        <v>42579.076157407413</v>
      </c>
    </row>
    <row r="970" spans="2:21" hidden="1" x14ac:dyDescent="0.45">
      <c r="B970">
        <v>2807</v>
      </c>
      <c r="C970" s="9" t="s">
        <v>2807</v>
      </c>
      <c r="D970" s="3" t="s">
        <v>6917</v>
      </c>
      <c r="E970" s="5">
        <v>5000</v>
      </c>
      <c r="F970" s="7">
        <v>6300</v>
      </c>
      <c r="G970" t="s">
        <v>8218</v>
      </c>
      <c r="H970" t="s">
        <v>8223</v>
      </c>
      <c r="I970" t="s">
        <v>8245</v>
      </c>
      <c r="J970">
        <v>1435611438</v>
      </c>
      <c r="K970">
        <v>1433019438</v>
      </c>
      <c r="L970" t="b">
        <v>0</v>
      </c>
      <c r="M970">
        <v>93</v>
      </c>
      <c r="N970" t="b">
        <v>1</v>
      </c>
      <c r="O970" t="s">
        <v>8269</v>
      </c>
      <c r="P970">
        <f t="shared" si="60"/>
        <v>126</v>
      </c>
      <c r="Q970">
        <f t="shared" si="61"/>
        <v>67.739999999999995</v>
      </c>
      <c r="R970" s="12" t="s">
        <v>8323</v>
      </c>
      <c r="S970" t="s">
        <v>8326</v>
      </c>
      <c r="T970" s="17">
        <f t="shared" si="62"/>
        <v>42154.873124999998</v>
      </c>
      <c r="U970" s="17">
        <f t="shared" si="63"/>
        <v>42648.827013888891</v>
      </c>
    </row>
    <row r="971" spans="2:21" ht="42.75" hidden="1" x14ac:dyDescent="0.45">
      <c r="B971">
        <v>3102</v>
      </c>
      <c r="C971" s="9" t="s">
        <v>3102</v>
      </c>
      <c r="D971" s="3" t="s">
        <v>7212</v>
      </c>
      <c r="E971" s="5">
        <v>16000</v>
      </c>
      <c r="F971" s="7">
        <v>6258</v>
      </c>
      <c r="G971" t="s">
        <v>8220</v>
      </c>
      <c r="H971" t="s">
        <v>8224</v>
      </c>
      <c r="I971" t="s">
        <v>8246</v>
      </c>
      <c r="J971">
        <v>1471939818</v>
      </c>
      <c r="K971">
        <v>1467619818</v>
      </c>
      <c r="L971" t="b">
        <v>0</v>
      </c>
      <c r="M971">
        <v>90</v>
      </c>
      <c r="N971" t="b">
        <v>0</v>
      </c>
      <c r="O971" t="s">
        <v>8301</v>
      </c>
      <c r="P971">
        <f t="shared" si="60"/>
        <v>39</v>
      </c>
      <c r="Q971">
        <f t="shared" si="61"/>
        <v>69.53</v>
      </c>
      <c r="R971" s="12" t="s">
        <v>8323</v>
      </c>
      <c r="S971" t="s">
        <v>8324</v>
      </c>
      <c r="T971" s="17">
        <f t="shared" si="62"/>
        <v>42555.340486111112</v>
      </c>
      <c r="U971" s="17">
        <f t="shared" si="63"/>
        <v>42126.633206018523</v>
      </c>
    </row>
    <row r="972" spans="2:21" ht="28.5" hidden="1" x14ac:dyDescent="0.45">
      <c r="B972">
        <v>2529</v>
      </c>
      <c r="C972" s="9" t="s">
        <v>2529</v>
      </c>
      <c r="D972" s="3" t="s">
        <v>6639</v>
      </c>
      <c r="E972" s="5">
        <v>6000</v>
      </c>
      <c r="F972" s="7">
        <v>6257</v>
      </c>
      <c r="G972" t="s">
        <v>8218</v>
      </c>
      <c r="H972" t="s">
        <v>8223</v>
      </c>
      <c r="I972" t="s">
        <v>8245</v>
      </c>
      <c r="J972">
        <v>1332636975</v>
      </c>
      <c r="K972">
        <v>1328752575</v>
      </c>
      <c r="L972" t="b">
        <v>0</v>
      </c>
      <c r="M972">
        <v>76</v>
      </c>
      <c r="N972" t="b">
        <v>1</v>
      </c>
      <c r="O972" t="s">
        <v>8298</v>
      </c>
      <c r="P972">
        <f t="shared" si="60"/>
        <v>104</v>
      </c>
      <c r="Q972">
        <f t="shared" si="61"/>
        <v>82.33</v>
      </c>
      <c r="R972" s="12" t="s">
        <v>8327</v>
      </c>
      <c r="S972" t="s">
        <v>8341</v>
      </c>
      <c r="T972" s="17">
        <f t="shared" si="62"/>
        <v>40948.080729166664</v>
      </c>
      <c r="U972" s="17">
        <f t="shared" si="63"/>
        <v>40930.25</v>
      </c>
    </row>
    <row r="973" spans="2:21" ht="42.75" hidden="1" x14ac:dyDescent="0.45">
      <c r="B973">
        <v>274</v>
      </c>
      <c r="C973" s="9" t="s">
        <v>275</v>
      </c>
      <c r="D973" s="3" t="s">
        <v>4384</v>
      </c>
      <c r="E973" s="5">
        <v>4000</v>
      </c>
      <c r="F973" s="7">
        <v>6240</v>
      </c>
      <c r="G973" t="s">
        <v>8218</v>
      </c>
      <c r="H973" t="s">
        <v>8223</v>
      </c>
      <c r="I973" t="s">
        <v>8245</v>
      </c>
      <c r="J973">
        <v>1333609140</v>
      </c>
      <c r="K973">
        <v>1330638829</v>
      </c>
      <c r="L973" t="b">
        <v>1</v>
      </c>
      <c r="M973">
        <v>113</v>
      </c>
      <c r="N973" t="b">
        <v>1</v>
      </c>
      <c r="O973" t="s">
        <v>8267</v>
      </c>
      <c r="P973">
        <f t="shared" si="60"/>
        <v>156</v>
      </c>
      <c r="Q973">
        <f t="shared" si="61"/>
        <v>55.22</v>
      </c>
      <c r="R973" s="12" t="s">
        <v>8321</v>
      </c>
      <c r="S973" t="s">
        <v>8322</v>
      </c>
      <c r="T973" s="17">
        <f t="shared" si="62"/>
        <v>40969.912372685183</v>
      </c>
      <c r="U973" s="17">
        <f t="shared" si="63"/>
        <v>42184.873124999998</v>
      </c>
    </row>
    <row r="974" spans="2:21" ht="28.5" hidden="1" x14ac:dyDescent="0.45">
      <c r="B974">
        <v>1643</v>
      </c>
      <c r="C974" s="9" t="s">
        <v>1644</v>
      </c>
      <c r="D974" s="3" t="s">
        <v>5753</v>
      </c>
      <c r="E974" s="5">
        <v>5000</v>
      </c>
      <c r="F974" s="7">
        <v>6235</v>
      </c>
      <c r="G974" t="s">
        <v>8218</v>
      </c>
      <c r="H974" t="s">
        <v>8223</v>
      </c>
      <c r="I974" t="s">
        <v>8245</v>
      </c>
      <c r="J974">
        <v>1348516012</v>
      </c>
      <c r="K974">
        <v>1345924012</v>
      </c>
      <c r="L974" t="b">
        <v>0</v>
      </c>
      <c r="M974">
        <v>37</v>
      </c>
      <c r="N974" t="b">
        <v>1</v>
      </c>
      <c r="O974" t="s">
        <v>8290</v>
      </c>
      <c r="P974">
        <f t="shared" si="60"/>
        <v>125</v>
      </c>
      <c r="Q974">
        <f t="shared" si="61"/>
        <v>168.51</v>
      </c>
      <c r="R974" s="12" t="s">
        <v>8327</v>
      </c>
      <c r="S974" t="s">
        <v>8338</v>
      </c>
      <c r="T974" s="17">
        <f t="shared" si="62"/>
        <v>41146.824212962965</v>
      </c>
      <c r="U974" s="17">
        <f t="shared" si="63"/>
        <v>42605.340486111112</v>
      </c>
    </row>
    <row r="975" spans="2:21" ht="28.5" hidden="1" x14ac:dyDescent="0.45">
      <c r="B975">
        <v>1629</v>
      </c>
      <c r="C975" s="9" t="s">
        <v>1630</v>
      </c>
      <c r="D975" s="3" t="s">
        <v>5739</v>
      </c>
      <c r="E975" s="5">
        <v>6000</v>
      </c>
      <c r="F975" s="7">
        <v>6220</v>
      </c>
      <c r="G975" t="s">
        <v>8218</v>
      </c>
      <c r="H975" t="s">
        <v>8223</v>
      </c>
      <c r="I975" t="s">
        <v>8245</v>
      </c>
      <c r="J975">
        <v>1392929333</v>
      </c>
      <c r="K975">
        <v>1389041333</v>
      </c>
      <c r="L975" t="b">
        <v>0</v>
      </c>
      <c r="M975">
        <v>82</v>
      </c>
      <c r="N975" t="b">
        <v>1</v>
      </c>
      <c r="O975" t="s">
        <v>8274</v>
      </c>
      <c r="P975">
        <f t="shared" si="60"/>
        <v>104</v>
      </c>
      <c r="Q975">
        <f t="shared" si="61"/>
        <v>75.849999999999994</v>
      </c>
      <c r="R975" s="12" t="s">
        <v>8327</v>
      </c>
      <c r="S975" t="s">
        <v>8331</v>
      </c>
      <c r="T975" s="17">
        <f t="shared" si="62"/>
        <v>41645.867280092592</v>
      </c>
      <c r="U975" s="17">
        <f t="shared" si="63"/>
        <v>40993.0390625</v>
      </c>
    </row>
    <row r="976" spans="2:21" ht="42.75" hidden="1" x14ac:dyDescent="0.45">
      <c r="B976">
        <v>1356</v>
      </c>
      <c r="C976" s="9" t="s">
        <v>1357</v>
      </c>
      <c r="D976" s="3" t="s">
        <v>5466</v>
      </c>
      <c r="E976" s="5">
        <v>3400</v>
      </c>
      <c r="F976" s="7">
        <v>6215.56</v>
      </c>
      <c r="G976" t="s">
        <v>8218</v>
      </c>
      <c r="H976" t="s">
        <v>8223</v>
      </c>
      <c r="I976" t="s">
        <v>8245</v>
      </c>
      <c r="J976">
        <v>1372985760</v>
      </c>
      <c r="K976">
        <v>1370393760</v>
      </c>
      <c r="L976" t="b">
        <v>0</v>
      </c>
      <c r="M976">
        <v>87</v>
      </c>
      <c r="N976" t="b">
        <v>1</v>
      </c>
      <c r="O976" t="s">
        <v>8272</v>
      </c>
      <c r="P976">
        <f t="shared" si="60"/>
        <v>183</v>
      </c>
      <c r="Q976">
        <f t="shared" si="61"/>
        <v>71.44</v>
      </c>
      <c r="R976" s="12" t="s">
        <v>8311</v>
      </c>
      <c r="S976" t="s">
        <v>8333</v>
      </c>
      <c r="T976" s="17">
        <f t="shared" si="62"/>
        <v>41430.038888888892</v>
      </c>
      <c r="U976" s="17">
        <f t="shared" si="63"/>
        <v>41004.290972222225</v>
      </c>
    </row>
    <row r="977" spans="2:21" ht="42.75" hidden="1" x14ac:dyDescent="0.45">
      <c r="B977">
        <v>3424</v>
      </c>
      <c r="C977" s="9" t="s">
        <v>3423</v>
      </c>
      <c r="D977" s="3" t="s">
        <v>7534</v>
      </c>
      <c r="E977" s="5">
        <v>6000</v>
      </c>
      <c r="F977" s="7">
        <v>6215</v>
      </c>
      <c r="G977" t="s">
        <v>8218</v>
      </c>
      <c r="H977" t="s">
        <v>8223</v>
      </c>
      <c r="I977" t="s">
        <v>8245</v>
      </c>
      <c r="J977">
        <v>1423119540</v>
      </c>
      <c r="K977">
        <v>1421252084</v>
      </c>
      <c r="L977" t="b">
        <v>0</v>
      </c>
      <c r="M977">
        <v>76</v>
      </c>
      <c r="N977" t="b">
        <v>1</v>
      </c>
      <c r="O977" t="s">
        <v>8269</v>
      </c>
      <c r="P977">
        <f t="shared" si="60"/>
        <v>104</v>
      </c>
      <c r="Q977">
        <f t="shared" si="61"/>
        <v>81.78</v>
      </c>
      <c r="R977" s="12" t="s">
        <v>8323</v>
      </c>
      <c r="S977" t="s">
        <v>8326</v>
      </c>
      <c r="T977" s="17">
        <f t="shared" si="62"/>
        <v>42018.676898148144</v>
      </c>
      <c r="U977" s="17">
        <f t="shared" si="63"/>
        <v>41176.824212962965</v>
      </c>
    </row>
    <row r="978" spans="2:21" ht="42.75" hidden="1" x14ac:dyDescent="0.45">
      <c r="B978">
        <v>1524</v>
      </c>
      <c r="C978" s="9" t="s">
        <v>1525</v>
      </c>
      <c r="D978" s="3" t="s">
        <v>5634</v>
      </c>
      <c r="E978" s="5">
        <v>3000</v>
      </c>
      <c r="F978" s="7">
        <v>6210</v>
      </c>
      <c r="G978" t="s">
        <v>8218</v>
      </c>
      <c r="H978" t="s">
        <v>8234</v>
      </c>
      <c r="I978" t="s">
        <v>8254</v>
      </c>
      <c r="J978">
        <v>1487592090</v>
      </c>
      <c r="K978">
        <v>1485000090</v>
      </c>
      <c r="L978" t="b">
        <v>1</v>
      </c>
      <c r="M978">
        <v>28</v>
      </c>
      <c r="N978" t="b">
        <v>1</v>
      </c>
      <c r="O978" t="s">
        <v>8283</v>
      </c>
      <c r="P978">
        <f t="shared" si="60"/>
        <v>207</v>
      </c>
      <c r="Q978">
        <f t="shared" si="61"/>
        <v>221.79</v>
      </c>
      <c r="R978" s="12" t="s">
        <v>8313</v>
      </c>
      <c r="S978" t="s">
        <v>8314</v>
      </c>
      <c r="T978" s="17">
        <f t="shared" si="62"/>
        <v>42756.501041666663</v>
      </c>
      <c r="U978" s="17">
        <f t="shared" si="63"/>
        <v>41690.867280092592</v>
      </c>
    </row>
    <row r="979" spans="2:21" ht="42.75" x14ac:dyDescent="0.45">
      <c r="B979">
        <v>3239</v>
      </c>
      <c r="C979" s="9" t="s">
        <v>3239</v>
      </c>
      <c r="D979" s="3" t="s">
        <v>7349</v>
      </c>
      <c r="E979" s="5">
        <v>5862</v>
      </c>
      <c r="F979" s="7">
        <v>6208.98</v>
      </c>
      <c r="G979" t="s">
        <v>8218</v>
      </c>
      <c r="H979" t="s">
        <v>8224</v>
      </c>
      <c r="I979" t="s">
        <v>8246</v>
      </c>
      <c r="J979">
        <v>1445817540</v>
      </c>
      <c r="K979">
        <v>1443665293</v>
      </c>
      <c r="L979" t="b">
        <v>1</v>
      </c>
      <c r="M979">
        <v>104</v>
      </c>
      <c r="N979" t="b">
        <v>1</v>
      </c>
      <c r="O979" t="s">
        <v>8269</v>
      </c>
      <c r="P979">
        <f t="shared" si="60"/>
        <v>106</v>
      </c>
      <c r="Q979">
        <f t="shared" si="61"/>
        <v>59.7</v>
      </c>
      <c r="R979" s="12" t="s">
        <v>8323</v>
      </c>
      <c r="S979" t="s">
        <v>8326</v>
      </c>
      <c r="T979" s="17">
        <f t="shared" si="62"/>
        <v>42278.089039351849</v>
      </c>
      <c r="U979" s="17">
        <f t="shared" si="63"/>
        <v>41460.038888888892</v>
      </c>
    </row>
    <row r="980" spans="2:21" ht="42.75" hidden="1" x14ac:dyDescent="0.45">
      <c r="B980">
        <v>850</v>
      </c>
      <c r="C980" s="9" t="s">
        <v>851</v>
      </c>
      <c r="D980" s="3" t="s">
        <v>4960</v>
      </c>
      <c r="E980" s="5">
        <v>4000</v>
      </c>
      <c r="F980" s="7">
        <v>6207</v>
      </c>
      <c r="G980" t="s">
        <v>8218</v>
      </c>
      <c r="H980" t="s">
        <v>8223</v>
      </c>
      <c r="I980" t="s">
        <v>8245</v>
      </c>
      <c r="J980">
        <v>1461560340</v>
      </c>
      <c r="K980">
        <v>1458762717</v>
      </c>
      <c r="L980" t="b">
        <v>0</v>
      </c>
      <c r="M980">
        <v>133</v>
      </c>
      <c r="N980" t="b">
        <v>1</v>
      </c>
      <c r="O980" t="s">
        <v>8275</v>
      </c>
      <c r="P980">
        <f t="shared" si="60"/>
        <v>155</v>
      </c>
      <c r="Q980">
        <f t="shared" si="61"/>
        <v>46.67</v>
      </c>
      <c r="R980" s="12" t="s">
        <v>8327</v>
      </c>
      <c r="S980" t="s">
        <v>8336</v>
      </c>
      <c r="T980" s="17">
        <f t="shared" si="62"/>
        <v>42452.827743055561</v>
      </c>
      <c r="U980" s="17">
        <f t="shared" si="63"/>
        <v>42040.290972222225</v>
      </c>
    </row>
    <row r="981" spans="2:21" ht="42.75" hidden="1" x14ac:dyDescent="0.45">
      <c r="B981">
        <v>1934</v>
      </c>
      <c r="C981" s="9" t="s">
        <v>1935</v>
      </c>
      <c r="D981" s="3" t="s">
        <v>6044</v>
      </c>
      <c r="E981" s="5">
        <v>5000</v>
      </c>
      <c r="F981" s="7">
        <v>6181</v>
      </c>
      <c r="G981" t="s">
        <v>8218</v>
      </c>
      <c r="H981" t="s">
        <v>8223</v>
      </c>
      <c r="I981" t="s">
        <v>8245</v>
      </c>
      <c r="J981">
        <v>1324789200</v>
      </c>
      <c r="K981">
        <v>1321649321</v>
      </c>
      <c r="L981" t="b">
        <v>0</v>
      </c>
      <c r="M981">
        <v>77</v>
      </c>
      <c r="N981" t="b">
        <v>1</v>
      </c>
      <c r="O981" t="s">
        <v>8277</v>
      </c>
      <c r="P981">
        <f t="shared" si="60"/>
        <v>124</v>
      </c>
      <c r="Q981">
        <f t="shared" si="61"/>
        <v>80.27</v>
      </c>
      <c r="R981" s="12" t="s">
        <v>8327</v>
      </c>
      <c r="S981" t="s">
        <v>8328</v>
      </c>
      <c r="T981" s="17">
        <f t="shared" si="62"/>
        <v>40865.867141203707</v>
      </c>
      <c r="U981" s="17">
        <f t="shared" si="63"/>
        <v>42786.501041666663</v>
      </c>
    </row>
    <row r="982" spans="2:21" ht="42.75" hidden="1" x14ac:dyDescent="0.45">
      <c r="B982">
        <v>3574</v>
      </c>
      <c r="C982" s="9" t="s">
        <v>3573</v>
      </c>
      <c r="D982" s="3" t="s">
        <v>7684</v>
      </c>
      <c r="E982" s="5">
        <v>5800</v>
      </c>
      <c r="F982" s="7">
        <v>6155</v>
      </c>
      <c r="G982" t="s">
        <v>8218</v>
      </c>
      <c r="H982" t="s">
        <v>8223</v>
      </c>
      <c r="I982" t="s">
        <v>8245</v>
      </c>
      <c r="J982">
        <v>1415921848</v>
      </c>
      <c r="K982">
        <v>1413326248</v>
      </c>
      <c r="L982" t="b">
        <v>0</v>
      </c>
      <c r="M982">
        <v>45</v>
      </c>
      <c r="N982" t="b">
        <v>1</v>
      </c>
      <c r="O982" t="s">
        <v>8269</v>
      </c>
      <c r="P982">
        <f t="shared" si="60"/>
        <v>106</v>
      </c>
      <c r="Q982">
        <f t="shared" si="61"/>
        <v>136.78</v>
      </c>
      <c r="R982" s="12" t="s">
        <v>8323</v>
      </c>
      <c r="S982" t="s">
        <v>8326</v>
      </c>
      <c r="T982" s="17">
        <f t="shared" si="62"/>
        <v>41926.942685185182</v>
      </c>
      <c r="U982" s="17">
        <f t="shared" si="63"/>
        <v>42302.999305555553</v>
      </c>
    </row>
    <row r="983" spans="2:21" ht="42.75" hidden="1" x14ac:dyDescent="0.45">
      <c r="B983">
        <v>1201</v>
      </c>
      <c r="C983" s="9" t="s">
        <v>1202</v>
      </c>
      <c r="D983" s="3" t="s">
        <v>5311</v>
      </c>
      <c r="E983" s="5">
        <v>6000</v>
      </c>
      <c r="F983" s="7">
        <v>6146.27</v>
      </c>
      <c r="G983" t="s">
        <v>8218</v>
      </c>
      <c r="H983" t="s">
        <v>8224</v>
      </c>
      <c r="I983" t="s">
        <v>8246</v>
      </c>
      <c r="J983">
        <v>1468593246</v>
      </c>
      <c r="K983">
        <v>1466001246</v>
      </c>
      <c r="L983" t="b">
        <v>0</v>
      </c>
      <c r="M983">
        <v>111</v>
      </c>
      <c r="N983" t="b">
        <v>1</v>
      </c>
      <c r="O983" t="s">
        <v>8283</v>
      </c>
      <c r="P983">
        <f t="shared" si="60"/>
        <v>102</v>
      </c>
      <c r="Q983">
        <f t="shared" si="61"/>
        <v>55.37</v>
      </c>
      <c r="R983" s="12" t="s">
        <v>8313</v>
      </c>
      <c r="S983" t="s">
        <v>8314</v>
      </c>
      <c r="T983" s="17">
        <f t="shared" si="62"/>
        <v>42536.60701388889</v>
      </c>
      <c r="U983" s="17">
        <f t="shared" si="63"/>
        <v>42485.207638888889</v>
      </c>
    </row>
    <row r="984" spans="2:21" ht="42.75" x14ac:dyDescent="0.45">
      <c r="B984">
        <v>4033</v>
      </c>
      <c r="C984" s="9" t="s">
        <v>4029</v>
      </c>
      <c r="D984" s="3" t="s">
        <v>8138</v>
      </c>
      <c r="E984" s="5">
        <v>23900</v>
      </c>
      <c r="F984" s="7">
        <v>6141.99</v>
      </c>
      <c r="G984" t="s">
        <v>8220</v>
      </c>
      <c r="H984" t="s">
        <v>8224</v>
      </c>
      <c r="I984" t="s">
        <v>8246</v>
      </c>
      <c r="J984">
        <v>1475398800</v>
      </c>
      <c r="K984">
        <v>1472711224</v>
      </c>
      <c r="L984" t="b">
        <v>0</v>
      </c>
      <c r="M984">
        <v>94</v>
      </c>
      <c r="N984" t="b">
        <v>0</v>
      </c>
      <c r="O984" t="s">
        <v>8269</v>
      </c>
      <c r="P984">
        <f t="shared" si="60"/>
        <v>26</v>
      </c>
      <c r="Q984">
        <f t="shared" si="61"/>
        <v>65.34</v>
      </c>
      <c r="R984" s="12" t="s">
        <v>8323</v>
      </c>
      <c r="S984" t="s">
        <v>8326</v>
      </c>
      <c r="T984" s="17">
        <f t="shared" si="62"/>
        <v>42614.268796296295</v>
      </c>
      <c r="U984" s="17">
        <f t="shared" si="63"/>
        <v>40902.208333333336</v>
      </c>
    </row>
    <row r="985" spans="2:21" ht="42.75" hidden="1" x14ac:dyDescent="0.45">
      <c r="B985">
        <v>1318</v>
      </c>
      <c r="C985" s="9" t="s">
        <v>1319</v>
      </c>
      <c r="D985" s="3" t="s">
        <v>5428</v>
      </c>
      <c r="E985" s="5">
        <v>40000</v>
      </c>
      <c r="F985" s="7">
        <v>6130</v>
      </c>
      <c r="G985" t="s">
        <v>8219</v>
      </c>
      <c r="H985" t="s">
        <v>8223</v>
      </c>
      <c r="I985" t="s">
        <v>8245</v>
      </c>
      <c r="J985">
        <v>1420938172</v>
      </c>
      <c r="K985">
        <v>1418346172</v>
      </c>
      <c r="L985" t="b">
        <v>0</v>
      </c>
      <c r="M985">
        <v>135</v>
      </c>
      <c r="N985" t="b">
        <v>0</v>
      </c>
      <c r="O985" t="s">
        <v>8271</v>
      </c>
      <c r="P985">
        <f t="shared" si="60"/>
        <v>15</v>
      </c>
      <c r="Q985">
        <f t="shared" si="61"/>
        <v>45.41</v>
      </c>
      <c r="R985" s="12" t="s">
        <v>8308</v>
      </c>
      <c r="S985" t="s">
        <v>8310</v>
      </c>
      <c r="T985" s="17">
        <f t="shared" si="62"/>
        <v>41985.043657407412</v>
      </c>
      <c r="U985" s="17">
        <f t="shared" si="63"/>
        <v>41956.984351851846</v>
      </c>
    </row>
    <row r="986" spans="2:21" ht="42.75" hidden="1" x14ac:dyDescent="0.45">
      <c r="B986">
        <v>737</v>
      </c>
      <c r="C986" s="9" t="s">
        <v>738</v>
      </c>
      <c r="D986" s="3" t="s">
        <v>4847</v>
      </c>
      <c r="E986" s="5">
        <v>5000</v>
      </c>
      <c r="F986" s="7">
        <v>6120</v>
      </c>
      <c r="G986" t="s">
        <v>8218</v>
      </c>
      <c r="H986" t="s">
        <v>8223</v>
      </c>
      <c r="I986" t="s">
        <v>8245</v>
      </c>
      <c r="J986">
        <v>1392408000</v>
      </c>
      <c r="K986">
        <v>1390890987</v>
      </c>
      <c r="L986" t="b">
        <v>0</v>
      </c>
      <c r="M986">
        <v>108</v>
      </c>
      <c r="N986" t="b">
        <v>1</v>
      </c>
      <c r="O986" t="s">
        <v>8272</v>
      </c>
      <c r="P986">
        <f t="shared" si="60"/>
        <v>122</v>
      </c>
      <c r="Q986">
        <f t="shared" si="61"/>
        <v>56.67</v>
      </c>
      <c r="R986" s="12" t="s">
        <v>8311</v>
      </c>
      <c r="S986" t="s">
        <v>8333</v>
      </c>
      <c r="T986" s="17">
        <f t="shared" si="62"/>
        <v>41667.275312500002</v>
      </c>
      <c r="U986" s="17">
        <f t="shared" si="63"/>
        <v>42566.60701388889</v>
      </c>
    </row>
    <row r="987" spans="2:21" ht="42.75" hidden="1" x14ac:dyDescent="0.45">
      <c r="B987">
        <v>701</v>
      </c>
      <c r="C987" s="9" t="s">
        <v>702</v>
      </c>
      <c r="D987" s="3" t="s">
        <v>4811</v>
      </c>
      <c r="E987" s="5">
        <v>23000</v>
      </c>
      <c r="F987" s="7">
        <v>6118</v>
      </c>
      <c r="G987" t="s">
        <v>8220</v>
      </c>
      <c r="H987" t="s">
        <v>8224</v>
      </c>
      <c r="I987" t="s">
        <v>8246</v>
      </c>
      <c r="J987">
        <v>1406130880</v>
      </c>
      <c r="K987">
        <v>1403538880</v>
      </c>
      <c r="L987" t="b">
        <v>0</v>
      </c>
      <c r="M987">
        <v>21</v>
      </c>
      <c r="N987" t="b">
        <v>0</v>
      </c>
      <c r="O987" t="s">
        <v>8271</v>
      </c>
      <c r="P987">
        <f t="shared" si="60"/>
        <v>27</v>
      </c>
      <c r="Q987">
        <f t="shared" si="61"/>
        <v>291.33</v>
      </c>
      <c r="R987" s="12" t="s">
        <v>8308</v>
      </c>
      <c r="S987" t="s">
        <v>8310</v>
      </c>
      <c r="T987" s="17">
        <f t="shared" si="62"/>
        <v>41813.662962962961</v>
      </c>
      <c r="U987" s="17">
        <f t="shared" si="63"/>
        <v>42645.375</v>
      </c>
    </row>
    <row r="988" spans="2:21" ht="42.75" hidden="1" x14ac:dyDescent="0.45">
      <c r="B988">
        <v>2548</v>
      </c>
      <c r="C988" s="9" t="s">
        <v>2548</v>
      </c>
      <c r="D988" s="3" t="s">
        <v>6658</v>
      </c>
      <c r="E988" s="5">
        <v>6000</v>
      </c>
      <c r="F988" s="7">
        <v>6111</v>
      </c>
      <c r="G988" t="s">
        <v>8218</v>
      </c>
      <c r="H988" t="s">
        <v>8229</v>
      </c>
      <c r="I988" t="s">
        <v>8248</v>
      </c>
      <c r="J988">
        <v>1475209620</v>
      </c>
      <c r="K988">
        <v>1473087637</v>
      </c>
      <c r="L988" t="b">
        <v>0</v>
      </c>
      <c r="M988">
        <v>37</v>
      </c>
      <c r="N988" t="b">
        <v>1</v>
      </c>
      <c r="O988" t="s">
        <v>8298</v>
      </c>
      <c r="P988">
        <f t="shared" si="60"/>
        <v>102</v>
      </c>
      <c r="Q988">
        <f t="shared" si="61"/>
        <v>165.16</v>
      </c>
      <c r="R988" s="12" t="s">
        <v>8327</v>
      </c>
      <c r="S988" t="s">
        <v>8341</v>
      </c>
      <c r="T988" s="17">
        <f t="shared" si="62"/>
        <v>42618.625428240746</v>
      </c>
      <c r="U988" s="17">
        <f t="shared" si="63"/>
        <v>42015.043657407412</v>
      </c>
    </row>
    <row r="989" spans="2:21" ht="28.5" hidden="1" x14ac:dyDescent="0.45">
      <c r="B989">
        <v>1251</v>
      </c>
      <c r="C989" s="9" t="s">
        <v>1252</v>
      </c>
      <c r="D989" s="3" t="s">
        <v>5361</v>
      </c>
      <c r="E989" s="5">
        <v>6000</v>
      </c>
      <c r="F989" s="7">
        <v>6108</v>
      </c>
      <c r="G989" t="s">
        <v>8218</v>
      </c>
      <c r="H989" t="s">
        <v>8223</v>
      </c>
      <c r="I989" t="s">
        <v>8245</v>
      </c>
      <c r="J989">
        <v>1316979167</v>
      </c>
      <c r="K989">
        <v>1311795167</v>
      </c>
      <c r="L989" t="b">
        <v>1</v>
      </c>
      <c r="M989">
        <v>74</v>
      </c>
      <c r="N989" t="b">
        <v>1</v>
      </c>
      <c r="O989" t="s">
        <v>8274</v>
      </c>
      <c r="P989">
        <f t="shared" si="60"/>
        <v>102</v>
      </c>
      <c r="Q989">
        <f t="shared" si="61"/>
        <v>82.54</v>
      </c>
      <c r="R989" s="12" t="s">
        <v>8327</v>
      </c>
      <c r="S989" t="s">
        <v>8331</v>
      </c>
      <c r="T989" s="17">
        <f t="shared" si="62"/>
        <v>40751.814432870371</v>
      </c>
      <c r="U989" s="17">
        <f t="shared" si="63"/>
        <v>41684.833333333336</v>
      </c>
    </row>
    <row r="990" spans="2:21" hidden="1" x14ac:dyDescent="0.45">
      <c r="B990">
        <v>833</v>
      </c>
      <c r="C990" s="9" t="s">
        <v>834</v>
      </c>
      <c r="D990" s="3" t="s">
        <v>4943</v>
      </c>
      <c r="E990" s="5">
        <v>6000</v>
      </c>
      <c r="F990" s="7">
        <v>6100</v>
      </c>
      <c r="G990" t="s">
        <v>8218</v>
      </c>
      <c r="H990" t="s">
        <v>8223</v>
      </c>
      <c r="I990" t="s">
        <v>8245</v>
      </c>
      <c r="J990">
        <v>1397941475</v>
      </c>
      <c r="K990">
        <v>1395349475</v>
      </c>
      <c r="L990" t="b">
        <v>0</v>
      </c>
      <c r="M990">
        <v>41</v>
      </c>
      <c r="N990" t="b">
        <v>1</v>
      </c>
      <c r="O990" t="s">
        <v>8274</v>
      </c>
      <c r="P990">
        <f t="shared" si="60"/>
        <v>102</v>
      </c>
      <c r="Q990">
        <f t="shared" si="61"/>
        <v>148.78</v>
      </c>
      <c r="R990" s="12" t="s">
        <v>8327</v>
      </c>
      <c r="S990" t="s">
        <v>8331</v>
      </c>
      <c r="T990" s="17">
        <f t="shared" si="62"/>
        <v>41718.878182870372</v>
      </c>
      <c r="U990" s="17">
        <f t="shared" si="63"/>
        <v>41843.662962962961</v>
      </c>
    </row>
    <row r="991" spans="2:21" ht="28.5" hidden="1" x14ac:dyDescent="0.45">
      <c r="B991">
        <v>3342</v>
      </c>
      <c r="C991" s="9" t="s">
        <v>3342</v>
      </c>
      <c r="D991" s="3" t="s">
        <v>7452</v>
      </c>
      <c r="E991" s="5">
        <v>6000</v>
      </c>
      <c r="F991" s="7">
        <v>6100</v>
      </c>
      <c r="G991" t="s">
        <v>8218</v>
      </c>
      <c r="H991" t="s">
        <v>8223</v>
      </c>
      <c r="I991" t="s">
        <v>8245</v>
      </c>
      <c r="J991">
        <v>1427864340</v>
      </c>
      <c r="K991">
        <v>1425020810</v>
      </c>
      <c r="L991" t="b">
        <v>0</v>
      </c>
      <c r="M991">
        <v>78</v>
      </c>
      <c r="N991" t="b">
        <v>1</v>
      </c>
      <c r="O991" t="s">
        <v>8269</v>
      </c>
      <c r="P991">
        <f t="shared" si="60"/>
        <v>102</v>
      </c>
      <c r="Q991">
        <f t="shared" si="61"/>
        <v>78.209999999999994</v>
      </c>
      <c r="R991" s="12" t="s">
        <v>8323</v>
      </c>
      <c r="S991" t="s">
        <v>8326</v>
      </c>
      <c r="T991" s="17">
        <f t="shared" si="62"/>
        <v>42062.296412037031</v>
      </c>
      <c r="U991" s="17">
        <f t="shared" si="63"/>
        <v>42643.185416666667</v>
      </c>
    </row>
    <row r="992" spans="2:21" ht="42.75" hidden="1" x14ac:dyDescent="0.45">
      <c r="B992">
        <v>408</v>
      </c>
      <c r="C992" s="9" t="s">
        <v>409</v>
      </c>
      <c r="D992" s="3" t="s">
        <v>4518</v>
      </c>
      <c r="E992" s="5">
        <v>6000</v>
      </c>
      <c r="F992" s="7">
        <v>6086.26</v>
      </c>
      <c r="G992" t="s">
        <v>8218</v>
      </c>
      <c r="H992" t="s">
        <v>8223</v>
      </c>
      <c r="I992" t="s">
        <v>8245</v>
      </c>
      <c r="J992">
        <v>1383676790</v>
      </c>
      <c r="K992">
        <v>1380217190</v>
      </c>
      <c r="L992" t="b">
        <v>0</v>
      </c>
      <c r="M992">
        <v>38</v>
      </c>
      <c r="N992" t="b">
        <v>1</v>
      </c>
      <c r="O992" t="s">
        <v>8267</v>
      </c>
      <c r="P992">
        <f t="shared" si="60"/>
        <v>101</v>
      </c>
      <c r="Q992">
        <f t="shared" si="61"/>
        <v>160.16</v>
      </c>
      <c r="R992" s="12" t="s">
        <v>8321</v>
      </c>
      <c r="S992" t="s">
        <v>8322</v>
      </c>
      <c r="T992" s="17">
        <f t="shared" si="62"/>
        <v>41543.735995370371</v>
      </c>
      <c r="U992" s="17">
        <f t="shared" si="63"/>
        <v>40811.814432870371</v>
      </c>
    </row>
    <row r="993" spans="2:21" ht="42.75" hidden="1" x14ac:dyDescent="0.45">
      <c r="B993">
        <v>802</v>
      </c>
      <c r="C993" s="9" t="s">
        <v>803</v>
      </c>
      <c r="D993" s="3" t="s">
        <v>4912</v>
      </c>
      <c r="E993" s="5">
        <v>6000</v>
      </c>
      <c r="F993" s="7">
        <v>6080</v>
      </c>
      <c r="G993" t="s">
        <v>8218</v>
      </c>
      <c r="H993" t="s">
        <v>8223</v>
      </c>
      <c r="I993" t="s">
        <v>8245</v>
      </c>
      <c r="J993">
        <v>1347854700</v>
      </c>
      <c r="K993">
        <v>1343867524</v>
      </c>
      <c r="L993" t="b">
        <v>0</v>
      </c>
      <c r="M993">
        <v>75</v>
      </c>
      <c r="N993" t="b">
        <v>1</v>
      </c>
      <c r="O993" t="s">
        <v>8274</v>
      </c>
      <c r="P993">
        <f t="shared" si="60"/>
        <v>101</v>
      </c>
      <c r="Q993">
        <f t="shared" si="61"/>
        <v>81.069999999999993</v>
      </c>
      <c r="R993" s="12" t="s">
        <v>8327</v>
      </c>
      <c r="S993" t="s">
        <v>8331</v>
      </c>
      <c r="T993" s="17">
        <f t="shared" si="62"/>
        <v>41123.022268518522</v>
      </c>
      <c r="U993" s="17">
        <f t="shared" si="63"/>
        <v>41748.878182870372</v>
      </c>
    </row>
    <row r="994" spans="2:21" ht="28.5" hidden="1" x14ac:dyDescent="0.45">
      <c r="B994">
        <v>3281</v>
      </c>
      <c r="C994" s="9" t="s">
        <v>3281</v>
      </c>
      <c r="D994" s="3" t="s">
        <v>7391</v>
      </c>
      <c r="E994" s="5">
        <v>5000</v>
      </c>
      <c r="F994" s="7">
        <v>6080</v>
      </c>
      <c r="G994" t="s">
        <v>8218</v>
      </c>
      <c r="H994" t="s">
        <v>8223</v>
      </c>
      <c r="I994" t="s">
        <v>8245</v>
      </c>
      <c r="J994">
        <v>1441153705</v>
      </c>
      <c r="K994">
        <v>1438561705</v>
      </c>
      <c r="L994" t="b">
        <v>0</v>
      </c>
      <c r="M994">
        <v>47</v>
      </c>
      <c r="N994" t="b">
        <v>1</v>
      </c>
      <c r="O994" t="s">
        <v>8269</v>
      </c>
      <c r="P994">
        <f t="shared" si="60"/>
        <v>122</v>
      </c>
      <c r="Q994">
        <f t="shared" si="61"/>
        <v>129.36000000000001</v>
      </c>
      <c r="R994" s="12" t="s">
        <v>8323</v>
      </c>
      <c r="S994" t="s">
        <v>8326</v>
      </c>
      <c r="T994" s="17">
        <f t="shared" si="62"/>
        <v>42219.019733796296</v>
      </c>
      <c r="U994" s="17">
        <f t="shared" si="63"/>
        <v>42095.207638888889</v>
      </c>
    </row>
    <row r="995" spans="2:21" ht="42.75" hidden="1" x14ac:dyDescent="0.45">
      <c r="B995">
        <v>2092</v>
      </c>
      <c r="C995" s="9" t="s">
        <v>2093</v>
      </c>
      <c r="D995" s="3" t="s">
        <v>6202</v>
      </c>
      <c r="E995" s="5">
        <v>6000</v>
      </c>
      <c r="F995" s="7">
        <v>6077</v>
      </c>
      <c r="G995" t="s">
        <v>8218</v>
      </c>
      <c r="H995" t="s">
        <v>8223</v>
      </c>
      <c r="I995" t="s">
        <v>8245</v>
      </c>
      <c r="J995">
        <v>1318006732</v>
      </c>
      <c r="K995">
        <v>1312822732</v>
      </c>
      <c r="L995" t="b">
        <v>0</v>
      </c>
      <c r="M995">
        <v>55</v>
      </c>
      <c r="N995" t="b">
        <v>1</v>
      </c>
      <c r="O995" t="s">
        <v>8277</v>
      </c>
      <c r="P995">
        <f t="shared" si="60"/>
        <v>101</v>
      </c>
      <c r="Q995">
        <f t="shared" si="61"/>
        <v>110.49</v>
      </c>
      <c r="R995" s="12" t="s">
        <v>8327</v>
      </c>
      <c r="S995" t="s">
        <v>8328</v>
      </c>
      <c r="T995" s="17">
        <f t="shared" si="62"/>
        <v>40763.707546296297</v>
      </c>
      <c r="U995" s="17">
        <f t="shared" si="63"/>
        <v>41583.777662037035</v>
      </c>
    </row>
    <row r="996" spans="2:21" ht="42.75" hidden="1" x14ac:dyDescent="0.45">
      <c r="B996">
        <v>1255</v>
      </c>
      <c r="C996" s="9" t="s">
        <v>1256</v>
      </c>
      <c r="D996" s="3" t="s">
        <v>5365</v>
      </c>
      <c r="E996" s="5">
        <v>3000</v>
      </c>
      <c r="F996" s="7">
        <v>6071</v>
      </c>
      <c r="G996" t="s">
        <v>8218</v>
      </c>
      <c r="H996" t="s">
        <v>8223</v>
      </c>
      <c r="I996" t="s">
        <v>8245</v>
      </c>
      <c r="J996">
        <v>1385932652</v>
      </c>
      <c r="K996">
        <v>1383337052</v>
      </c>
      <c r="L996" t="b">
        <v>1</v>
      </c>
      <c r="M996">
        <v>109</v>
      </c>
      <c r="N996" t="b">
        <v>1</v>
      </c>
      <c r="O996" t="s">
        <v>8274</v>
      </c>
      <c r="P996">
        <f t="shared" si="60"/>
        <v>202</v>
      </c>
      <c r="Q996">
        <f t="shared" si="61"/>
        <v>55.7</v>
      </c>
      <c r="R996" s="12" t="s">
        <v>8327</v>
      </c>
      <c r="S996" t="s">
        <v>8331</v>
      </c>
      <c r="T996" s="17">
        <f t="shared" si="62"/>
        <v>41579.845509259263</v>
      </c>
      <c r="U996" s="17">
        <f t="shared" si="63"/>
        <v>41169.170138888891</v>
      </c>
    </row>
    <row r="997" spans="2:21" ht="42.75" hidden="1" x14ac:dyDescent="0.45">
      <c r="B997">
        <v>2697</v>
      </c>
      <c r="C997" s="9" t="s">
        <v>2697</v>
      </c>
      <c r="D997" s="3" t="s">
        <v>6807</v>
      </c>
      <c r="E997" s="5">
        <v>23000</v>
      </c>
      <c r="F997" s="7">
        <v>6061</v>
      </c>
      <c r="G997" t="s">
        <v>8220</v>
      </c>
      <c r="H997" t="s">
        <v>8223</v>
      </c>
      <c r="I997" t="s">
        <v>8245</v>
      </c>
      <c r="J997">
        <v>1438552800</v>
      </c>
      <c r="K997">
        <v>1435876423</v>
      </c>
      <c r="L997" t="b">
        <v>0</v>
      </c>
      <c r="M997">
        <v>52</v>
      </c>
      <c r="N997" t="b">
        <v>0</v>
      </c>
      <c r="O997" t="s">
        <v>8282</v>
      </c>
      <c r="P997">
        <f t="shared" si="60"/>
        <v>26</v>
      </c>
      <c r="Q997">
        <f t="shared" si="61"/>
        <v>116.56</v>
      </c>
      <c r="R997" s="12" t="s">
        <v>8319</v>
      </c>
      <c r="S997" t="s">
        <v>8345</v>
      </c>
      <c r="T997" s="17">
        <f t="shared" si="62"/>
        <v>42187.940081018518</v>
      </c>
      <c r="U997" s="17">
        <f t="shared" si="63"/>
        <v>42249.019733796296</v>
      </c>
    </row>
    <row r="998" spans="2:21" ht="42.75" hidden="1" x14ac:dyDescent="0.45">
      <c r="B998">
        <v>1621</v>
      </c>
      <c r="C998" s="9" t="s">
        <v>1622</v>
      </c>
      <c r="D998" s="3" t="s">
        <v>5731</v>
      </c>
      <c r="E998" s="5">
        <v>5000</v>
      </c>
      <c r="F998" s="7">
        <v>6060</v>
      </c>
      <c r="G998" t="s">
        <v>8218</v>
      </c>
      <c r="H998" t="s">
        <v>8223</v>
      </c>
      <c r="I998" t="s">
        <v>8245</v>
      </c>
      <c r="J998">
        <v>1338177540</v>
      </c>
      <c r="K998">
        <v>1333550015</v>
      </c>
      <c r="L998" t="b">
        <v>0</v>
      </c>
      <c r="M998">
        <v>37</v>
      </c>
      <c r="N998" t="b">
        <v>1</v>
      </c>
      <c r="O998" t="s">
        <v>8274</v>
      </c>
      <c r="P998">
        <f t="shared" si="60"/>
        <v>121</v>
      </c>
      <c r="Q998">
        <f t="shared" si="61"/>
        <v>163.78</v>
      </c>
      <c r="R998" s="12" t="s">
        <v>8327</v>
      </c>
      <c r="S998" t="s">
        <v>8331</v>
      </c>
      <c r="T998" s="17">
        <f t="shared" si="62"/>
        <v>41003.60665509259</v>
      </c>
      <c r="U998" s="17">
        <f t="shared" si="63"/>
        <v>40823.707546296297</v>
      </c>
    </row>
    <row r="999" spans="2:21" ht="28.5" hidden="1" x14ac:dyDescent="0.45">
      <c r="B999">
        <v>14</v>
      </c>
      <c r="C999" s="9" t="s">
        <v>16</v>
      </c>
      <c r="D999" s="3" t="s">
        <v>4125</v>
      </c>
      <c r="E999" s="5">
        <v>6000</v>
      </c>
      <c r="F999" s="7">
        <v>6056</v>
      </c>
      <c r="G999" t="s">
        <v>8218</v>
      </c>
      <c r="H999" t="s">
        <v>8225</v>
      </c>
      <c r="I999" t="s">
        <v>8247</v>
      </c>
      <c r="J999">
        <v>1405259940</v>
      </c>
      <c r="K999">
        <v>1403051888</v>
      </c>
      <c r="L999" t="b">
        <v>0</v>
      </c>
      <c r="M999">
        <v>41</v>
      </c>
      <c r="N999" t="b">
        <v>1</v>
      </c>
      <c r="O999" t="s">
        <v>8263</v>
      </c>
      <c r="P999">
        <f t="shared" si="60"/>
        <v>101</v>
      </c>
      <c r="Q999">
        <f t="shared" si="61"/>
        <v>147.71</v>
      </c>
      <c r="R999" s="12" t="s">
        <v>8321</v>
      </c>
      <c r="S999" t="s">
        <v>8332</v>
      </c>
      <c r="T999" s="17">
        <f t="shared" si="62"/>
        <v>41808.02648148148</v>
      </c>
      <c r="U999" s="17">
        <f t="shared" si="63"/>
        <v>41609.887175925927</v>
      </c>
    </row>
    <row r="1000" spans="2:21" ht="57" hidden="1" x14ac:dyDescent="0.45">
      <c r="B1000">
        <v>2318</v>
      </c>
      <c r="C1000" s="9" t="s">
        <v>2319</v>
      </c>
      <c r="D1000" s="3" t="s">
        <v>6428</v>
      </c>
      <c r="E1000" s="5">
        <v>5000</v>
      </c>
      <c r="F1000" s="7">
        <v>6053</v>
      </c>
      <c r="G1000" t="s">
        <v>8218</v>
      </c>
      <c r="H1000" t="s">
        <v>8223</v>
      </c>
      <c r="I1000" t="s">
        <v>8245</v>
      </c>
      <c r="J1000">
        <v>1253937540</v>
      </c>
      <c r="K1000">
        <v>1251214014</v>
      </c>
      <c r="L1000" t="b">
        <v>1</v>
      </c>
      <c r="M1000">
        <v>163</v>
      </c>
      <c r="N1000" t="b">
        <v>1</v>
      </c>
      <c r="O1000" t="s">
        <v>8277</v>
      </c>
      <c r="P1000">
        <f t="shared" si="60"/>
        <v>121</v>
      </c>
      <c r="Q1000">
        <f t="shared" si="61"/>
        <v>37.130000000000003</v>
      </c>
      <c r="R1000" s="12" t="s">
        <v>8327</v>
      </c>
      <c r="S1000" t="s">
        <v>8328</v>
      </c>
      <c r="T1000" s="17">
        <f t="shared" si="62"/>
        <v>40050.643680555557</v>
      </c>
      <c r="U1000" s="17">
        <f t="shared" si="63"/>
        <v>42218.916666666672</v>
      </c>
    </row>
    <row r="1001" spans="2:21" ht="42.75" hidden="1" x14ac:dyDescent="0.45">
      <c r="B1001">
        <v>2304</v>
      </c>
      <c r="C1001" s="9" t="s">
        <v>2305</v>
      </c>
      <c r="D1001" s="3" t="s">
        <v>6414</v>
      </c>
      <c r="E1001" s="5">
        <v>6000</v>
      </c>
      <c r="F1001" s="7">
        <v>6042.02</v>
      </c>
      <c r="G1001" t="s">
        <v>8218</v>
      </c>
      <c r="H1001" t="s">
        <v>8223</v>
      </c>
      <c r="I1001" t="s">
        <v>8245</v>
      </c>
      <c r="J1001">
        <v>1293857940</v>
      </c>
      <c r="K1001">
        <v>1290281691</v>
      </c>
      <c r="L1001" t="b">
        <v>1</v>
      </c>
      <c r="M1001">
        <v>113</v>
      </c>
      <c r="N1001" t="b">
        <v>1</v>
      </c>
      <c r="O1001" t="s">
        <v>8277</v>
      </c>
      <c r="P1001">
        <f t="shared" si="60"/>
        <v>101</v>
      </c>
      <c r="Q1001">
        <f t="shared" si="61"/>
        <v>53.47</v>
      </c>
      <c r="R1001" s="12" t="s">
        <v>8327</v>
      </c>
      <c r="S1001" t="s">
        <v>8328</v>
      </c>
      <c r="T1001" s="17">
        <f t="shared" si="62"/>
        <v>40502.815868055557</v>
      </c>
      <c r="U1001" s="17">
        <f t="shared" si="63"/>
        <v>41057.165972222225</v>
      </c>
    </row>
    <row r="1002" spans="2:21" ht="42.75" hidden="1" x14ac:dyDescent="0.45">
      <c r="B1002">
        <v>1605</v>
      </c>
      <c r="C1002" s="9" t="s">
        <v>1606</v>
      </c>
      <c r="D1002" s="3" t="s">
        <v>5715</v>
      </c>
      <c r="E1002" s="5">
        <v>6000</v>
      </c>
      <c r="F1002" s="7">
        <v>6041.6</v>
      </c>
      <c r="G1002" t="s">
        <v>8218</v>
      </c>
      <c r="H1002" t="s">
        <v>8223</v>
      </c>
      <c r="I1002" t="s">
        <v>8245</v>
      </c>
      <c r="J1002">
        <v>1312182000</v>
      </c>
      <c r="K1002">
        <v>1311380313</v>
      </c>
      <c r="L1002" t="b">
        <v>0</v>
      </c>
      <c r="M1002">
        <v>44</v>
      </c>
      <c r="N1002" t="b">
        <v>1</v>
      </c>
      <c r="O1002" t="s">
        <v>8274</v>
      </c>
      <c r="P1002">
        <f t="shared" si="60"/>
        <v>101</v>
      </c>
      <c r="Q1002">
        <f t="shared" si="61"/>
        <v>137.31</v>
      </c>
      <c r="R1002" s="12" t="s">
        <v>8327</v>
      </c>
      <c r="S1002" t="s">
        <v>8331</v>
      </c>
      <c r="T1002" s="17">
        <f t="shared" si="62"/>
        <v>40747.012881944444</v>
      </c>
      <c r="U1002" s="17">
        <f t="shared" si="63"/>
        <v>41833.582638888889</v>
      </c>
    </row>
    <row r="1003" spans="2:21" ht="42.75" hidden="1" x14ac:dyDescent="0.45">
      <c r="B1003">
        <v>1858</v>
      </c>
      <c r="C1003" s="9" t="s">
        <v>1859</v>
      </c>
      <c r="D1003" s="3" t="s">
        <v>5968</v>
      </c>
      <c r="E1003" s="5">
        <v>5555.55</v>
      </c>
      <c r="F1003" s="7">
        <v>6041.55</v>
      </c>
      <c r="G1003" t="s">
        <v>8218</v>
      </c>
      <c r="H1003" t="s">
        <v>8223</v>
      </c>
      <c r="I1003" t="s">
        <v>8245</v>
      </c>
      <c r="J1003">
        <v>1324014521</v>
      </c>
      <c r="K1003">
        <v>1318826921</v>
      </c>
      <c r="L1003" t="b">
        <v>0</v>
      </c>
      <c r="M1003">
        <v>149</v>
      </c>
      <c r="N1003" t="b">
        <v>1</v>
      </c>
      <c r="O1003" t="s">
        <v>8274</v>
      </c>
      <c r="P1003">
        <f t="shared" si="60"/>
        <v>109</v>
      </c>
      <c r="Q1003">
        <f t="shared" si="61"/>
        <v>40.549999999999997</v>
      </c>
      <c r="R1003" s="12" t="s">
        <v>8327</v>
      </c>
      <c r="S1003" t="s">
        <v>8331</v>
      </c>
      <c r="T1003" s="17">
        <f t="shared" si="62"/>
        <v>40833.200474537036</v>
      </c>
      <c r="U1003" s="17">
        <f t="shared" si="63"/>
        <v>40082.165972222225</v>
      </c>
    </row>
    <row r="1004" spans="2:21" ht="42.75" hidden="1" x14ac:dyDescent="0.45">
      <c r="B1004">
        <v>2189</v>
      </c>
      <c r="C1004" s="9" t="s">
        <v>2190</v>
      </c>
      <c r="D1004" s="3" t="s">
        <v>6299</v>
      </c>
      <c r="E1004" s="5">
        <v>1200</v>
      </c>
      <c r="F1004" s="7">
        <v>6039</v>
      </c>
      <c r="G1004" t="s">
        <v>8218</v>
      </c>
      <c r="H1004" t="s">
        <v>8224</v>
      </c>
      <c r="I1004" t="s">
        <v>8246</v>
      </c>
      <c r="J1004">
        <v>1461276000</v>
      </c>
      <c r="K1004">
        <v>1460055300</v>
      </c>
      <c r="L1004" t="b">
        <v>0</v>
      </c>
      <c r="M1004">
        <v>88</v>
      </c>
      <c r="N1004" t="b">
        <v>1</v>
      </c>
      <c r="O1004" t="s">
        <v>8295</v>
      </c>
      <c r="P1004">
        <f t="shared" si="60"/>
        <v>503</v>
      </c>
      <c r="Q1004">
        <f t="shared" si="61"/>
        <v>68.63</v>
      </c>
      <c r="R1004" s="12" t="s">
        <v>8316</v>
      </c>
      <c r="S1004" t="s">
        <v>8317</v>
      </c>
      <c r="T1004" s="17">
        <f t="shared" si="62"/>
        <v>42467.788194444445</v>
      </c>
      <c r="U1004" s="17">
        <f t="shared" si="63"/>
        <v>40544.207638888889</v>
      </c>
    </row>
    <row r="1005" spans="2:21" ht="42.75" hidden="1" x14ac:dyDescent="0.45">
      <c r="B1005">
        <v>523</v>
      </c>
      <c r="C1005" s="9" t="s">
        <v>524</v>
      </c>
      <c r="D1005" s="3" t="s">
        <v>4633</v>
      </c>
      <c r="E1005" s="5">
        <v>5000</v>
      </c>
      <c r="F1005" s="7">
        <v>6030</v>
      </c>
      <c r="G1005" t="s">
        <v>8218</v>
      </c>
      <c r="H1005" t="s">
        <v>8223</v>
      </c>
      <c r="I1005" t="s">
        <v>8245</v>
      </c>
      <c r="J1005">
        <v>1442805076</v>
      </c>
      <c r="K1005">
        <v>1440213076</v>
      </c>
      <c r="L1005" t="b">
        <v>0</v>
      </c>
      <c r="M1005">
        <v>84</v>
      </c>
      <c r="N1005" t="b">
        <v>1</v>
      </c>
      <c r="O1005" t="s">
        <v>8269</v>
      </c>
      <c r="P1005">
        <f t="shared" si="60"/>
        <v>121</v>
      </c>
      <c r="Q1005">
        <f t="shared" si="61"/>
        <v>71.790000000000006</v>
      </c>
      <c r="R1005" s="12" t="s">
        <v>8323</v>
      </c>
      <c r="S1005" t="s">
        <v>8326</v>
      </c>
      <c r="T1005" s="17">
        <f t="shared" si="62"/>
        <v>42238.13282407407</v>
      </c>
      <c r="U1005" s="17">
        <f t="shared" si="63"/>
        <v>40756.291666666664</v>
      </c>
    </row>
    <row r="1006" spans="2:21" ht="42.75" hidden="1" x14ac:dyDescent="0.45">
      <c r="B1006">
        <v>1200</v>
      </c>
      <c r="C1006" s="9" t="s">
        <v>1201</v>
      </c>
      <c r="D1006" s="3" t="s">
        <v>5310</v>
      </c>
      <c r="E1006" s="5">
        <v>4800</v>
      </c>
      <c r="F1006" s="7">
        <v>6029</v>
      </c>
      <c r="G1006" t="s">
        <v>8218</v>
      </c>
      <c r="H1006" t="s">
        <v>8223</v>
      </c>
      <c r="I1006" t="s">
        <v>8245</v>
      </c>
      <c r="J1006">
        <v>1429183656</v>
      </c>
      <c r="K1006">
        <v>1427369256</v>
      </c>
      <c r="L1006" t="b">
        <v>0</v>
      </c>
      <c r="M1006">
        <v>103</v>
      </c>
      <c r="N1006" t="b">
        <v>1</v>
      </c>
      <c r="O1006" t="s">
        <v>8283</v>
      </c>
      <c r="P1006">
        <f t="shared" si="60"/>
        <v>126</v>
      </c>
      <c r="Q1006">
        <f t="shared" si="61"/>
        <v>58.53</v>
      </c>
      <c r="R1006" s="12" t="s">
        <v>8313</v>
      </c>
      <c r="S1006" t="s">
        <v>8314</v>
      </c>
      <c r="T1006" s="17">
        <f t="shared" si="62"/>
        <v>42089.477500000001</v>
      </c>
      <c r="U1006" s="17">
        <f t="shared" si="63"/>
        <v>40893.242141203707</v>
      </c>
    </row>
    <row r="1007" spans="2:21" ht="85.5" hidden="1" x14ac:dyDescent="0.45">
      <c r="B1007">
        <v>3750</v>
      </c>
      <c r="C1007" s="9" t="s">
        <v>3747</v>
      </c>
      <c r="D1007" s="3" t="s">
        <v>7860</v>
      </c>
      <c r="E1007" s="5">
        <v>6000</v>
      </c>
      <c r="F1007" s="7">
        <v>6027</v>
      </c>
      <c r="G1007" t="s">
        <v>8218</v>
      </c>
      <c r="H1007" t="s">
        <v>8223</v>
      </c>
      <c r="I1007" t="s">
        <v>8245</v>
      </c>
      <c r="J1007">
        <v>1423555140</v>
      </c>
      <c r="K1007">
        <v>1421105608</v>
      </c>
      <c r="L1007" t="b">
        <v>0</v>
      </c>
      <c r="M1007">
        <v>28</v>
      </c>
      <c r="N1007" t="b">
        <v>1</v>
      </c>
      <c r="O1007" t="s">
        <v>8303</v>
      </c>
      <c r="P1007">
        <f t="shared" si="60"/>
        <v>100</v>
      </c>
      <c r="Q1007">
        <f t="shared" si="61"/>
        <v>215.25</v>
      </c>
      <c r="R1007" s="12" t="s">
        <v>8323</v>
      </c>
      <c r="S1007" t="s">
        <v>8335</v>
      </c>
      <c r="T1007" s="17">
        <f t="shared" si="62"/>
        <v>42016.981574074074</v>
      </c>
      <c r="U1007" s="17">
        <f t="shared" si="63"/>
        <v>42481.916666666672</v>
      </c>
    </row>
    <row r="1008" spans="2:21" ht="42.75" hidden="1" x14ac:dyDescent="0.45">
      <c r="B1008">
        <v>11</v>
      </c>
      <c r="C1008" s="9" t="s">
        <v>13</v>
      </c>
      <c r="D1008" s="3" t="s">
        <v>4122</v>
      </c>
      <c r="E1008" s="5">
        <v>5000</v>
      </c>
      <c r="F1008" s="7">
        <v>6025</v>
      </c>
      <c r="G1008" t="s">
        <v>8218</v>
      </c>
      <c r="H1008" t="s">
        <v>8223</v>
      </c>
      <c r="I1008" t="s">
        <v>8245</v>
      </c>
      <c r="J1008">
        <v>1471834800</v>
      </c>
      <c r="K1008">
        <v>1469126462</v>
      </c>
      <c r="L1008" t="b">
        <v>0</v>
      </c>
      <c r="M1008">
        <v>75</v>
      </c>
      <c r="N1008" t="b">
        <v>1</v>
      </c>
      <c r="O1008" t="s">
        <v>8263</v>
      </c>
      <c r="P1008">
        <f t="shared" si="60"/>
        <v>121</v>
      </c>
      <c r="Q1008">
        <f t="shared" si="61"/>
        <v>80.33</v>
      </c>
      <c r="R1008" s="12" t="s">
        <v>8321</v>
      </c>
      <c r="S1008" t="s">
        <v>8332</v>
      </c>
      <c r="T1008" s="17">
        <f t="shared" si="62"/>
        <v>42572.778495370367</v>
      </c>
      <c r="U1008" s="17">
        <f t="shared" si="63"/>
        <v>42268.13282407407</v>
      </c>
    </row>
    <row r="1009" spans="2:21" ht="42.75" hidden="1" x14ac:dyDescent="0.45">
      <c r="B1009">
        <v>1743</v>
      </c>
      <c r="C1009" s="9" t="s">
        <v>1744</v>
      </c>
      <c r="D1009" s="3" t="s">
        <v>5853</v>
      </c>
      <c r="E1009" s="5">
        <v>6000</v>
      </c>
      <c r="F1009" s="7">
        <v>6025</v>
      </c>
      <c r="G1009" t="s">
        <v>8218</v>
      </c>
      <c r="H1009" t="s">
        <v>8223</v>
      </c>
      <c r="I1009" t="s">
        <v>8245</v>
      </c>
      <c r="J1009">
        <v>1472270340</v>
      </c>
      <c r="K1009">
        <v>1470348775</v>
      </c>
      <c r="L1009" t="b">
        <v>0</v>
      </c>
      <c r="M1009">
        <v>67</v>
      </c>
      <c r="N1009" t="b">
        <v>1</v>
      </c>
      <c r="O1009" t="s">
        <v>8283</v>
      </c>
      <c r="P1009">
        <f t="shared" si="60"/>
        <v>100</v>
      </c>
      <c r="Q1009">
        <f t="shared" si="61"/>
        <v>89.93</v>
      </c>
      <c r="R1009" s="12" t="s">
        <v>8313</v>
      </c>
      <c r="S1009" t="s">
        <v>8314</v>
      </c>
      <c r="T1009" s="17">
        <f t="shared" si="62"/>
        <v>42586.925636574073</v>
      </c>
      <c r="U1009" s="17">
        <f t="shared" si="63"/>
        <v>42110.477500000001</v>
      </c>
    </row>
    <row r="1010" spans="2:21" ht="42.75" hidden="1" x14ac:dyDescent="0.45">
      <c r="B1010">
        <v>2098</v>
      </c>
      <c r="C1010" s="9" t="s">
        <v>2099</v>
      </c>
      <c r="D1010" s="3" t="s">
        <v>6208</v>
      </c>
      <c r="E1010" s="5">
        <v>6000</v>
      </c>
      <c r="F1010" s="7">
        <v>6020</v>
      </c>
      <c r="G1010" t="s">
        <v>8218</v>
      </c>
      <c r="H1010" t="s">
        <v>8223</v>
      </c>
      <c r="I1010" t="s">
        <v>8245</v>
      </c>
      <c r="J1010">
        <v>1331174635</v>
      </c>
      <c r="K1010">
        <v>1328582635</v>
      </c>
      <c r="L1010" t="b">
        <v>0</v>
      </c>
      <c r="M1010">
        <v>32</v>
      </c>
      <c r="N1010" t="b">
        <v>1</v>
      </c>
      <c r="O1010" t="s">
        <v>8277</v>
      </c>
      <c r="P1010">
        <f t="shared" si="60"/>
        <v>100</v>
      </c>
      <c r="Q1010">
        <f t="shared" si="61"/>
        <v>188.13</v>
      </c>
      <c r="R1010" s="12" t="s">
        <v>8327</v>
      </c>
      <c r="S1010" t="s">
        <v>8328</v>
      </c>
      <c r="T1010" s="17">
        <f t="shared" si="62"/>
        <v>40946.11383101852</v>
      </c>
      <c r="U1010" s="17">
        <f t="shared" si="63"/>
        <v>42045.332638888889</v>
      </c>
    </row>
    <row r="1011" spans="2:21" ht="42.75" hidden="1" x14ac:dyDescent="0.45">
      <c r="B1011">
        <v>845</v>
      </c>
      <c r="C1011" s="9" t="s">
        <v>846</v>
      </c>
      <c r="D1011" s="3" t="s">
        <v>4955</v>
      </c>
      <c r="E1011" s="5">
        <v>5000</v>
      </c>
      <c r="F1011" s="7">
        <v>6019.01</v>
      </c>
      <c r="G1011" t="s">
        <v>8218</v>
      </c>
      <c r="H1011" t="s">
        <v>8223</v>
      </c>
      <c r="I1011" t="s">
        <v>8245</v>
      </c>
      <c r="J1011">
        <v>1473047940</v>
      </c>
      <c r="K1011">
        <v>1469595396</v>
      </c>
      <c r="L1011" t="b">
        <v>0</v>
      </c>
      <c r="M1011">
        <v>177</v>
      </c>
      <c r="N1011" t="b">
        <v>1</v>
      </c>
      <c r="O1011" t="s">
        <v>8275</v>
      </c>
      <c r="P1011">
        <f t="shared" si="60"/>
        <v>120</v>
      </c>
      <c r="Q1011">
        <f t="shared" si="61"/>
        <v>34.01</v>
      </c>
      <c r="R1011" s="12" t="s">
        <v>8327</v>
      </c>
      <c r="S1011" t="s">
        <v>8336</v>
      </c>
      <c r="T1011" s="17">
        <f t="shared" si="62"/>
        <v>42578.205972222218</v>
      </c>
      <c r="U1011" s="17">
        <f t="shared" si="63"/>
        <v>42604.125</v>
      </c>
    </row>
    <row r="1012" spans="2:21" ht="42.75" hidden="1" x14ac:dyDescent="0.45">
      <c r="B1012">
        <v>1321</v>
      </c>
      <c r="C1012" s="9" t="s">
        <v>1322</v>
      </c>
      <c r="D1012" s="3" t="s">
        <v>5431</v>
      </c>
      <c r="E1012" s="5">
        <v>462000</v>
      </c>
      <c r="F1012" s="7">
        <v>6019</v>
      </c>
      <c r="G1012" t="s">
        <v>8219</v>
      </c>
      <c r="H1012" t="s">
        <v>8234</v>
      </c>
      <c r="I1012" t="s">
        <v>8254</v>
      </c>
      <c r="J1012">
        <v>1482515937</v>
      </c>
      <c r="K1012">
        <v>1479923937</v>
      </c>
      <c r="L1012" t="b">
        <v>0</v>
      </c>
      <c r="M1012">
        <v>7</v>
      </c>
      <c r="N1012" t="b">
        <v>0</v>
      </c>
      <c r="O1012" t="s">
        <v>8271</v>
      </c>
      <c r="P1012">
        <f t="shared" si="60"/>
        <v>1</v>
      </c>
      <c r="Q1012">
        <f t="shared" si="61"/>
        <v>859.86</v>
      </c>
      <c r="R1012" s="12" t="s">
        <v>8308</v>
      </c>
      <c r="S1012" t="s">
        <v>8310</v>
      </c>
      <c r="T1012" s="17">
        <f t="shared" si="62"/>
        <v>42697.74927083333</v>
      </c>
      <c r="U1012" s="17">
        <f t="shared" si="63"/>
        <v>42609.165972222225</v>
      </c>
    </row>
    <row r="1013" spans="2:21" ht="42.75" x14ac:dyDescent="0.45">
      <c r="B1013">
        <v>3213</v>
      </c>
      <c r="C1013" s="9" t="s">
        <v>3213</v>
      </c>
      <c r="D1013" s="3" t="s">
        <v>7323</v>
      </c>
      <c r="E1013" s="5">
        <v>6000</v>
      </c>
      <c r="F1013" s="7">
        <v>6007</v>
      </c>
      <c r="G1013" t="s">
        <v>8218</v>
      </c>
      <c r="H1013" t="s">
        <v>8224</v>
      </c>
      <c r="I1013" t="s">
        <v>8246</v>
      </c>
      <c r="J1013">
        <v>1437934759</v>
      </c>
      <c r="K1013">
        <v>1434478759</v>
      </c>
      <c r="L1013" t="b">
        <v>1</v>
      </c>
      <c r="M1013">
        <v>47</v>
      </c>
      <c r="N1013" t="b">
        <v>1</v>
      </c>
      <c r="O1013" t="s">
        <v>8269</v>
      </c>
      <c r="P1013">
        <f t="shared" si="60"/>
        <v>100</v>
      </c>
      <c r="Q1013">
        <f t="shared" si="61"/>
        <v>127.81</v>
      </c>
      <c r="R1013" s="12" t="s">
        <v>8323</v>
      </c>
      <c r="S1013" t="s">
        <v>8326</v>
      </c>
      <c r="T1013" s="17">
        <f t="shared" si="62"/>
        <v>42171.763414351852</v>
      </c>
      <c r="U1013" s="17">
        <f t="shared" si="63"/>
        <v>40976.11383101852</v>
      </c>
    </row>
    <row r="1014" spans="2:21" ht="42.75" hidden="1" x14ac:dyDescent="0.45">
      <c r="B1014">
        <v>291</v>
      </c>
      <c r="C1014" s="9" t="s">
        <v>292</v>
      </c>
      <c r="D1014" s="3" t="s">
        <v>4401</v>
      </c>
      <c r="E1014" s="5">
        <v>5000</v>
      </c>
      <c r="F1014" s="7">
        <v>6001</v>
      </c>
      <c r="G1014" t="s">
        <v>8218</v>
      </c>
      <c r="H1014" t="s">
        <v>8223</v>
      </c>
      <c r="I1014" t="s">
        <v>8245</v>
      </c>
      <c r="J1014">
        <v>1367366460</v>
      </c>
      <c r="K1014">
        <v>1365791246</v>
      </c>
      <c r="L1014" t="b">
        <v>1</v>
      </c>
      <c r="M1014">
        <v>128</v>
      </c>
      <c r="N1014" t="b">
        <v>1</v>
      </c>
      <c r="O1014" t="s">
        <v>8267</v>
      </c>
      <c r="P1014">
        <f t="shared" si="60"/>
        <v>120</v>
      </c>
      <c r="Q1014">
        <f t="shared" si="61"/>
        <v>46.88</v>
      </c>
      <c r="R1014" s="12" t="s">
        <v>8321</v>
      </c>
      <c r="S1014" t="s">
        <v>8322</v>
      </c>
      <c r="T1014" s="17">
        <f t="shared" si="62"/>
        <v>41376.769050925926</v>
      </c>
      <c r="U1014" s="17">
        <f t="shared" si="63"/>
        <v>42618.165972222225</v>
      </c>
    </row>
    <row r="1015" spans="2:21" ht="42.75" hidden="1" x14ac:dyDescent="0.45">
      <c r="B1015">
        <v>3384</v>
      </c>
      <c r="C1015" s="9" t="s">
        <v>3383</v>
      </c>
      <c r="D1015" s="3" t="s">
        <v>7494</v>
      </c>
      <c r="E1015" s="5">
        <v>6000</v>
      </c>
      <c r="F1015" s="7">
        <v>6000.66</v>
      </c>
      <c r="G1015" t="s">
        <v>8218</v>
      </c>
      <c r="H1015" t="s">
        <v>8223</v>
      </c>
      <c r="I1015" t="s">
        <v>8245</v>
      </c>
      <c r="J1015">
        <v>1448074800</v>
      </c>
      <c r="K1015">
        <v>1444874768</v>
      </c>
      <c r="L1015" t="b">
        <v>0</v>
      </c>
      <c r="M1015">
        <v>64</v>
      </c>
      <c r="N1015" t="b">
        <v>1</v>
      </c>
      <c r="O1015" t="s">
        <v>8269</v>
      </c>
      <c r="P1015">
        <f t="shared" si="60"/>
        <v>100</v>
      </c>
      <c r="Q1015">
        <f t="shared" si="61"/>
        <v>93.76</v>
      </c>
      <c r="R1015" s="12" t="s">
        <v>8323</v>
      </c>
      <c r="S1015" t="s">
        <v>8326</v>
      </c>
      <c r="T1015" s="17">
        <f t="shared" si="62"/>
        <v>42292.087592592594</v>
      </c>
      <c r="U1015" s="17">
        <f t="shared" si="63"/>
        <v>42727.74927083333</v>
      </c>
    </row>
    <row r="1016" spans="2:21" ht="42.75" hidden="1" x14ac:dyDescent="0.45">
      <c r="B1016">
        <v>45</v>
      </c>
      <c r="C1016" s="9" t="s">
        <v>47</v>
      </c>
      <c r="D1016" s="3" t="s">
        <v>4156</v>
      </c>
      <c r="E1016" s="5">
        <v>5000</v>
      </c>
      <c r="F1016" s="7">
        <v>6000</v>
      </c>
      <c r="G1016" t="s">
        <v>8218</v>
      </c>
      <c r="H1016" t="s">
        <v>8223</v>
      </c>
      <c r="I1016" t="s">
        <v>8245</v>
      </c>
      <c r="J1016">
        <v>1461769107</v>
      </c>
      <c r="K1016">
        <v>1459177107</v>
      </c>
      <c r="L1016" t="b">
        <v>0</v>
      </c>
      <c r="M1016">
        <v>61</v>
      </c>
      <c r="N1016" t="b">
        <v>1</v>
      </c>
      <c r="O1016" t="s">
        <v>8263</v>
      </c>
      <c r="P1016">
        <f t="shared" si="60"/>
        <v>120</v>
      </c>
      <c r="Q1016">
        <f t="shared" si="61"/>
        <v>98.36</v>
      </c>
      <c r="R1016" s="12" t="s">
        <v>8321</v>
      </c>
      <c r="S1016" t="s">
        <v>8332</v>
      </c>
      <c r="T1016" s="17">
        <f t="shared" si="62"/>
        <v>42457.623923611114</v>
      </c>
      <c r="U1016" s="17">
        <f t="shared" si="63"/>
        <v>42211.763414351852</v>
      </c>
    </row>
    <row r="1017" spans="2:21" ht="28.5" hidden="1" x14ac:dyDescent="0.45">
      <c r="B1017">
        <v>262</v>
      </c>
      <c r="C1017" s="9" t="s">
        <v>263</v>
      </c>
      <c r="D1017" s="3" t="s">
        <v>4372</v>
      </c>
      <c r="E1017" s="5">
        <v>2500</v>
      </c>
      <c r="F1017" s="7">
        <v>6000</v>
      </c>
      <c r="G1017" t="s">
        <v>8218</v>
      </c>
      <c r="H1017" t="s">
        <v>8223</v>
      </c>
      <c r="I1017" t="s">
        <v>8245</v>
      </c>
      <c r="J1017">
        <v>1298699828</v>
      </c>
      <c r="K1017">
        <v>1294811828</v>
      </c>
      <c r="L1017" t="b">
        <v>1</v>
      </c>
      <c r="M1017">
        <v>145</v>
      </c>
      <c r="N1017" t="b">
        <v>1</v>
      </c>
      <c r="O1017" t="s">
        <v>8267</v>
      </c>
      <c r="P1017">
        <f t="shared" si="60"/>
        <v>240</v>
      </c>
      <c r="Q1017">
        <f t="shared" si="61"/>
        <v>41.38</v>
      </c>
      <c r="R1017" s="12" t="s">
        <v>8321</v>
      </c>
      <c r="S1017" t="s">
        <v>8322</v>
      </c>
      <c r="T1017" s="17">
        <f t="shared" si="62"/>
        <v>40555.24800925926</v>
      </c>
      <c r="U1017" s="17">
        <f t="shared" si="63"/>
        <v>41395.000694444447</v>
      </c>
    </row>
    <row r="1018" spans="2:21" ht="28.5" hidden="1" x14ac:dyDescent="0.45">
      <c r="B1018">
        <v>2496</v>
      </c>
      <c r="C1018" s="9" t="s">
        <v>2496</v>
      </c>
      <c r="D1018" s="3" t="s">
        <v>6606</v>
      </c>
      <c r="E1018" s="5">
        <v>6000</v>
      </c>
      <c r="F1018" s="7">
        <v>6000</v>
      </c>
      <c r="G1018" t="s">
        <v>8218</v>
      </c>
      <c r="H1018" t="s">
        <v>8223</v>
      </c>
      <c r="I1018" t="s">
        <v>8245</v>
      </c>
      <c r="J1018">
        <v>1364597692</v>
      </c>
      <c r="K1018">
        <v>1361577292</v>
      </c>
      <c r="L1018" t="b">
        <v>0</v>
      </c>
      <c r="M1018">
        <v>10</v>
      </c>
      <c r="N1018" t="b">
        <v>1</v>
      </c>
      <c r="O1018" t="s">
        <v>8277</v>
      </c>
      <c r="P1018">
        <f t="shared" si="60"/>
        <v>100</v>
      </c>
      <c r="Q1018">
        <f t="shared" si="61"/>
        <v>600</v>
      </c>
      <c r="R1018" s="12" t="s">
        <v>8327</v>
      </c>
      <c r="S1018" t="s">
        <v>8328</v>
      </c>
      <c r="T1018" s="17">
        <f t="shared" si="62"/>
        <v>41327.996435185189</v>
      </c>
      <c r="U1018" s="17">
        <f t="shared" si="63"/>
        <v>42329.125</v>
      </c>
    </row>
    <row r="1019" spans="2:21" ht="42.75" hidden="1" x14ac:dyDescent="0.45">
      <c r="B1019">
        <v>2822</v>
      </c>
      <c r="C1019" s="9" t="s">
        <v>2822</v>
      </c>
      <c r="D1019" s="3" t="s">
        <v>6932</v>
      </c>
      <c r="E1019" s="5">
        <v>6000</v>
      </c>
      <c r="F1019" s="7">
        <v>6000</v>
      </c>
      <c r="G1019" t="s">
        <v>8218</v>
      </c>
      <c r="H1019" t="s">
        <v>8223</v>
      </c>
      <c r="I1019" t="s">
        <v>8245</v>
      </c>
      <c r="J1019">
        <v>1427469892</v>
      </c>
      <c r="K1019">
        <v>1424881492</v>
      </c>
      <c r="L1019" t="b">
        <v>0</v>
      </c>
      <c r="M1019">
        <v>94</v>
      </c>
      <c r="N1019" t="b">
        <v>1</v>
      </c>
      <c r="O1019" t="s">
        <v>8269</v>
      </c>
      <c r="P1019">
        <f t="shared" si="60"/>
        <v>100</v>
      </c>
      <c r="Q1019">
        <f t="shared" si="61"/>
        <v>63.83</v>
      </c>
      <c r="R1019" s="12" t="s">
        <v>8323</v>
      </c>
      <c r="S1019" t="s">
        <v>8326</v>
      </c>
      <c r="T1019" s="17">
        <f t="shared" si="62"/>
        <v>42060.683935185181</v>
      </c>
      <c r="U1019" s="17">
        <f t="shared" si="63"/>
        <v>42487.623923611114</v>
      </c>
    </row>
    <row r="1020" spans="2:21" ht="42.75" hidden="1" x14ac:dyDescent="0.45">
      <c r="B1020">
        <v>3332</v>
      </c>
      <c r="C1020" s="9" t="s">
        <v>3332</v>
      </c>
      <c r="D1020" s="3" t="s">
        <v>7442</v>
      </c>
      <c r="E1020" s="5">
        <v>6000</v>
      </c>
      <c r="F1020" s="7">
        <v>6000</v>
      </c>
      <c r="G1020" t="s">
        <v>8218</v>
      </c>
      <c r="H1020" t="s">
        <v>8223</v>
      </c>
      <c r="I1020" t="s">
        <v>8245</v>
      </c>
      <c r="J1020">
        <v>1405802330</v>
      </c>
      <c r="K1020">
        <v>1403210330</v>
      </c>
      <c r="L1020" t="b">
        <v>0</v>
      </c>
      <c r="M1020">
        <v>83</v>
      </c>
      <c r="N1020" t="b">
        <v>1</v>
      </c>
      <c r="O1020" t="s">
        <v>8269</v>
      </c>
      <c r="P1020">
        <f t="shared" si="60"/>
        <v>100</v>
      </c>
      <c r="Q1020">
        <f t="shared" si="61"/>
        <v>72.290000000000006</v>
      </c>
      <c r="R1020" s="12" t="s">
        <v>8323</v>
      </c>
      <c r="S1020" t="s">
        <v>8326</v>
      </c>
      <c r="T1020" s="17">
        <f t="shared" si="62"/>
        <v>41809.860300925924</v>
      </c>
      <c r="U1020" s="17">
        <f t="shared" si="63"/>
        <v>40600.24800925926</v>
      </c>
    </row>
    <row r="1021" spans="2:21" ht="42.75" hidden="1" x14ac:dyDescent="0.45">
      <c r="B1021">
        <v>1348</v>
      </c>
      <c r="C1021" s="9" t="s">
        <v>1349</v>
      </c>
      <c r="D1021" s="3" t="s">
        <v>5458</v>
      </c>
      <c r="E1021" s="5">
        <v>5875</v>
      </c>
      <c r="F1021" s="7">
        <v>5985</v>
      </c>
      <c r="G1021" t="s">
        <v>8218</v>
      </c>
      <c r="H1021" t="s">
        <v>8223</v>
      </c>
      <c r="I1021" t="s">
        <v>8245</v>
      </c>
      <c r="J1021">
        <v>1418904533</v>
      </c>
      <c r="K1021">
        <v>1416485333</v>
      </c>
      <c r="L1021" t="b">
        <v>0</v>
      </c>
      <c r="M1021">
        <v>26</v>
      </c>
      <c r="N1021" t="b">
        <v>1</v>
      </c>
      <c r="O1021" t="s">
        <v>8272</v>
      </c>
      <c r="P1021">
        <f t="shared" si="60"/>
        <v>102</v>
      </c>
      <c r="Q1021">
        <f t="shared" si="61"/>
        <v>230.19</v>
      </c>
      <c r="R1021" s="12" t="s">
        <v>8311</v>
      </c>
      <c r="S1021" t="s">
        <v>8333</v>
      </c>
      <c r="T1021" s="17">
        <f t="shared" si="62"/>
        <v>41963.506168981476</v>
      </c>
      <c r="U1021" s="17">
        <f t="shared" si="63"/>
        <v>41362.954768518517</v>
      </c>
    </row>
    <row r="1022" spans="2:21" ht="42.75" hidden="1" x14ac:dyDescent="0.45">
      <c r="B1022">
        <v>3233</v>
      </c>
      <c r="C1022" s="9" t="s">
        <v>3233</v>
      </c>
      <c r="D1022" s="3" t="s">
        <v>7343</v>
      </c>
      <c r="E1022" s="5">
        <v>5000</v>
      </c>
      <c r="F1022" s="7">
        <v>5940</v>
      </c>
      <c r="G1022" t="s">
        <v>8218</v>
      </c>
      <c r="H1022" t="s">
        <v>8223</v>
      </c>
      <c r="I1022" t="s">
        <v>8245</v>
      </c>
      <c r="J1022">
        <v>1488482355</v>
      </c>
      <c r="K1022">
        <v>1485890355</v>
      </c>
      <c r="L1022" t="b">
        <v>0</v>
      </c>
      <c r="M1022">
        <v>61</v>
      </c>
      <c r="N1022" t="b">
        <v>1</v>
      </c>
      <c r="O1022" t="s">
        <v>8269</v>
      </c>
      <c r="P1022">
        <f t="shared" si="60"/>
        <v>119</v>
      </c>
      <c r="Q1022">
        <f t="shared" si="61"/>
        <v>97.38</v>
      </c>
      <c r="R1022" s="12" t="s">
        <v>8323</v>
      </c>
      <c r="S1022" t="s">
        <v>8326</v>
      </c>
      <c r="T1022" s="17">
        <f t="shared" si="62"/>
        <v>42766.805034722223</v>
      </c>
      <c r="U1022" s="17">
        <f t="shared" si="63"/>
        <v>42090.642268518524</v>
      </c>
    </row>
    <row r="1023" spans="2:21" ht="28.5" hidden="1" x14ac:dyDescent="0.45">
      <c r="B1023">
        <v>2063</v>
      </c>
      <c r="C1023" s="9" t="s">
        <v>2064</v>
      </c>
      <c r="D1023" s="3" t="s">
        <v>6173</v>
      </c>
      <c r="E1023" s="5">
        <v>4000</v>
      </c>
      <c r="F1023" s="7">
        <v>5922</v>
      </c>
      <c r="G1023" t="s">
        <v>8218</v>
      </c>
      <c r="H1023" t="s">
        <v>8235</v>
      </c>
      <c r="I1023" t="s">
        <v>8248</v>
      </c>
      <c r="J1023">
        <v>1463333701</v>
      </c>
      <c r="K1023">
        <v>1460482501</v>
      </c>
      <c r="L1023" t="b">
        <v>0</v>
      </c>
      <c r="M1023">
        <v>49</v>
      </c>
      <c r="N1023" t="b">
        <v>1</v>
      </c>
      <c r="O1023" t="s">
        <v>8293</v>
      </c>
      <c r="P1023">
        <f t="shared" si="60"/>
        <v>148</v>
      </c>
      <c r="Q1023">
        <f t="shared" si="61"/>
        <v>120.86</v>
      </c>
      <c r="R1023" s="12" t="s">
        <v>8308</v>
      </c>
      <c r="S1023" t="s">
        <v>8309</v>
      </c>
      <c r="T1023" s="17">
        <f t="shared" si="62"/>
        <v>42472.73265046296</v>
      </c>
      <c r="U1023" s="17">
        <f t="shared" si="63"/>
        <v>41839.860300925924</v>
      </c>
    </row>
    <row r="1024" spans="2:21" ht="57" hidden="1" x14ac:dyDescent="0.45">
      <c r="B1024">
        <v>264</v>
      </c>
      <c r="C1024" s="9" t="s">
        <v>265</v>
      </c>
      <c r="D1024" s="3" t="s">
        <v>4374</v>
      </c>
      <c r="E1024" s="5">
        <v>5000</v>
      </c>
      <c r="F1024" s="7">
        <v>5910</v>
      </c>
      <c r="G1024" t="s">
        <v>8218</v>
      </c>
      <c r="H1024" t="s">
        <v>8223</v>
      </c>
      <c r="I1024" t="s">
        <v>8245</v>
      </c>
      <c r="J1024">
        <v>1336747995</v>
      </c>
      <c r="K1024">
        <v>1334155995</v>
      </c>
      <c r="L1024" t="b">
        <v>1</v>
      </c>
      <c r="M1024">
        <v>91</v>
      </c>
      <c r="N1024" t="b">
        <v>1</v>
      </c>
      <c r="O1024" t="s">
        <v>8267</v>
      </c>
      <c r="P1024">
        <f t="shared" si="60"/>
        <v>118</v>
      </c>
      <c r="Q1024">
        <f t="shared" si="61"/>
        <v>64.95</v>
      </c>
      <c r="R1024" s="12" t="s">
        <v>8321</v>
      </c>
      <c r="S1024" t="s">
        <v>8322</v>
      </c>
      <c r="T1024" s="17">
        <f t="shared" si="62"/>
        <v>41010.620312500003</v>
      </c>
      <c r="U1024" s="17">
        <f t="shared" si="63"/>
        <v>41991.506168981476</v>
      </c>
    </row>
    <row r="1025" spans="2:21" ht="42.75" hidden="1" x14ac:dyDescent="0.45">
      <c r="B1025">
        <v>2249</v>
      </c>
      <c r="C1025" s="9" t="s">
        <v>2250</v>
      </c>
      <c r="D1025" s="3" t="s">
        <v>6359</v>
      </c>
      <c r="E1025" s="5">
        <v>3500</v>
      </c>
      <c r="F1025" s="7">
        <v>5907</v>
      </c>
      <c r="G1025" t="s">
        <v>8218</v>
      </c>
      <c r="H1025" t="s">
        <v>8223</v>
      </c>
      <c r="I1025" t="s">
        <v>8245</v>
      </c>
      <c r="J1025">
        <v>1364917965</v>
      </c>
      <c r="K1025">
        <v>1362329565</v>
      </c>
      <c r="L1025" t="b">
        <v>0</v>
      </c>
      <c r="M1025">
        <v>180</v>
      </c>
      <c r="N1025" t="b">
        <v>1</v>
      </c>
      <c r="O1025" t="s">
        <v>8295</v>
      </c>
      <c r="P1025">
        <f t="shared" si="60"/>
        <v>169</v>
      </c>
      <c r="Q1025">
        <f t="shared" si="61"/>
        <v>32.82</v>
      </c>
      <c r="R1025" s="12" t="s">
        <v>8316</v>
      </c>
      <c r="S1025" t="s">
        <v>8317</v>
      </c>
      <c r="T1025" s="17">
        <f t="shared" si="62"/>
        <v>41336.703298611108</v>
      </c>
      <c r="U1025" s="17">
        <f t="shared" si="63"/>
        <v>42796.805034722223</v>
      </c>
    </row>
    <row r="1026" spans="2:21" ht="42.75" hidden="1" x14ac:dyDescent="0.45">
      <c r="B1026">
        <v>276</v>
      </c>
      <c r="C1026" s="9" t="s">
        <v>277</v>
      </c>
      <c r="D1026" s="3" t="s">
        <v>4386</v>
      </c>
      <c r="E1026" s="5">
        <v>4000</v>
      </c>
      <c r="F1026" s="7">
        <v>5904</v>
      </c>
      <c r="G1026" t="s">
        <v>8218</v>
      </c>
      <c r="H1026" t="s">
        <v>8223</v>
      </c>
      <c r="I1026" t="s">
        <v>8245</v>
      </c>
      <c r="J1026">
        <v>1335574674</v>
      </c>
      <c r="K1026">
        <v>1330394274</v>
      </c>
      <c r="L1026" t="b">
        <v>1</v>
      </c>
      <c r="M1026">
        <v>62</v>
      </c>
      <c r="N1026" t="b">
        <v>1</v>
      </c>
      <c r="O1026" t="s">
        <v>8267</v>
      </c>
      <c r="P1026">
        <f t="shared" si="60"/>
        <v>148</v>
      </c>
      <c r="Q1026">
        <f t="shared" si="61"/>
        <v>95.23</v>
      </c>
      <c r="R1026" s="12" t="s">
        <v>8321</v>
      </c>
      <c r="S1026" t="s">
        <v>8322</v>
      </c>
      <c r="T1026" s="17">
        <f t="shared" si="62"/>
        <v>40967.081874999996</v>
      </c>
      <c r="U1026" s="17">
        <f t="shared" si="63"/>
        <v>42505.73265046296</v>
      </c>
    </row>
    <row r="1027" spans="2:21" ht="42.75" hidden="1" x14ac:dyDescent="0.45">
      <c r="B1027">
        <v>1814</v>
      </c>
      <c r="C1027" s="9" t="s">
        <v>1815</v>
      </c>
      <c r="D1027" s="3" t="s">
        <v>5924</v>
      </c>
      <c r="E1027" s="5">
        <v>12000</v>
      </c>
      <c r="F1027" s="7">
        <v>5902</v>
      </c>
      <c r="G1027" t="s">
        <v>8220</v>
      </c>
      <c r="H1027" t="s">
        <v>8224</v>
      </c>
      <c r="I1027" t="s">
        <v>8246</v>
      </c>
      <c r="J1027">
        <v>1425108736</v>
      </c>
      <c r="K1027">
        <v>1422516736</v>
      </c>
      <c r="L1027" t="b">
        <v>0</v>
      </c>
      <c r="M1027">
        <v>140</v>
      </c>
      <c r="N1027" t="b">
        <v>0</v>
      </c>
      <c r="O1027" t="s">
        <v>8283</v>
      </c>
      <c r="P1027">
        <f t="shared" ref="P1027:P1090" si="64">ROUND(F1027/E1027*100,0)</f>
        <v>49</v>
      </c>
      <c r="Q1027">
        <f t="shared" ref="Q1027:Q1090" si="65">IFERROR(ROUND(F1027/M1027,2),0)</f>
        <v>42.16</v>
      </c>
      <c r="R1027" s="12" t="s">
        <v>8313</v>
      </c>
      <c r="S1027" t="s">
        <v>8314</v>
      </c>
      <c r="T1027" s="17">
        <f t="shared" ref="T1027:T1090" si="66">(((K1027/60)/60)/24)+DATE(1970,1,1)</f>
        <v>42033.314074074078</v>
      </c>
      <c r="U1027" s="17">
        <f t="shared" si="63"/>
        <v>41040.620312500003</v>
      </c>
    </row>
    <row r="1028" spans="2:21" ht="42.75" hidden="1" x14ac:dyDescent="0.45">
      <c r="B1028">
        <v>2653</v>
      </c>
      <c r="C1028" s="9" t="s">
        <v>2653</v>
      </c>
      <c r="D1028" s="3" t="s">
        <v>6763</v>
      </c>
      <c r="E1028" s="5">
        <v>51000</v>
      </c>
      <c r="F1028" s="7">
        <v>5876</v>
      </c>
      <c r="G1028" t="s">
        <v>8219</v>
      </c>
      <c r="H1028" t="s">
        <v>8223</v>
      </c>
      <c r="I1028" t="s">
        <v>8245</v>
      </c>
      <c r="J1028">
        <v>1402632000</v>
      </c>
      <c r="K1028">
        <v>1399909127</v>
      </c>
      <c r="L1028" t="b">
        <v>0</v>
      </c>
      <c r="M1028">
        <v>70</v>
      </c>
      <c r="N1028" t="b">
        <v>0</v>
      </c>
      <c r="O1028" t="s">
        <v>8299</v>
      </c>
      <c r="P1028">
        <f t="shared" si="64"/>
        <v>12</v>
      </c>
      <c r="Q1028">
        <f t="shared" si="65"/>
        <v>83.94</v>
      </c>
      <c r="R1028" s="12" t="s">
        <v>8308</v>
      </c>
      <c r="S1028" t="s">
        <v>8315</v>
      </c>
      <c r="T1028" s="17">
        <f t="shared" si="66"/>
        <v>41771.651932870373</v>
      </c>
      <c r="U1028" s="17">
        <f t="shared" si="63"/>
        <v>41366.661631944444</v>
      </c>
    </row>
    <row r="1029" spans="2:21" ht="28.5" hidden="1" x14ac:dyDescent="0.45">
      <c r="B1029">
        <v>1180</v>
      </c>
      <c r="C1029" s="9" t="s">
        <v>1181</v>
      </c>
      <c r="D1029" s="3" t="s">
        <v>5290</v>
      </c>
      <c r="E1029" s="5">
        <v>50000</v>
      </c>
      <c r="F1029" s="7">
        <v>5875</v>
      </c>
      <c r="G1029" t="s">
        <v>8220</v>
      </c>
      <c r="H1029" t="s">
        <v>8223</v>
      </c>
      <c r="I1029" t="s">
        <v>8245</v>
      </c>
      <c r="J1029">
        <v>1403983314</v>
      </c>
      <c r="K1029">
        <v>1400786514</v>
      </c>
      <c r="L1029" t="b">
        <v>0</v>
      </c>
      <c r="M1029">
        <v>85</v>
      </c>
      <c r="N1029" t="b">
        <v>0</v>
      </c>
      <c r="O1029" t="s">
        <v>8282</v>
      </c>
      <c r="P1029">
        <f t="shared" si="64"/>
        <v>12</v>
      </c>
      <c r="Q1029">
        <f t="shared" si="65"/>
        <v>69.12</v>
      </c>
      <c r="R1029" s="12" t="s">
        <v>8319</v>
      </c>
      <c r="S1029" t="s">
        <v>8345</v>
      </c>
      <c r="T1029" s="17">
        <f t="shared" si="66"/>
        <v>41781.806875000002</v>
      </c>
      <c r="U1029" s="17">
        <f t="shared" si="63"/>
        <v>41027.040208333332</v>
      </c>
    </row>
    <row r="1030" spans="2:21" hidden="1" x14ac:dyDescent="0.45">
      <c r="B1030">
        <v>1032</v>
      </c>
      <c r="C1030" s="9" t="s">
        <v>1033</v>
      </c>
      <c r="D1030" s="3" t="s">
        <v>5142</v>
      </c>
      <c r="E1030" s="5">
        <v>5400</v>
      </c>
      <c r="F1030" s="7">
        <v>5858.84</v>
      </c>
      <c r="G1030" t="s">
        <v>8218</v>
      </c>
      <c r="H1030" t="s">
        <v>8223</v>
      </c>
      <c r="I1030" t="s">
        <v>8245</v>
      </c>
      <c r="J1030">
        <v>1466697625</v>
      </c>
      <c r="K1030">
        <v>1464105625</v>
      </c>
      <c r="L1030" t="b">
        <v>0</v>
      </c>
      <c r="M1030">
        <v>96</v>
      </c>
      <c r="N1030" t="b">
        <v>1</v>
      </c>
      <c r="O1030" t="s">
        <v>8278</v>
      </c>
      <c r="P1030">
        <f t="shared" si="64"/>
        <v>108</v>
      </c>
      <c r="Q1030">
        <f t="shared" si="65"/>
        <v>61.03</v>
      </c>
      <c r="R1030" s="12" t="s">
        <v>8327</v>
      </c>
      <c r="S1030" t="s">
        <v>8329</v>
      </c>
      <c r="T1030" s="17">
        <f t="shared" si="66"/>
        <v>42514.666956018518</v>
      </c>
      <c r="U1030" s="17">
        <f t="shared" ref="U1030:U1093" si="67">(((J1027/60)/60)/24)+DATE(1970,1,1)</f>
        <v>42063.314074074078</v>
      </c>
    </row>
    <row r="1031" spans="2:21" ht="42.75" hidden="1" x14ac:dyDescent="0.45">
      <c r="B1031">
        <v>3089</v>
      </c>
      <c r="C1031" s="9" t="s">
        <v>3089</v>
      </c>
      <c r="D1031" s="3" t="s">
        <v>7199</v>
      </c>
      <c r="E1031" s="5">
        <v>25000</v>
      </c>
      <c r="F1031" s="7">
        <v>5854</v>
      </c>
      <c r="G1031" t="s">
        <v>8220</v>
      </c>
      <c r="H1031" t="s">
        <v>8223</v>
      </c>
      <c r="I1031" t="s">
        <v>8245</v>
      </c>
      <c r="J1031">
        <v>1468029540</v>
      </c>
      <c r="K1031">
        <v>1465304483</v>
      </c>
      <c r="L1031" t="b">
        <v>0</v>
      </c>
      <c r="M1031">
        <v>45</v>
      </c>
      <c r="N1031" t="b">
        <v>0</v>
      </c>
      <c r="O1031" t="s">
        <v>8301</v>
      </c>
      <c r="P1031">
        <f t="shared" si="64"/>
        <v>23</v>
      </c>
      <c r="Q1031">
        <f t="shared" si="65"/>
        <v>130.09</v>
      </c>
      <c r="R1031" s="12" t="s">
        <v>8323</v>
      </c>
      <c r="S1031" t="s">
        <v>8324</v>
      </c>
      <c r="T1031" s="17">
        <f t="shared" si="66"/>
        <v>42528.542627314819</v>
      </c>
      <c r="U1031" s="17">
        <f t="shared" si="67"/>
        <v>41803.166666666664</v>
      </c>
    </row>
    <row r="1032" spans="2:21" ht="42.75" hidden="1" x14ac:dyDescent="0.45">
      <c r="B1032">
        <v>3553</v>
      </c>
      <c r="C1032" s="9" t="s">
        <v>3552</v>
      </c>
      <c r="D1032" s="3" t="s">
        <v>7663</v>
      </c>
      <c r="E1032" s="5">
        <v>5500</v>
      </c>
      <c r="F1032" s="7">
        <v>5845</v>
      </c>
      <c r="G1032" t="s">
        <v>8218</v>
      </c>
      <c r="H1032" t="s">
        <v>8223</v>
      </c>
      <c r="I1032" t="s">
        <v>8245</v>
      </c>
      <c r="J1032">
        <v>1439337600</v>
      </c>
      <c r="K1032">
        <v>1436575280</v>
      </c>
      <c r="L1032" t="b">
        <v>0</v>
      </c>
      <c r="M1032">
        <v>104</v>
      </c>
      <c r="N1032" t="b">
        <v>1</v>
      </c>
      <c r="O1032" t="s">
        <v>8269</v>
      </c>
      <c r="P1032">
        <f t="shared" si="64"/>
        <v>106</v>
      </c>
      <c r="Q1032">
        <f t="shared" si="65"/>
        <v>56.2</v>
      </c>
      <c r="R1032" s="12" t="s">
        <v>8323</v>
      </c>
      <c r="S1032" t="s">
        <v>8326</v>
      </c>
      <c r="T1032" s="17">
        <f t="shared" si="66"/>
        <v>42196.028703703705</v>
      </c>
      <c r="U1032" s="17">
        <f t="shared" si="67"/>
        <v>41818.806875000002</v>
      </c>
    </row>
    <row r="1033" spans="2:21" ht="42.75" x14ac:dyDescent="0.45">
      <c r="B1033">
        <v>2799</v>
      </c>
      <c r="C1033" s="9" t="s">
        <v>2799</v>
      </c>
      <c r="D1033" s="3" t="s">
        <v>6909</v>
      </c>
      <c r="E1033" s="5">
        <v>5000</v>
      </c>
      <c r="F1033" s="7">
        <v>5831.74</v>
      </c>
      <c r="G1033" t="s">
        <v>8218</v>
      </c>
      <c r="H1033" t="s">
        <v>8224</v>
      </c>
      <c r="I1033" t="s">
        <v>8246</v>
      </c>
      <c r="J1033">
        <v>1466179200</v>
      </c>
      <c r="K1033">
        <v>1463466070</v>
      </c>
      <c r="L1033" t="b">
        <v>0</v>
      </c>
      <c r="M1033">
        <v>130</v>
      </c>
      <c r="N1033" t="b">
        <v>1</v>
      </c>
      <c r="O1033" t="s">
        <v>8269</v>
      </c>
      <c r="P1033">
        <f t="shared" si="64"/>
        <v>117</v>
      </c>
      <c r="Q1033">
        <f t="shared" si="65"/>
        <v>44.86</v>
      </c>
      <c r="R1033" s="12" t="s">
        <v>8323</v>
      </c>
      <c r="S1033" t="s">
        <v>8326</v>
      </c>
      <c r="T1033" s="17">
        <f t="shared" si="66"/>
        <v>42507.264699074076</v>
      </c>
      <c r="U1033" s="17">
        <f t="shared" si="67"/>
        <v>42544.666956018518</v>
      </c>
    </row>
    <row r="1034" spans="2:21" ht="42.75" hidden="1" x14ac:dyDescent="0.45">
      <c r="B1034">
        <v>839</v>
      </c>
      <c r="C1034" s="9" t="s">
        <v>840</v>
      </c>
      <c r="D1034" s="3" t="s">
        <v>4949</v>
      </c>
      <c r="E1034" s="5">
        <v>5000</v>
      </c>
      <c r="F1034" s="7">
        <v>5830.83</v>
      </c>
      <c r="G1034" t="s">
        <v>8218</v>
      </c>
      <c r="H1034" t="s">
        <v>8223</v>
      </c>
      <c r="I1034" t="s">
        <v>8245</v>
      </c>
      <c r="J1034">
        <v>1348337956</v>
      </c>
      <c r="K1034">
        <v>1345745956</v>
      </c>
      <c r="L1034" t="b">
        <v>0</v>
      </c>
      <c r="M1034">
        <v>96</v>
      </c>
      <c r="N1034" t="b">
        <v>1</v>
      </c>
      <c r="O1034" t="s">
        <v>8274</v>
      </c>
      <c r="P1034">
        <f t="shared" si="64"/>
        <v>117</v>
      </c>
      <c r="Q1034">
        <f t="shared" si="65"/>
        <v>60.74</v>
      </c>
      <c r="R1034" s="12" t="s">
        <v>8327</v>
      </c>
      <c r="S1034" t="s">
        <v>8331</v>
      </c>
      <c r="T1034" s="17">
        <f t="shared" si="66"/>
        <v>41144.763379629629</v>
      </c>
      <c r="U1034" s="17">
        <f t="shared" si="67"/>
        <v>42560.082638888889</v>
      </c>
    </row>
    <row r="1035" spans="2:21" ht="42.75" hidden="1" x14ac:dyDescent="0.45">
      <c r="B1035">
        <v>844</v>
      </c>
      <c r="C1035" s="9" t="s">
        <v>845</v>
      </c>
      <c r="D1035" s="3" t="s">
        <v>4954</v>
      </c>
      <c r="E1035" s="5">
        <v>3000</v>
      </c>
      <c r="F1035" s="7">
        <v>5824</v>
      </c>
      <c r="G1035" t="s">
        <v>8218</v>
      </c>
      <c r="H1035" t="s">
        <v>8223</v>
      </c>
      <c r="I1035" t="s">
        <v>8245</v>
      </c>
      <c r="J1035">
        <v>1414817940</v>
      </c>
      <c r="K1035">
        <v>1411489552</v>
      </c>
      <c r="L1035" t="b">
        <v>1</v>
      </c>
      <c r="M1035">
        <v>159</v>
      </c>
      <c r="N1035" t="b">
        <v>1</v>
      </c>
      <c r="O1035" t="s">
        <v>8275</v>
      </c>
      <c r="P1035">
        <f t="shared" si="64"/>
        <v>194</v>
      </c>
      <c r="Q1035">
        <f t="shared" si="65"/>
        <v>36.630000000000003</v>
      </c>
      <c r="R1035" s="12" t="s">
        <v>8327</v>
      </c>
      <c r="S1035" t="s">
        <v>8336</v>
      </c>
      <c r="T1035" s="17">
        <f t="shared" si="66"/>
        <v>41905.684629629628</v>
      </c>
      <c r="U1035" s="17">
        <f t="shared" si="67"/>
        <v>42228</v>
      </c>
    </row>
    <row r="1036" spans="2:21" ht="42.75" hidden="1" x14ac:dyDescent="0.45">
      <c r="B1036">
        <v>3655</v>
      </c>
      <c r="C1036" s="9" t="s">
        <v>3652</v>
      </c>
      <c r="D1036" s="3" t="s">
        <v>7765</v>
      </c>
      <c r="E1036" s="5">
        <v>5000</v>
      </c>
      <c r="F1036" s="7">
        <v>5813</v>
      </c>
      <c r="G1036" t="s">
        <v>8218</v>
      </c>
      <c r="H1036" t="s">
        <v>8223</v>
      </c>
      <c r="I1036" t="s">
        <v>8245</v>
      </c>
      <c r="J1036">
        <v>1437202740</v>
      </c>
      <c r="K1036">
        <v>1434654998</v>
      </c>
      <c r="L1036" t="b">
        <v>0</v>
      </c>
      <c r="M1036">
        <v>79</v>
      </c>
      <c r="N1036" t="b">
        <v>1</v>
      </c>
      <c r="O1036" t="s">
        <v>8269</v>
      </c>
      <c r="P1036">
        <f t="shared" si="64"/>
        <v>116</v>
      </c>
      <c r="Q1036">
        <f t="shared" si="65"/>
        <v>73.58</v>
      </c>
      <c r="R1036" s="12" t="s">
        <v>8323</v>
      </c>
      <c r="S1036" t="s">
        <v>8326</v>
      </c>
      <c r="T1036" s="17">
        <f t="shared" si="66"/>
        <v>42173.803217592591</v>
      </c>
      <c r="U1036" s="17">
        <f t="shared" si="67"/>
        <v>42538.666666666672</v>
      </c>
    </row>
    <row r="1037" spans="2:21" ht="28.5" hidden="1" x14ac:dyDescent="0.45">
      <c r="B1037">
        <v>1757</v>
      </c>
      <c r="C1037" s="9" t="s">
        <v>1758</v>
      </c>
      <c r="D1037" s="3" t="s">
        <v>5867</v>
      </c>
      <c r="E1037" s="5">
        <v>5000</v>
      </c>
      <c r="F1037" s="7">
        <v>5800</v>
      </c>
      <c r="G1037" t="s">
        <v>8218</v>
      </c>
      <c r="H1037" t="s">
        <v>8223</v>
      </c>
      <c r="I1037" t="s">
        <v>8245</v>
      </c>
      <c r="J1037">
        <v>1485631740</v>
      </c>
      <c r="K1037">
        <v>1483041083</v>
      </c>
      <c r="L1037" t="b">
        <v>0</v>
      </c>
      <c r="M1037">
        <v>14</v>
      </c>
      <c r="N1037" t="b">
        <v>1</v>
      </c>
      <c r="O1037" t="s">
        <v>8283</v>
      </c>
      <c r="P1037">
        <f t="shared" si="64"/>
        <v>116</v>
      </c>
      <c r="Q1037">
        <f t="shared" si="65"/>
        <v>414.29</v>
      </c>
      <c r="R1037" s="12" t="s">
        <v>8313</v>
      </c>
      <c r="S1037" t="s">
        <v>8314</v>
      </c>
      <c r="T1037" s="17">
        <f t="shared" si="66"/>
        <v>42733.827349537038</v>
      </c>
      <c r="U1037" s="17">
        <f t="shared" si="67"/>
        <v>41174.763379629629</v>
      </c>
    </row>
    <row r="1038" spans="2:21" ht="42.75" hidden="1" x14ac:dyDescent="0.45">
      <c r="B1038">
        <v>3249</v>
      </c>
      <c r="C1038" s="9" t="s">
        <v>3249</v>
      </c>
      <c r="D1038" s="3" t="s">
        <v>7359</v>
      </c>
      <c r="E1038" s="5">
        <v>5500</v>
      </c>
      <c r="F1038" s="7">
        <v>5771</v>
      </c>
      <c r="G1038" t="s">
        <v>8218</v>
      </c>
      <c r="H1038" t="s">
        <v>8223</v>
      </c>
      <c r="I1038" t="s">
        <v>8245</v>
      </c>
      <c r="J1038">
        <v>1434822914</v>
      </c>
      <c r="K1038">
        <v>1432230914</v>
      </c>
      <c r="L1038" t="b">
        <v>1</v>
      </c>
      <c r="M1038">
        <v>88</v>
      </c>
      <c r="N1038" t="b">
        <v>1</v>
      </c>
      <c r="O1038" t="s">
        <v>8269</v>
      </c>
      <c r="P1038">
        <f t="shared" si="64"/>
        <v>105</v>
      </c>
      <c r="Q1038">
        <f t="shared" si="65"/>
        <v>65.58</v>
      </c>
      <c r="R1038" s="12" t="s">
        <v>8323</v>
      </c>
      <c r="S1038" t="s">
        <v>8326</v>
      </c>
      <c r="T1038" s="17">
        <f t="shared" si="66"/>
        <v>42145.746689814812</v>
      </c>
      <c r="U1038" s="17">
        <f t="shared" si="67"/>
        <v>41944.207638888889</v>
      </c>
    </row>
    <row r="1039" spans="2:21" ht="28.5" hidden="1" x14ac:dyDescent="0.45">
      <c r="B1039">
        <v>1307</v>
      </c>
      <c r="C1039" s="9" t="s">
        <v>1308</v>
      </c>
      <c r="D1039" s="3" t="s">
        <v>5417</v>
      </c>
      <c r="E1039" s="5">
        <v>50000</v>
      </c>
      <c r="F1039" s="7">
        <v>5757</v>
      </c>
      <c r="G1039" t="s">
        <v>8219</v>
      </c>
      <c r="H1039" t="s">
        <v>8223</v>
      </c>
      <c r="I1039" t="s">
        <v>8245</v>
      </c>
      <c r="J1039">
        <v>1455710679</v>
      </c>
      <c r="K1039">
        <v>1453118679</v>
      </c>
      <c r="L1039" t="b">
        <v>0</v>
      </c>
      <c r="M1039">
        <v>45</v>
      </c>
      <c r="N1039" t="b">
        <v>0</v>
      </c>
      <c r="O1039" t="s">
        <v>8271</v>
      </c>
      <c r="P1039">
        <f t="shared" si="64"/>
        <v>12</v>
      </c>
      <c r="Q1039">
        <f t="shared" si="65"/>
        <v>127.93</v>
      </c>
      <c r="R1039" s="12" t="s">
        <v>8308</v>
      </c>
      <c r="S1039" t="s">
        <v>8310</v>
      </c>
      <c r="T1039" s="17">
        <f t="shared" si="66"/>
        <v>42387.503229166665</v>
      </c>
      <c r="U1039" s="17">
        <f t="shared" si="67"/>
        <v>42203.290972222225</v>
      </c>
    </row>
    <row r="1040" spans="2:21" ht="42.75" hidden="1" x14ac:dyDescent="0.45">
      <c r="B1040">
        <v>3456</v>
      </c>
      <c r="C1040" s="9" t="s">
        <v>3455</v>
      </c>
      <c r="D1040" s="3" t="s">
        <v>7566</v>
      </c>
      <c r="E1040" s="5">
        <v>3000</v>
      </c>
      <c r="F1040" s="7">
        <v>5739</v>
      </c>
      <c r="G1040" t="s">
        <v>8218</v>
      </c>
      <c r="H1040" t="s">
        <v>8223</v>
      </c>
      <c r="I1040" t="s">
        <v>8245</v>
      </c>
      <c r="J1040">
        <v>1406876340</v>
      </c>
      <c r="K1040">
        <v>1404190567</v>
      </c>
      <c r="L1040" t="b">
        <v>0</v>
      </c>
      <c r="M1040">
        <v>16</v>
      </c>
      <c r="N1040" t="b">
        <v>1</v>
      </c>
      <c r="O1040" t="s">
        <v>8269</v>
      </c>
      <c r="P1040">
        <f t="shared" si="64"/>
        <v>191</v>
      </c>
      <c r="Q1040">
        <f t="shared" si="65"/>
        <v>358.69</v>
      </c>
      <c r="R1040" s="12" t="s">
        <v>8323</v>
      </c>
      <c r="S1040" t="s">
        <v>8326</v>
      </c>
      <c r="T1040" s="17">
        <f t="shared" si="66"/>
        <v>41821.205636574072</v>
      </c>
      <c r="U1040" s="17">
        <f t="shared" si="67"/>
        <v>42763.811805555553</v>
      </c>
    </row>
    <row r="1041" spans="2:21" ht="42.75" hidden="1" x14ac:dyDescent="0.45">
      <c r="B1041">
        <v>1367</v>
      </c>
      <c r="C1041" s="9" t="s">
        <v>1368</v>
      </c>
      <c r="D1041" s="3" t="s">
        <v>5477</v>
      </c>
      <c r="E1041" s="5">
        <v>5000</v>
      </c>
      <c r="F1041" s="7">
        <v>5713</v>
      </c>
      <c r="G1041" t="s">
        <v>8218</v>
      </c>
      <c r="H1041" t="s">
        <v>8223</v>
      </c>
      <c r="I1041" t="s">
        <v>8245</v>
      </c>
      <c r="J1041">
        <v>1447463050</v>
      </c>
      <c r="K1041">
        <v>1444867450</v>
      </c>
      <c r="L1041" t="b">
        <v>0</v>
      </c>
      <c r="M1041">
        <v>90</v>
      </c>
      <c r="N1041" t="b">
        <v>1</v>
      </c>
      <c r="O1041" t="s">
        <v>8274</v>
      </c>
      <c r="P1041">
        <f t="shared" si="64"/>
        <v>114</v>
      </c>
      <c r="Q1041">
        <f t="shared" si="65"/>
        <v>63.48</v>
      </c>
      <c r="R1041" s="12" t="s">
        <v>8327</v>
      </c>
      <c r="S1041" t="s">
        <v>8331</v>
      </c>
      <c r="T1041" s="17">
        <f t="shared" si="66"/>
        <v>42292.002893518518</v>
      </c>
      <c r="U1041" s="17">
        <f t="shared" si="67"/>
        <v>42175.746689814812</v>
      </c>
    </row>
    <row r="1042" spans="2:21" ht="28.5" hidden="1" x14ac:dyDescent="0.45">
      <c r="B1042">
        <v>3158</v>
      </c>
      <c r="C1042" s="9" t="s">
        <v>3158</v>
      </c>
      <c r="D1042" s="3" t="s">
        <v>7268</v>
      </c>
      <c r="E1042" s="5">
        <v>5000</v>
      </c>
      <c r="F1042" s="7">
        <v>5700</v>
      </c>
      <c r="G1042" t="s">
        <v>8218</v>
      </c>
      <c r="H1042" t="s">
        <v>8223</v>
      </c>
      <c r="I1042" t="s">
        <v>8245</v>
      </c>
      <c r="J1042">
        <v>1374523752</v>
      </c>
      <c r="K1042">
        <v>1371931752</v>
      </c>
      <c r="L1042" t="b">
        <v>1</v>
      </c>
      <c r="M1042">
        <v>69</v>
      </c>
      <c r="N1042" t="b">
        <v>1</v>
      </c>
      <c r="O1042" t="s">
        <v>8269</v>
      </c>
      <c r="P1042">
        <f t="shared" si="64"/>
        <v>114</v>
      </c>
      <c r="Q1042">
        <f t="shared" si="65"/>
        <v>82.61</v>
      </c>
      <c r="R1042" s="12" t="s">
        <v>8323</v>
      </c>
      <c r="S1042" t="s">
        <v>8326</v>
      </c>
      <c r="T1042" s="17">
        <f t="shared" si="66"/>
        <v>41447.839722222219</v>
      </c>
      <c r="U1042" s="17">
        <f t="shared" si="67"/>
        <v>42417.503229166665</v>
      </c>
    </row>
    <row r="1043" spans="2:21" ht="42.75" hidden="1" x14ac:dyDescent="0.45">
      <c r="B1043">
        <v>2967</v>
      </c>
      <c r="C1043" s="9" t="s">
        <v>2967</v>
      </c>
      <c r="D1043" s="3" t="s">
        <v>7077</v>
      </c>
      <c r="E1043" s="5">
        <v>5000</v>
      </c>
      <c r="F1043" s="7">
        <v>5696</v>
      </c>
      <c r="G1043" t="s">
        <v>8218</v>
      </c>
      <c r="H1043" t="s">
        <v>8223</v>
      </c>
      <c r="I1043" t="s">
        <v>8245</v>
      </c>
      <c r="J1043">
        <v>1425872692</v>
      </c>
      <c r="K1043">
        <v>1423284292</v>
      </c>
      <c r="L1043" t="b">
        <v>0</v>
      </c>
      <c r="M1043">
        <v>71</v>
      </c>
      <c r="N1043" t="b">
        <v>1</v>
      </c>
      <c r="O1043" t="s">
        <v>8269</v>
      </c>
      <c r="P1043">
        <f t="shared" si="64"/>
        <v>114</v>
      </c>
      <c r="Q1043">
        <f t="shared" si="65"/>
        <v>80.23</v>
      </c>
      <c r="R1043" s="12" t="s">
        <v>8323</v>
      </c>
      <c r="S1043" t="s">
        <v>8326</v>
      </c>
      <c r="T1043" s="17">
        <f t="shared" si="66"/>
        <v>42042.197824074072</v>
      </c>
      <c r="U1043" s="17">
        <f t="shared" si="67"/>
        <v>41852.290972222225</v>
      </c>
    </row>
    <row r="1044" spans="2:21" ht="42.75" hidden="1" x14ac:dyDescent="0.45">
      <c r="B1044">
        <v>922</v>
      </c>
      <c r="C1044" s="9" t="s">
        <v>923</v>
      </c>
      <c r="D1044" s="3" t="s">
        <v>5032</v>
      </c>
      <c r="E1044" s="5">
        <v>27000</v>
      </c>
      <c r="F1044" s="7">
        <v>5680</v>
      </c>
      <c r="G1044" t="s">
        <v>8220</v>
      </c>
      <c r="H1044" t="s">
        <v>8223</v>
      </c>
      <c r="I1044" t="s">
        <v>8245</v>
      </c>
      <c r="J1044">
        <v>1412167393</v>
      </c>
      <c r="K1044">
        <v>1409143393</v>
      </c>
      <c r="L1044" t="b">
        <v>0</v>
      </c>
      <c r="M1044">
        <v>30</v>
      </c>
      <c r="N1044" t="b">
        <v>0</v>
      </c>
      <c r="O1044" t="s">
        <v>8276</v>
      </c>
      <c r="P1044">
        <f t="shared" si="64"/>
        <v>21</v>
      </c>
      <c r="Q1044">
        <f t="shared" si="65"/>
        <v>189.33</v>
      </c>
      <c r="R1044" s="12" t="s">
        <v>8327</v>
      </c>
      <c r="S1044" t="s">
        <v>8350</v>
      </c>
      <c r="T1044" s="17">
        <f t="shared" si="66"/>
        <v>41878.530011574076</v>
      </c>
      <c r="U1044" s="17">
        <f t="shared" si="67"/>
        <v>42322.044560185182</v>
      </c>
    </row>
    <row r="1045" spans="2:21" ht="42.75" hidden="1" x14ac:dyDescent="0.45">
      <c r="B1045">
        <v>3361</v>
      </c>
      <c r="C1045" s="9" t="s">
        <v>3360</v>
      </c>
      <c r="D1045" s="3" t="s">
        <v>7471</v>
      </c>
      <c r="E1045" s="5">
        <v>5000</v>
      </c>
      <c r="F1045" s="7">
        <v>5673</v>
      </c>
      <c r="G1045" t="s">
        <v>8218</v>
      </c>
      <c r="H1045" t="s">
        <v>8223</v>
      </c>
      <c r="I1045" t="s">
        <v>8245</v>
      </c>
      <c r="J1045">
        <v>1409587140</v>
      </c>
      <c r="K1045">
        <v>1408062990</v>
      </c>
      <c r="L1045" t="b">
        <v>0</v>
      </c>
      <c r="M1045">
        <v>68</v>
      </c>
      <c r="N1045" t="b">
        <v>1</v>
      </c>
      <c r="O1045" t="s">
        <v>8269</v>
      </c>
      <c r="P1045">
        <f t="shared" si="64"/>
        <v>113</v>
      </c>
      <c r="Q1045">
        <f t="shared" si="65"/>
        <v>83.43</v>
      </c>
      <c r="R1045" s="12" t="s">
        <v>8323</v>
      </c>
      <c r="S1045" t="s">
        <v>8326</v>
      </c>
      <c r="T1045" s="17">
        <f t="shared" si="66"/>
        <v>41866.025347222225</v>
      </c>
      <c r="U1045" s="17">
        <f t="shared" si="67"/>
        <v>41477.839722222219</v>
      </c>
    </row>
    <row r="1046" spans="2:21" ht="42.75" hidden="1" x14ac:dyDescent="0.45">
      <c r="B1046">
        <v>3554</v>
      </c>
      <c r="C1046" s="9" t="s">
        <v>3553</v>
      </c>
      <c r="D1046" s="3" t="s">
        <v>7664</v>
      </c>
      <c r="E1046" s="5">
        <v>5000</v>
      </c>
      <c r="F1046" s="7">
        <v>5671.11</v>
      </c>
      <c r="G1046" t="s">
        <v>8218</v>
      </c>
      <c r="H1046" t="s">
        <v>8223</v>
      </c>
      <c r="I1046" t="s">
        <v>8245</v>
      </c>
      <c r="J1046">
        <v>1423674000</v>
      </c>
      <c r="K1046">
        <v>1421025159</v>
      </c>
      <c r="L1046" t="b">
        <v>0</v>
      </c>
      <c r="M1046">
        <v>53</v>
      </c>
      <c r="N1046" t="b">
        <v>1</v>
      </c>
      <c r="O1046" t="s">
        <v>8269</v>
      </c>
      <c r="P1046">
        <f t="shared" si="64"/>
        <v>113</v>
      </c>
      <c r="Q1046">
        <f t="shared" si="65"/>
        <v>107</v>
      </c>
      <c r="R1046" s="12" t="s">
        <v>8323</v>
      </c>
      <c r="S1046" t="s">
        <v>8326</v>
      </c>
      <c r="T1046" s="17">
        <f t="shared" si="66"/>
        <v>42016.050451388888</v>
      </c>
      <c r="U1046" s="17">
        <f t="shared" si="67"/>
        <v>42072.156157407408</v>
      </c>
    </row>
    <row r="1047" spans="2:21" ht="42.75" hidden="1" x14ac:dyDescent="0.45">
      <c r="B1047">
        <v>1344</v>
      </c>
      <c r="C1047" s="9" t="s">
        <v>1345</v>
      </c>
      <c r="D1047" s="3" t="s">
        <v>5454</v>
      </c>
      <c r="E1047" s="5">
        <v>1500</v>
      </c>
      <c r="F1047" s="7">
        <v>5666</v>
      </c>
      <c r="G1047" t="s">
        <v>8218</v>
      </c>
      <c r="H1047" t="s">
        <v>8228</v>
      </c>
      <c r="I1047" t="s">
        <v>8250</v>
      </c>
      <c r="J1047">
        <v>1467313039</v>
      </c>
      <c r="K1047">
        <v>1464807439</v>
      </c>
      <c r="L1047" t="b">
        <v>0</v>
      </c>
      <c r="M1047">
        <v>139</v>
      </c>
      <c r="N1047" t="b">
        <v>1</v>
      </c>
      <c r="O1047" t="s">
        <v>8272</v>
      </c>
      <c r="P1047">
        <f t="shared" si="64"/>
        <v>378</v>
      </c>
      <c r="Q1047">
        <f t="shared" si="65"/>
        <v>40.76</v>
      </c>
      <c r="R1047" s="12" t="s">
        <v>8311</v>
      </c>
      <c r="S1047" t="s">
        <v>8333</v>
      </c>
      <c r="T1047" s="17">
        <f t="shared" si="66"/>
        <v>42522.789803240739</v>
      </c>
      <c r="U1047" s="17">
        <f t="shared" si="67"/>
        <v>41913.530011574076</v>
      </c>
    </row>
    <row r="1048" spans="2:21" ht="42.75" hidden="1" x14ac:dyDescent="0.45">
      <c r="B1048">
        <v>2812</v>
      </c>
      <c r="C1048" s="9" t="s">
        <v>2812</v>
      </c>
      <c r="D1048" s="3" t="s">
        <v>6922</v>
      </c>
      <c r="E1048" s="5">
        <v>5000</v>
      </c>
      <c r="F1048" s="7">
        <v>5665</v>
      </c>
      <c r="G1048" t="s">
        <v>8218</v>
      </c>
      <c r="H1048" t="s">
        <v>8228</v>
      </c>
      <c r="I1048" t="s">
        <v>8250</v>
      </c>
      <c r="J1048">
        <v>1428292800</v>
      </c>
      <c r="K1048">
        <v>1424368298</v>
      </c>
      <c r="L1048" t="b">
        <v>0</v>
      </c>
      <c r="M1048">
        <v>83</v>
      </c>
      <c r="N1048" t="b">
        <v>1</v>
      </c>
      <c r="O1048" t="s">
        <v>8269</v>
      </c>
      <c r="P1048">
        <f t="shared" si="64"/>
        <v>113</v>
      </c>
      <c r="Q1048">
        <f t="shared" si="65"/>
        <v>68.25</v>
      </c>
      <c r="R1048" s="12" t="s">
        <v>8323</v>
      </c>
      <c r="S1048" t="s">
        <v>8326</v>
      </c>
      <c r="T1048" s="17">
        <f t="shared" si="66"/>
        <v>42054.74418981481</v>
      </c>
      <c r="U1048" s="17">
        <f t="shared" si="67"/>
        <v>41883.665972222225</v>
      </c>
    </row>
    <row r="1049" spans="2:21" ht="42.75" hidden="1" x14ac:dyDescent="0.45">
      <c r="B1049">
        <v>380</v>
      </c>
      <c r="C1049" s="9" t="s">
        <v>381</v>
      </c>
      <c r="D1049" s="3" t="s">
        <v>4490</v>
      </c>
      <c r="E1049" s="5">
        <v>4000</v>
      </c>
      <c r="F1049" s="7">
        <v>5660</v>
      </c>
      <c r="G1049" t="s">
        <v>8218</v>
      </c>
      <c r="H1049" t="s">
        <v>8223</v>
      </c>
      <c r="I1049" t="s">
        <v>8245</v>
      </c>
      <c r="J1049">
        <v>1453569392</v>
      </c>
      <c r="K1049">
        <v>1451409392</v>
      </c>
      <c r="L1049" t="b">
        <v>0</v>
      </c>
      <c r="M1049">
        <v>49</v>
      </c>
      <c r="N1049" t="b">
        <v>1</v>
      </c>
      <c r="O1049" t="s">
        <v>8267</v>
      </c>
      <c r="P1049">
        <f t="shared" si="64"/>
        <v>142</v>
      </c>
      <c r="Q1049">
        <f t="shared" si="65"/>
        <v>115.51</v>
      </c>
      <c r="R1049" s="12" t="s">
        <v>8321</v>
      </c>
      <c r="S1049" t="s">
        <v>8322</v>
      </c>
      <c r="T1049" s="17">
        <f t="shared" si="66"/>
        <v>42367.719814814816</v>
      </c>
      <c r="U1049" s="17">
        <f t="shared" si="67"/>
        <v>42046.708333333328</v>
      </c>
    </row>
    <row r="1050" spans="2:21" ht="42.75" hidden="1" x14ac:dyDescent="0.45">
      <c r="B1050">
        <v>1756</v>
      </c>
      <c r="C1050" s="9" t="s">
        <v>1757</v>
      </c>
      <c r="D1050" s="3" t="s">
        <v>5866</v>
      </c>
      <c r="E1050" s="5">
        <v>5500</v>
      </c>
      <c r="F1050" s="7">
        <v>5655.6</v>
      </c>
      <c r="G1050" t="s">
        <v>8218</v>
      </c>
      <c r="H1050" t="s">
        <v>8223</v>
      </c>
      <c r="I1050" t="s">
        <v>8245</v>
      </c>
      <c r="J1050">
        <v>1472443269</v>
      </c>
      <c r="K1050">
        <v>1468987269</v>
      </c>
      <c r="L1050" t="b">
        <v>0</v>
      </c>
      <c r="M1050">
        <v>120</v>
      </c>
      <c r="N1050" t="b">
        <v>1</v>
      </c>
      <c r="O1050" t="s">
        <v>8283</v>
      </c>
      <c r="P1050">
        <f t="shared" si="64"/>
        <v>103</v>
      </c>
      <c r="Q1050">
        <f t="shared" si="65"/>
        <v>47.13</v>
      </c>
      <c r="R1050" s="12" t="s">
        <v>8313</v>
      </c>
      <c r="S1050" t="s">
        <v>8314</v>
      </c>
      <c r="T1050" s="17">
        <f t="shared" si="66"/>
        <v>42571.167465277773</v>
      </c>
      <c r="U1050" s="17">
        <f t="shared" si="67"/>
        <v>42551.789803240739</v>
      </c>
    </row>
    <row r="1051" spans="2:21" ht="28.5" hidden="1" x14ac:dyDescent="0.45">
      <c r="B1051">
        <v>118</v>
      </c>
      <c r="C1051" s="9" t="s">
        <v>120</v>
      </c>
      <c r="D1051" s="3" t="s">
        <v>4229</v>
      </c>
      <c r="E1051" s="5">
        <v>5000</v>
      </c>
      <c r="F1051" s="7">
        <v>5651.58</v>
      </c>
      <c r="G1051" t="s">
        <v>8218</v>
      </c>
      <c r="H1051" t="s">
        <v>8223</v>
      </c>
      <c r="I1051" t="s">
        <v>8245</v>
      </c>
      <c r="J1051">
        <v>1311902236</v>
      </c>
      <c r="K1051">
        <v>1309310236</v>
      </c>
      <c r="L1051" t="b">
        <v>0</v>
      </c>
      <c r="M1051">
        <v>39</v>
      </c>
      <c r="N1051" t="b">
        <v>1</v>
      </c>
      <c r="O1051" t="s">
        <v>8264</v>
      </c>
      <c r="P1051">
        <f t="shared" si="64"/>
        <v>113</v>
      </c>
      <c r="Q1051">
        <f t="shared" si="65"/>
        <v>144.91</v>
      </c>
      <c r="R1051" s="12" t="s">
        <v>8321</v>
      </c>
      <c r="S1051" t="s">
        <v>8343</v>
      </c>
      <c r="T1051" s="17">
        <f t="shared" si="66"/>
        <v>40723.053657407407</v>
      </c>
      <c r="U1051" s="17">
        <f t="shared" si="67"/>
        <v>42100.166666666672</v>
      </c>
    </row>
    <row r="1052" spans="2:21" ht="28.5" hidden="1" x14ac:dyDescent="0.45">
      <c r="B1052">
        <v>2164</v>
      </c>
      <c r="C1052" s="9" t="s">
        <v>2165</v>
      </c>
      <c r="D1052" s="3" t="s">
        <v>6274</v>
      </c>
      <c r="E1052" s="5">
        <v>5500</v>
      </c>
      <c r="F1052" s="7">
        <v>5645</v>
      </c>
      <c r="G1052" t="s">
        <v>8218</v>
      </c>
      <c r="H1052" t="s">
        <v>8223</v>
      </c>
      <c r="I1052" t="s">
        <v>8245</v>
      </c>
      <c r="J1052">
        <v>1466827140</v>
      </c>
      <c r="K1052">
        <v>1464196414</v>
      </c>
      <c r="L1052" t="b">
        <v>0</v>
      </c>
      <c r="M1052">
        <v>83</v>
      </c>
      <c r="N1052" t="b">
        <v>1</v>
      </c>
      <c r="O1052" t="s">
        <v>8274</v>
      </c>
      <c r="P1052">
        <f t="shared" si="64"/>
        <v>103</v>
      </c>
      <c r="Q1052">
        <f t="shared" si="65"/>
        <v>68.010000000000005</v>
      </c>
      <c r="R1052" s="12" t="s">
        <v>8327</v>
      </c>
      <c r="S1052" t="s">
        <v>8331</v>
      </c>
      <c r="T1052" s="17">
        <f t="shared" si="66"/>
        <v>42515.71775462963</v>
      </c>
      <c r="U1052" s="17">
        <f t="shared" si="67"/>
        <v>42392.719814814816</v>
      </c>
    </row>
    <row r="1053" spans="2:21" ht="42.75" x14ac:dyDescent="0.45">
      <c r="B1053">
        <v>3489</v>
      </c>
      <c r="C1053" s="9" t="s">
        <v>3488</v>
      </c>
      <c r="D1053" s="3" t="s">
        <v>7599</v>
      </c>
      <c r="E1053" s="5">
        <v>5000</v>
      </c>
      <c r="F1053" s="7">
        <v>5635</v>
      </c>
      <c r="G1053" t="s">
        <v>8218</v>
      </c>
      <c r="H1053" t="s">
        <v>8224</v>
      </c>
      <c r="I1053" t="s">
        <v>8246</v>
      </c>
      <c r="J1053">
        <v>1400965200</v>
      </c>
      <c r="K1053">
        <v>1398352531</v>
      </c>
      <c r="L1053" t="b">
        <v>0</v>
      </c>
      <c r="M1053">
        <v>72</v>
      </c>
      <c r="N1053" t="b">
        <v>1</v>
      </c>
      <c r="O1053" t="s">
        <v>8269</v>
      </c>
      <c r="P1053">
        <f t="shared" si="64"/>
        <v>113</v>
      </c>
      <c r="Q1053">
        <f t="shared" si="65"/>
        <v>78.260000000000005</v>
      </c>
      <c r="R1053" s="12" t="s">
        <v>8323</v>
      </c>
      <c r="S1053" t="s">
        <v>8326</v>
      </c>
      <c r="T1053" s="17">
        <f t="shared" si="66"/>
        <v>41753.635775462964</v>
      </c>
      <c r="U1053" s="17">
        <f t="shared" si="67"/>
        <v>42611.167465277773</v>
      </c>
    </row>
    <row r="1054" spans="2:21" ht="57" hidden="1" x14ac:dyDescent="0.45">
      <c r="B1054">
        <v>319</v>
      </c>
      <c r="C1054" s="9" t="s">
        <v>320</v>
      </c>
      <c r="D1054" s="3" t="s">
        <v>4429</v>
      </c>
      <c r="E1054" s="5">
        <v>5000</v>
      </c>
      <c r="F1054" s="7">
        <v>5634</v>
      </c>
      <c r="G1054" t="s">
        <v>8218</v>
      </c>
      <c r="H1054" t="s">
        <v>8223</v>
      </c>
      <c r="I1054" t="s">
        <v>8245</v>
      </c>
      <c r="J1054">
        <v>1265097540</v>
      </c>
      <c r="K1054">
        <v>1257538029</v>
      </c>
      <c r="L1054" t="b">
        <v>1</v>
      </c>
      <c r="M1054">
        <v>51</v>
      </c>
      <c r="N1054" t="b">
        <v>1</v>
      </c>
      <c r="O1054" t="s">
        <v>8267</v>
      </c>
      <c r="P1054">
        <f t="shared" si="64"/>
        <v>113</v>
      </c>
      <c r="Q1054">
        <f t="shared" si="65"/>
        <v>110.47</v>
      </c>
      <c r="R1054" s="12" t="s">
        <v>8321</v>
      </c>
      <c r="S1054" t="s">
        <v>8322</v>
      </c>
      <c r="T1054" s="17">
        <f t="shared" si="66"/>
        <v>40123.83829861111</v>
      </c>
      <c r="U1054" s="17">
        <f t="shared" si="67"/>
        <v>40753.053657407407</v>
      </c>
    </row>
    <row r="1055" spans="2:21" ht="42.75" hidden="1" x14ac:dyDescent="0.45">
      <c r="B1055">
        <v>3542</v>
      </c>
      <c r="C1055" s="9" t="s">
        <v>3541</v>
      </c>
      <c r="D1055" s="3" t="s">
        <v>7652</v>
      </c>
      <c r="E1055" s="5">
        <v>5500</v>
      </c>
      <c r="F1055" s="7">
        <v>5623</v>
      </c>
      <c r="G1055" t="s">
        <v>8218</v>
      </c>
      <c r="H1055" t="s">
        <v>8223</v>
      </c>
      <c r="I1055" t="s">
        <v>8245</v>
      </c>
      <c r="J1055">
        <v>1410099822</v>
      </c>
      <c r="K1055">
        <v>1404915822</v>
      </c>
      <c r="L1055" t="b">
        <v>0</v>
      </c>
      <c r="M1055">
        <v>85</v>
      </c>
      <c r="N1055" t="b">
        <v>1</v>
      </c>
      <c r="O1055" t="s">
        <v>8269</v>
      </c>
      <c r="P1055">
        <f t="shared" si="64"/>
        <v>102</v>
      </c>
      <c r="Q1055">
        <f t="shared" si="65"/>
        <v>66.150000000000006</v>
      </c>
      <c r="R1055" s="12" t="s">
        <v>8323</v>
      </c>
      <c r="S1055" t="s">
        <v>8326</v>
      </c>
      <c r="T1055" s="17">
        <f t="shared" si="66"/>
        <v>41829.599791666667</v>
      </c>
      <c r="U1055" s="17">
        <f t="shared" si="67"/>
        <v>42546.165972222225</v>
      </c>
    </row>
    <row r="1056" spans="2:21" ht="42.75" hidden="1" x14ac:dyDescent="0.45">
      <c r="B1056">
        <v>2657</v>
      </c>
      <c r="C1056" s="9" t="s">
        <v>2657</v>
      </c>
      <c r="D1056" s="3" t="s">
        <v>6767</v>
      </c>
      <c r="E1056" s="5">
        <v>30000</v>
      </c>
      <c r="F1056" s="7">
        <v>5621.38</v>
      </c>
      <c r="G1056" t="s">
        <v>8219</v>
      </c>
      <c r="H1056" t="s">
        <v>8223</v>
      </c>
      <c r="I1056" t="s">
        <v>8245</v>
      </c>
      <c r="J1056">
        <v>1470187800</v>
      </c>
      <c r="K1056">
        <v>1467325053</v>
      </c>
      <c r="L1056" t="b">
        <v>0</v>
      </c>
      <c r="M1056">
        <v>59</v>
      </c>
      <c r="N1056" t="b">
        <v>0</v>
      </c>
      <c r="O1056" t="s">
        <v>8299</v>
      </c>
      <c r="P1056">
        <f t="shared" si="64"/>
        <v>19</v>
      </c>
      <c r="Q1056">
        <f t="shared" si="65"/>
        <v>95.28</v>
      </c>
      <c r="R1056" s="12" t="s">
        <v>8308</v>
      </c>
      <c r="S1056" t="s">
        <v>8315</v>
      </c>
      <c r="T1056" s="17">
        <f t="shared" si="66"/>
        <v>42551.928854166668</v>
      </c>
      <c r="U1056" s="17">
        <f t="shared" si="67"/>
        <v>41783.875</v>
      </c>
    </row>
    <row r="1057" spans="2:21" ht="42.75" hidden="1" x14ac:dyDescent="0.45">
      <c r="B1057">
        <v>1932</v>
      </c>
      <c r="C1057" s="9" t="s">
        <v>1933</v>
      </c>
      <c r="D1057" s="3" t="s">
        <v>6042</v>
      </c>
      <c r="E1057" s="5">
        <v>5250</v>
      </c>
      <c r="F1057" s="7">
        <v>5617</v>
      </c>
      <c r="G1057" t="s">
        <v>8218</v>
      </c>
      <c r="H1057" t="s">
        <v>8223</v>
      </c>
      <c r="I1057" t="s">
        <v>8245</v>
      </c>
      <c r="J1057">
        <v>1327433173</v>
      </c>
      <c r="K1057">
        <v>1325618773</v>
      </c>
      <c r="L1057" t="b">
        <v>0</v>
      </c>
      <c r="M1057">
        <v>80</v>
      </c>
      <c r="N1057" t="b">
        <v>1</v>
      </c>
      <c r="O1057" t="s">
        <v>8277</v>
      </c>
      <c r="P1057">
        <f t="shared" si="64"/>
        <v>107</v>
      </c>
      <c r="Q1057">
        <f t="shared" si="65"/>
        <v>70.209999999999994</v>
      </c>
      <c r="R1057" s="12" t="s">
        <v>8327</v>
      </c>
      <c r="S1057" t="s">
        <v>8328</v>
      </c>
      <c r="T1057" s="17">
        <f t="shared" si="66"/>
        <v>40911.809872685182</v>
      </c>
      <c r="U1057" s="17">
        <f t="shared" si="67"/>
        <v>40211.332638888889</v>
      </c>
    </row>
    <row r="1058" spans="2:21" hidden="1" x14ac:dyDescent="0.45">
      <c r="B1058">
        <v>3285</v>
      </c>
      <c r="C1058" s="9" t="s">
        <v>3285</v>
      </c>
      <c r="D1058" s="3" t="s">
        <v>7395</v>
      </c>
      <c r="E1058" s="5">
        <v>4999</v>
      </c>
      <c r="F1058" s="7">
        <v>5604</v>
      </c>
      <c r="G1058" t="s">
        <v>8218</v>
      </c>
      <c r="H1058" t="s">
        <v>8223</v>
      </c>
      <c r="I1058" t="s">
        <v>8245</v>
      </c>
      <c r="J1058">
        <v>1488258000</v>
      </c>
      <c r="K1058">
        <v>1485556626</v>
      </c>
      <c r="L1058" t="b">
        <v>0</v>
      </c>
      <c r="M1058">
        <v>81</v>
      </c>
      <c r="N1058" t="b">
        <v>1</v>
      </c>
      <c r="O1058" t="s">
        <v>8269</v>
      </c>
      <c r="P1058">
        <f t="shared" si="64"/>
        <v>112</v>
      </c>
      <c r="Q1058">
        <f t="shared" si="65"/>
        <v>69.19</v>
      </c>
      <c r="R1058" s="12" t="s">
        <v>8323</v>
      </c>
      <c r="S1058" t="s">
        <v>8326</v>
      </c>
      <c r="T1058" s="17">
        <f t="shared" si="66"/>
        <v>42762.942430555559</v>
      </c>
      <c r="U1058" s="17">
        <f t="shared" si="67"/>
        <v>41889.599791666667</v>
      </c>
    </row>
    <row r="1059" spans="2:21" ht="42.75" hidden="1" x14ac:dyDescent="0.45">
      <c r="B1059">
        <v>3156</v>
      </c>
      <c r="C1059" s="9" t="s">
        <v>3156</v>
      </c>
      <c r="D1059" s="3" t="s">
        <v>7266</v>
      </c>
      <c r="E1059" s="5">
        <v>5500</v>
      </c>
      <c r="F1059" s="7">
        <v>5600</v>
      </c>
      <c r="G1059" t="s">
        <v>8218</v>
      </c>
      <c r="H1059" t="s">
        <v>8223</v>
      </c>
      <c r="I1059" t="s">
        <v>8245</v>
      </c>
      <c r="J1059">
        <v>1338591144</v>
      </c>
      <c r="K1059">
        <v>1335567144</v>
      </c>
      <c r="L1059" t="b">
        <v>1</v>
      </c>
      <c r="M1059">
        <v>89</v>
      </c>
      <c r="N1059" t="b">
        <v>1</v>
      </c>
      <c r="O1059" t="s">
        <v>8269</v>
      </c>
      <c r="P1059">
        <f t="shared" si="64"/>
        <v>102</v>
      </c>
      <c r="Q1059">
        <f t="shared" si="65"/>
        <v>62.92</v>
      </c>
      <c r="R1059" s="12" t="s">
        <v>8323</v>
      </c>
      <c r="S1059" t="s">
        <v>8326</v>
      </c>
      <c r="T1059" s="17">
        <f t="shared" si="66"/>
        <v>41026.953055555554</v>
      </c>
      <c r="U1059" s="17">
        <f t="shared" si="67"/>
        <v>42585.0625</v>
      </c>
    </row>
    <row r="1060" spans="2:21" ht="28.5" hidden="1" x14ac:dyDescent="0.45">
      <c r="B1060">
        <v>13</v>
      </c>
      <c r="C1060" s="9" t="s">
        <v>15</v>
      </c>
      <c r="D1060" s="3" t="s">
        <v>4124</v>
      </c>
      <c r="E1060" s="5">
        <v>3500</v>
      </c>
      <c r="F1060" s="7">
        <v>5599</v>
      </c>
      <c r="G1060" t="s">
        <v>8218</v>
      </c>
      <c r="H1060" t="s">
        <v>8223</v>
      </c>
      <c r="I1060" t="s">
        <v>8245</v>
      </c>
      <c r="J1060">
        <v>1466713620</v>
      </c>
      <c r="K1060">
        <v>1463588109</v>
      </c>
      <c r="L1060" t="b">
        <v>0</v>
      </c>
      <c r="M1060">
        <v>51</v>
      </c>
      <c r="N1060" t="b">
        <v>1</v>
      </c>
      <c r="O1060" t="s">
        <v>8263</v>
      </c>
      <c r="P1060">
        <f t="shared" si="64"/>
        <v>160</v>
      </c>
      <c r="Q1060">
        <f t="shared" si="65"/>
        <v>109.78</v>
      </c>
      <c r="R1060" s="12" t="s">
        <v>8321</v>
      </c>
      <c r="S1060" t="s">
        <v>8332</v>
      </c>
      <c r="T1060" s="17">
        <f t="shared" si="66"/>
        <v>42508.677187499998</v>
      </c>
      <c r="U1060" s="17">
        <f t="shared" si="67"/>
        <v>40932.809872685182</v>
      </c>
    </row>
    <row r="1061" spans="2:21" ht="42.75" hidden="1" x14ac:dyDescent="0.45">
      <c r="B1061">
        <v>752</v>
      </c>
      <c r="C1061" s="9" t="s">
        <v>753</v>
      </c>
      <c r="D1061" s="3" t="s">
        <v>4862</v>
      </c>
      <c r="E1061" s="5">
        <v>5000</v>
      </c>
      <c r="F1061" s="7">
        <v>5585</v>
      </c>
      <c r="G1061" t="s">
        <v>8218</v>
      </c>
      <c r="H1061" t="s">
        <v>8225</v>
      </c>
      <c r="I1061" t="s">
        <v>8247</v>
      </c>
      <c r="J1061">
        <v>1476615600</v>
      </c>
      <c r="K1061">
        <v>1474884417</v>
      </c>
      <c r="L1061" t="b">
        <v>0</v>
      </c>
      <c r="M1061">
        <v>105</v>
      </c>
      <c r="N1061" t="b">
        <v>1</v>
      </c>
      <c r="O1061" t="s">
        <v>8272</v>
      </c>
      <c r="P1061">
        <f t="shared" si="64"/>
        <v>112</v>
      </c>
      <c r="Q1061">
        <f t="shared" si="65"/>
        <v>53.19</v>
      </c>
      <c r="R1061" s="12" t="s">
        <v>8311</v>
      </c>
      <c r="S1061" t="s">
        <v>8333</v>
      </c>
      <c r="T1061" s="17">
        <f t="shared" si="66"/>
        <v>42639.421493055561</v>
      </c>
      <c r="U1061" s="17">
        <f t="shared" si="67"/>
        <v>42794.208333333328</v>
      </c>
    </row>
    <row r="1062" spans="2:21" ht="42.75" hidden="1" x14ac:dyDescent="0.45">
      <c r="B1062">
        <v>826</v>
      </c>
      <c r="C1062" s="9" t="s">
        <v>827</v>
      </c>
      <c r="D1062" s="3" t="s">
        <v>4936</v>
      </c>
      <c r="E1062" s="5">
        <v>5500</v>
      </c>
      <c r="F1062" s="7">
        <v>5580</v>
      </c>
      <c r="G1062" t="s">
        <v>8218</v>
      </c>
      <c r="H1062" t="s">
        <v>8223</v>
      </c>
      <c r="I1062" t="s">
        <v>8245</v>
      </c>
      <c r="J1062">
        <v>1332719730</v>
      </c>
      <c r="K1062">
        <v>1330908930</v>
      </c>
      <c r="L1062" t="b">
        <v>0</v>
      </c>
      <c r="M1062">
        <v>49</v>
      </c>
      <c r="N1062" t="b">
        <v>1</v>
      </c>
      <c r="O1062" t="s">
        <v>8274</v>
      </c>
      <c r="P1062">
        <f t="shared" si="64"/>
        <v>101</v>
      </c>
      <c r="Q1062">
        <f t="shared" si="65"/>
        <v>113.88</v>
      </c>
      <c r="R1062" s="12" t="s">
        <v>8327</v>
      </c>
      <c r="S1062" t="s">
        <v>8331</v>
      </c>
      <c r="T1062" s="17">
        <f t="shared" si="66"/>
        <v>40973.038541666669</v>
      </c>
      <c r="U1062" s="17">
        <f t="shared" si="67"/>
        <v>41061.953055555554</v>
      </c>
    </row>
    <row r="1063" spans="2:21" ht="28.5" hidden="1" x14ac:dyDescent="0.45">
      <c r="B1063">
        <v>645</v>
      </c>
      <c r="C1063" s="9" t="s">
        <v>646</v>
      </c>
      <c r="D1063" s="3" t="s">
        <v>4755</v>
      </c>
      <c r="E1063" s="5">
        <v>2000</v>
      </c>
      <c r="F1063" s="7">
        <v>5574</v>
      </c>
      <c r="G1063" t="s">
        <v>8218</v>
      </c>
      <c r="H1063" t="s">
        <v>8223</v>
      </c>
      <c r="I1063" t="s">
        <v>8245</v>
      </c>
      <c r="J1063">
        <v>1470962274</v>
      </c>
      <c r="K1063">
        <v>1468370274</v>
      </c>
      <c r="L1063" t="b">
        <v>0</v>
      </c>
      <c r="M1063">
        <v>237</v>
      </c>
      <c r="N1063" t="b">
        <v>1</v>
      </c>
      <c r="O1063" t="s">
        <v>8271</v>
      </c>
      <c r="P1063">
        <f t="shared" si="64"/>
        <v>279</v>
      </c>
      <c r="Q1063">
        <f t="shared" si="65"/>
        <v>23.52</v>
      </c>
      <c r="R1063" s="12" t="s">
        <v>8308</v>
      </c>
      <c r="S1063" t="s">
        <v>8310</v>
      </c>
      <c r="T1063" s="17">
        <f t="shared" si="66"/>
        <v>42564.026319444441</v>
      </c>
      <c r="U1063" s="17">
        <f t="shared" si="67"/>
        <v>42544.852083333331</v>
      </c>
    </row>
    <row r="1064" spans="2:21" ht="42.75" hidden="1" x14ac:dyDescent="0.45">
      <c r="B1064">
        <v>268</v>
      </c>
      <c r="C1064" s="9" t="s">
        <v>269</v>
      </c>
      <c r="D1064" s="3" t="s">
        <v>4378</v>
      </c>
      <c r="E1064" s="5">
        <v>5000</v>
      </c>
      <c r="F1064" s="7">
        <v>5570</v>
      </c>
      <c r="G1064" t="s">
        <v>8218</v>
      </c>
      <c r="H1064" t="s">
        <v>8223</v>
      </c>
      <c r="I1064" t="s">
        <v>8245</v>
      </c>
      <c r="J1064">
        <v>1320640778</v>
      </c>
      <c r="K1064">
        <v>1316749178</v>
      </c>
      <c r="L1064" t="b">
        <v>1</v>
      </c>
      <c r="M1064">
        <v>111</v>
      </c>
      <c r="N1064" t="b">
        <v>1</v>
      </c>
      <c r="O1064" t="s">
        <v>8267</v>
      </c>
      <c r="P1064">
        <f t="shared" si="64"/>
        <v>111</v>
      </c>
      <c r="Q1064">
        <f t="shared" si="65"/>
        <v>50.18</v>
      </c>
      <c r="R1064" s="12" t="s">
        <v>8321</v>
      </c>
      <c r="S1064" t="s">
        <v>8322</v>
      </c>
      <c r="T1064" s="17">
        <f t="shared" si="66"/>
        <v>40809.15252314815</v>
      </c>
      <c r="U1064" s="17">
        <f t="shared" si="67"/>
        <v>42659.458333333328</v>
      </c>
    </row>
    <row r="1065" spans="2:21" ht="57" hidden="1" x14ac:dyDescent="0.45">
      <c r="B1065">
        <v>2407</v>
      </c>
      <c r="C1065" s="9" t="s">
        <v>2408</v>
      </c>
      <c r="D1065" s="3" t="s">
        <v>6517</v>
      </c>
      <c r="E1065" s="5">
        <v>22000</v>
      </c>
      <c r="F1065" s="7">
        <v>5557</v>
      </c>
      <c r="G1065" t="s">
        <v>8220</v>
      </c>
      <c r="H1065" t="s">
        <v>8223</v>
      </c>
      <c r="I1065" t="s">
        <v>8245</v>
      </c>
      <c r="J1065">
        <v>1428732000</v>
      </c>
      <c r="K1065">
        <v>1426772928</v>
      </c>
      <c r="L1065" t="b">
        <v>0</v>
      </c>
      <c r="M1065">
        <v>33</v>
      </c>
      <c r="N1065" t="b">
        <v>0</v>
      </c>
      <c r="O1065" t="s">
        <v>8282</v>
      </c>
      <c r="P1065">
        <f t="shared" si="64"/>
        <v>25</v>
      </c>
      <c r="Q1065">
        <f t="shared" si="65"/>
        <v>168.39</v>
      </c>
      <c r="R1065" s="12" t="s">
        <v>8319</v>
      </c>
      <c r="S1065" t="s">
        <v>8345</v>
      </c>
      <c r="T1065" s="17">
        <f t="shared" si="66"/>
        <v>42082.575555555552</v>
      </c>
      <c r="U1065" s="17">
        <f t="shared" si="67"/>
        <v>40993.996874999997</v>
      </c>
    </row>
    <row r="1066" spans="2:21" ht="57" hidden="1" x14ac:dyDescent="0.45">
      <c r="B1066">
        <v>265</v>
      </c>
      <c r="C1066" s="9" t="s">
        <v>266</v>
      </c>
      <c r="D1066" s="3" t="s">
        <v>4375</v>
      </c>
      <c r="E1066" s="5">
        <v>5000</v>
      </c>
      <c r="F1066" s="7">
        <v>5555</v>
      </c>
      <c r="G1066" t="s">
        <v>8218</v>
      </c>
      <c r="H1066" t="s">
        <v>8223</v>
      </c>
      <c r="I1066" t="s">
        <v>8245</v>
      </c>
      <c r="J1066">
        <v>1273522560</v>
      </c>
      <c r="K1066">
        <v>1269928430</v>
      </c>
      <c r="L1066" t="b">
        <v>1</v>
      </c>
      <c r="M1066">
        <v>58</v>
      </c>
      <c r="N1066" t="b">
        <v>1</v>
      </c>
      <c r="O1066" t="s">
        <v>8267</v>
      </c>
      <c r="P1066">
        <f t="shared" si="64"/>
        <v>111</v>
      </c>
      <c r="Q1066">
        <f t="shared" si="65"/>
        <v>95.78</v>
      </c>
      <c r="R1066" s="12" t="s">
        <v>8321</v>
      </c>
      <c r="S1066" t="s">
        <v>8322</v>
      </c>
      <c r="T1066" s="17">
        <f t="shared" si="66"/>
        <v>40267.245717592588</v>
      </c>
      <c r="U1066" s="17">
        <f t="shared" si="67"/>
        <v>42594.026319444441</v>
      </c>
    </row>
    <row r="1067" spans="2:21" ht="42.75" hidden="1" x14ac:dyDescent="0.45">
      <c r="B1067">
        <v>1645</v>
      </c>
      <c r="C1067" s="9" t="s">
        <v>1646</v>
      </c>
      <c r="D1067" s="3" t="s">
        <v>5755</v>
      </c>
      <c r="E1067" s="5">
        <v>5000</v>
      </c>
      <c r="F1067" s="7">
        <v>5540</v>
      </c>
      <c r="G1067" t="s">
        <v>8218</v>
      </c>
      <c r="H1067" t="s">
        <v>8223</v>
      </c>
      <c r="I1067" t="s">
        <v>8245</v>
      </c>
      <c r="J1067">
        <v>1379515740</v>
      </c>
      <c r="K1067">
        <v>1378306140</v>
      </c>
      <c r="L1067" t="b">
        <v>0</v>
      </c>
      <c r="M1067">
        <v>10</v>
      </c>
      <c r="N1067" t="b">
        <v>1</v>
      </c>
      <c r="O1067" t="s">
        <v>8290</v>
      </c>
      <c r="P1067">
        <f t="shared" si="64"/>
        <v>111</v>
      </c>
      <c r="Q1067">
        <f t="shared" si="65"/>
        <v>554</v>
      </c>
      <c r="R1067" s="12" t="s">
        <v>8327</v>
      </c>
      <c r="S1067" t="s">
        <v>8338</v>
      </c>
      <c r="T1067" s="17">
        <f t="shared" si="66"/>
        <v>41521.617361111108</v>
      </c>
      <c r="U1067" s="17">
        <f t="shared" si="67"/>
        <v>40854.194189814814</v>
      </c>
    </row>
    <row r="1068" spans="2:21" ht="42.75" hidden="1" x14ac:dyDescent="0.45">
      <c r="B1068">
        <v>1368</v>
      </c>
      <c r="C1068" s="9" t="s">
        <v>1369</v>
      </c>
      <c r="D1068" s="3" t="s">
        <v>5478</v>
      </c>
      <c r="E1068" s="5">
        <v>5000</v>
      </c>
      <c r="F1068" s="7">
        <v>5535</v>
      </c>
      <c r="G1068" t="s">
        <v>8218</v>
      </c>
      <c r="H1068" t="s">
        <v>8223</v>
      </c>
      <c r="I1068" t="s">
        <v>8245</v>
      </c>
      <c r="J1068">
        <v>1434342894</v>
      </c>
      <c r="K1068">
        <v>1432269294</v>
      </c>
      <c r="L1068" t="b">
        <v>0</v>
      </c>
      <c r="M1068">
        <v>87</v>
      </c>
      <c r="N1068" t="b">
        <v>1</v>
      </c>
      <c r="O1068" t="s">
        <v>8274</v>
      </c>
      <c r="P1068">
        <f t="shared" si="64"/>
        <v>111</v>
      </c>
      <c r="Q1068">
        <f t="shared" si="65"/>
        <v>63.62</v>
      </c>
      <c r="R1068" s="12" t="s">
        <v>8327</v>
      </c>
      <c r="S1068" t="s">
        <v>8331</v>
      </c>
      <c r="T1068" s="17">
        <f t="shared" si="66"/>
        <v>42146.190902777773</v>
      </c>
      <c r="U1068" s="17">
        <f t="shared" si="67"/>
        <v>42105.25</v>
      </c>
    </row>
    <row r="1069" spans="2:21" ht="28.5" hidden="1" x14ac:dyDescent="0.45">
      <c r="B1069">
        <v>2195</v>
      </c>
      <c r="C1069" s="9" t="s">
        <v>2196</v>
      </c>
      <c r="D1069" s="3" t="s">
        <v>6305</v>
      </c>
      <c r="E1069" s="5">
        <v>4600</v>
      </c>
      <c r="F1069" s="7">
        <v>5535</v>
      </c>
      <c r="G1069" t="s">
        <v>8218</v>
      </c>
      <c r="H1069" t="s">
        <v>8223</v>
      </c>
      <c r="I1069" t="s">
        <v>8245</v>
      </c>
      <c r="J1069">
        <v>1439317900</v>
      </c>
      <c r="K1069">
        <v>1436725900</v>
      </c>
      <c r="L1069" t="b">
        <v>0</v>
      </c>
      <c r="M1069">
        <v>115</v>
      </c>
      <c r="N1069" t="b">
        <v>1</v>
      </c>
      <c r="O1069" t="s">
        <v>8295</v>
      </c>
      <c r="P1069">
        <f t="shared" si="64"/>
        <v>120</v>
      </c>
      <c r="Q1069">
        <f t="shared" si="65"/>
        <v>48.13</v>
      </c>
      <c r="R1069" s="12" t="s">
        <v>8316</v>
      </c>
      <c r="S1069" t="s">
        <v>8317</v>
      </c>
      <c r="T1069" s="17">
        <f t="shared" si="66"/>
        <v>42197.771990740745</v>
      </c>
      <c r="U1069" s="17">
        <f t="shared" si="67"/>
        <v>40308.844444444447</v>
      </c>
    </row>
    <row r="1070" spans="2:21" ht="42.75" hidden="1" x14ac:dyDescent="0.45">
      <c r="B1070">
        <v>3698</v>
      </c>
      <c r="C1070" s="9" t="s">
        <v>3695</v>
      </c>
      <c r="D1070" s="3" t="s">
        <v>7808</v>
      </c>
      <c r="E1070" s="5">
        <v>5000</v>
      </c>
      <c r="F1070" s="7">
        <v>5526</v>
      </c>
      <c r="G1070" t="s">
        <v>8218</v>
      </c>
      <c r="H1070" t="s">
        <v>8223</v>
      </c>
      <c r="I1070" t="s">
        <v>8245</v>
      </c>
      <c r="J1070">
        <v>1456946487</v>
      </c>
      <c r="K1070">
        <v>1454354487</v>
      </c>
      <c r="L1070" t="b">
        <v>0</v>
      </c>
      <c r="M1070">
        <v>136</v>
      </c>
      <c r="N1070" t="b">
        <v>1</v>
      </c>
      <c r="O1070" t="s">
        <v>8269</v>
      </c>
      <c r="P1070">
        <f t="shared" si="64"/>
        <v>111</v>
      </c>
      <c r="Q1070">
        <f t="shared" si="65"/>
        <v>40.630000000000003</v>
      </c>
      <c r="R1070" s="12" t="s">
        <v>8323</v>
      </c>
      <c r="S1070" t="s">
        <v>8326</v>
      </c>
      <c r="T1070" s="17">
        <f t="shared" si="66"/>
        <v>42401.806562500002</v>
      </c>
      <c r="U1070" s="17">
        <f t="shared" si="67"/>
        <v>41535.617361111108</v>
      </c>
    </row>
    <row r="1071" spans="2:21" ht="42.75" hidden="1" x14ac:dyDescent="0.45">
      <c r="B1071">
        <v>3348</v>
      </c>
      <c r="C1071" s="9" t="s">
        <v>3266</v>
      </c>
      <c r="D1071" s="3" t="s">
        <v>7458</v>
      </c>
      <c r="E1071" s="5">
        <v>5500</v>
      </c>
      <c r="F1071" s="7">
        <v>5516</v>
      </c>
      <c r="G1071" t="s">
        <v>8218</v>
      </c>
      <c r="H1071" t="s">
        <v>8223</v>
      </c>
      <c r="I1071" t="s">
        <v>8245</v>
      </c>
      <c r="J1071">
        <v>1461988740</v>
      </c>
      <c r="K1071">
        <v>1459949080</v>
      </c>
      <c r="L1071" t="b">
        <v>0</v>
      </c>
      <c r="M1071">
        <v>79</v>
      </c>
      <c r="N1071" t="b">
        <v>1</v>
      </c>
      <c r="O1071" t="s">
        <v>8269</v>
      </c>
      <c r="P1071">
        <f t="shared" si="64"/>
        <v>100</v>
      </c>
      <c r="Q1071">
        <f t="shared" si="65"/>
        <v>69.819999999999993</v>
      </c>
      <c r="R1071" s="12" t="s">
        <v>8323</v>
      </c>
      <c r="S1071" t="s">
        <v>8326</v>
      </c>
      <c r="T1071" s="17">
        <f t="shared" si="66"/>
        <v>42466.558796296296</v>
      </c>
      <c r="U1071" s="17">
        <f t="shared" si="67"/>
        <v>42170.190902777773</v>
      </c>
    </row>
    <row r="1072" spans="2:21" ht="42.75" hidden="1" x14ac:dyDescent="0.45">
      <c r="B1072">
        <v>3772</v>
      </c>
      <c r="C1072" s="9" t="s">
        <v>3769</v>
      </c>
      <c r="D1072" s="3" t="s">
        <v>7882</v>
      </c>
      <c r="E1072" s="5">
        <v>5000</v>
      </c>
      <c r="F1072" s="7">
        <v>5510</v>
      </c>
      <c r="G1072" t="s">
        <v>8218</v>
      </c>
      <c r="H1072" t="s">
        <v>8223</v>
      </c>
      <c r="I1072" t="s">
        <v>8245</v>
      </c>
      <c r="J1072">
        <v>1480399200</v>
      </c>
      <c r="K1072">
        <v>1478616506</v>
      </c>
      <c r="L1072" t="b">
        <v>0</v>
      </c>
      <c r="M1072">
        <v>33</v>
      </c>
      <c r="N1072" t="b">
        <v>1</v>
      </c>
      <c r="O1072" t="s">
        <v>8303</v>
      </c>
      <c r="P1072">
        <f t="shared" si="64"/>
        <v>110</v>
      </c>
      <c r="Q1072">
        <f t="shared" si="65"/>
        <v>166.97</v>
      </c>
      <c r="R1072" s="12" t="s">
        <v>8323</v>
      </c>
      <c r="S1072" t="s">
        <v>8335</v>
      </c>
      <c r="T1072" s="17">
        <f t="shared" si="66"/>
        <v>42682.616967592592</v>
      </c>
      <c r="U1072" s="17">
        <f t="shared" si="67"/>
        <v>42227.771990740745</v>
      </c>
    </row>
    <row r="1073" spans="2:21" ht="42.75" hidden="1" x14ac:dyDescent="0.45">
      <c r="B1073">
        <v>2273</v>
      </c>
      <c r="C1073" s="9" t="s">
        <v>2274</v>
      </c>
      <c r="D1073" s="3" t="s">
        <v>6383</v>
      </c>
      <c r="E1073" s="5">
        <v>2500</v>
      </c>
      <c r="F1073" s="7">
        <v>5509</v>
      </c>
      <c r="G1073" t="s">
        <v>8218</v>
      </c>
      <c r="H1073" t="s">
        <v>8228</v>
      </c>
      <c r="I1073" t="s">
        <v>8250</v>
      </c>
      <c r="J1073">
        <v>1489320642</v>
      </c>
      <c r="K1073">
        <v>1487164242</v>
      </c>
      <c r="L1073" t="b">
        <v>0</v>
      </c>
      <c r="M1073">
        <v>147</v>
      </c>
      <c r="N1073" t="b">
        <v>1</v>
      </c>
      <c r="O1073" t="s">
        <v>8295</v>
      </c>
      <c r="P1073">
        <f t="shared" si="64"/>
        <v>220</v>
      </c>
      <c r="Q1073">
        <f t="shared" si="65"/>
        <v>37.479999999999997</v>
      </c>
      <c r="R1073" s="12" t="s">
        <v>8316</v>
      </c>
      <c r="S1073" t="s">
        <v>8317</v>
      </c>
      <c r="T1073" s="17">
        <f t="shared" si="66"/>
        <v>42781.549097222218</v>
      </c>
      <c r="U1073" s="17">
        <f t="shared" si="67"/>
        <v>42431.806562500002</v>
      </c>
    </row>
    <row r="1074" spans="2:21" ht="42.75" hidden="1" x14ac:dyDescent="0.45">
      <c r="B1074">
        <v>2458</v>
      </c>
      <c r="C1074" s="9" t="s">
        <v>2459</v>
      </c>
      <c r="D1074" s="3" t="s">
        <v>6568</v>
      </c>
      <c r="E1074" s="5">
        <v>5000</v>
      </c>
      <c r="F1074" s="7">
        <v>5509</v>
      </c>
      <c r="G1074" t="s">
        <v>8218</v>
      </c>
      <c r="H1074" t="s">
        <v>8223</v>
      </c>
      <c r="I1074" t="s">
        <v>8245</v>
      </c>
      <c r="J1074">
        <v>1465498800</v>
      </c>
      <c r="K1074">
        <v>1462481718</v>
      </c>
      <c r="L1074" t="b">
        <v>0</v>
      </c>
      <c r="M1074">
        <v>80</v>
      </c>
      <c r="N1074" t="b">
        <v>1</v>
      </c>
      <c r="O1074" t="s">
        <v>8296</v>
      </c>
      <c r="P1074">
        <f t="shared" si="64"/>
        <v>110</v>
      </c>
      <c r="Q1074">
        <f t="shared" si="65"/>
        <v>68.86</v>
      </c>
      <c r="R1074" s="12" t="s">
        <v>8319</v>
      </c>
      <c r="S1074" t="s">
        <v>8320</v>
      </c>
      <c r="T1074" s="17">
        <f t="shared" si="66"/>
        <v>42495.871736111112</v>
      </c>
      <c r="U1074" s="17">
        <f t="shared" si="67"/>
        <v>42490.165972222225</v>
      </c>
    </row>
    <row r="1075" spans="2:21" ht="42.75" x14ac:dyDescent="0.45">
      <c r="B1075">
        <v>3297</v>
      </c>
      <c r="C1075" s="9" t="s">
        <v>3297</v>
      </c>
      <c r="D1075" s="3" t="s">
        <v>7407</v>
      </c>
      <c r="E1075" s="5">
        <v>5500</v>
      </c>
      <c r="F1075" s="7">
        <v>5504</v>
      </c>
      <c r="G1075" t="s">
        <v>8218</v>
      </c>
      <c r="H1075" t="s">
        <v>8224</v>
      </c>
      <c r="I1075" t="s">
        <v>8246</v>
      </c>
      <c r="J1075">
        <v>1438037940</v>
      </c>
      <c r="K1075">
        <v>1436380256</v>
      </c>
      <c r="L1075" t="b">
        <v>0</v>
      </c>
      <c r="M1075">
        <v>44</v>
      </c>
      <c r="N1075" t="b">
        <v>1</v>
      </c>
      <c r="O1075" t="s">
        <v>8269</v>
      </c>
      <c r="P1075">
        <f t="shared" si="64"/>
        <v>100</v>
      </c>
      <c r="Q1075">
        <f t="shared" si="65"/>
        <v>125.09</v>
      </c>
      <c r="R1075" s="12" t="s">
        <v>8323</v>
      </c>
      <c r="S1075" t="s">
        <v>8326</v>
      </c>
      <c r="T1075" s="17">
        <f t="shared" si="66"/>
        <v>42193.771481481483</v>
      </c>
      <c r="U1075" s="17">
        <f t="shared" si="67"/>
        <v>42703.25</v>
      </c>
    </row>
    <row r="1076" spans="2:21" ht="57" hidden="1" x14ac:dyDescent="0.45">
      <c r="B1076">
        <v>3822</v>
      </c>
      <c r="C1076" s="9" t="s">
        <v>3819</v>
      </c>
      <c r="D1076" s="3" t="s">
        <v>7931</v>
      </c>
      <c r="E1076" s="5">
        <v>5000</v>
      </c>
      <c r="F1076" s="7">
        <v>5501</v>
      </c>
      <c r="G1076" t="s">
        <v>8218</v>
      </c>
      <c r="H1076" t="s">
        <v>8235</v>
      </c>
      <c r="I1076" t="s">
        <v>8248</v>
      </c>
      <c r="J1076">
        <v>1453244340</v>
      </c>
      <c r="K1076">
        <v>1448136417</v>
      </c>
      <c r="L1076" t="b">
        <v>0</v>
      </c>
      <c r="M1076">
        <v>76</v>
      </c>
      <c r="N1076" t="b">
        <v>1</v>
      </c>
      <c r="O1076" t="s">
        <v>8269</v>
      </c>
      <c r="P1076">
        <f t="shared" si="64"/>
        <v>110</v>
      </c>
      <c r="Q1076">
        <f t="shared" si="65"/>
        <v>72.38</v>
      </c>
      <c r="R1076" s="12" t="s">
        <v>8323</v>
      </c>
      <c r="S1076" t="s">
        <v>8326</v>
      </c>
      <c r="T1076" s="17">
        <f t="shared" si="66"/>
        <v>42329.838159722218</v>
      </c>
      <c r="U1076" s="17">
        <f t="shared" si="67"/>
        <v>42806.507430555561</v>
      </c>
    </row>
    <row r="1077" spans="2:21" ht="42.75" hidden="1" x14ac:dyDescent="0.45">
      <c r="B1077">
        <v>804</v>
      </c>
      <c r="C1077" s="9" t="s">
        <v>805</v>
      </c>
      <c r="D1077" s="3" t="s">
        <v>4914</v>
      </c>
      <c r="E1077" s="5">
        <v>5500</v>
      </c>
      <c r="F1077" s="7">
        <v>5500</v>
      </c>
      <c r="G1077" t="s">
        <v>8218</v>
      </c>
      <c r="H1077" t="s">
        <v>8223</v>
      </c>
      <c r="I1077" t="s">
        <v>8245</v>
      </c>
      <c r="J1077">
        <v>1311393540</v>
      </c>
      <c r="K1077">
        <v>1309919526</v>
      </c>
      <c r="L1077" t="b">
        <v>0</v>
      </c>
      <c r="M1077">
        <v>18</v>
      </c>
      <c r="N1077" t="b">
        <v>1</v>
      </c>
      <c r="O1077" t="s">
        <v>8274</v>
      </c>
      <c r="P1077">
        <f t="shared" si="64"/>
        <v>100</v>
      </c>
      <c r="Q1077">
        <f t="shared" si="65"/>
        <v>305.56</v>
      </c>
      <c r="R1077" s="12" t="s">
        <v>8327</v>
      </c>
      <c r="S1077" t="s">
        <v>8331</v>
      </c>
      <c r="T1077" s="17">
        <f t="shared" si="66"/>
        <v>40730.105625000004</v>
      </c>
      <c r="U1077" s="17">
        <f t="shared" si="67"/>
        <v>42530.791666666672</v>
      </c>
    </row>
    <row r="1078" spans="2:21" ht="28.5" hidden="1" x14ac:dyDescent="0.45">
      <c r="B1078">
        <v>2238</v>
      </c>
      <c r="C1078" s="9" t="s">
        <v>2239</v>
      </c>
      <c r="D1078" s="3" t="s">
        <v>6348</v>
      </c>
      <c r="E1078" s="5">
        <v>4000</v>
      </c>
      <c r="F1078" s="7">
        <v>5496</v>
      </c>
      <c r="G1078" t="s">
        <v>8218</v>
      </c>
      <c r="H1078" t="s">
        <v>8235</v>
      </c>
      <c r="I1078" t="s">
        <v>8248</v>
      </c>
      <c r="J1078">
        <v>1489157716</v>
      </c>
      <c r="K1078">
        <v>1486565716</v>
      </c>
      <c r="L1078" t="b">
        <v>0</v>
      </c>
      <c r="M1078">
        <v>79</v>
      </c>
      <c r="N1078" t="b">
        <v>1</v>
      </c>
      <c r="O1078" t="s">
        <v>8295</v>
      </c>
      <c r="P1078">
        <f t="shared" si="64"/>
        <v>137</v>
      </c>
      <c r="Q1078">
        <f t="shared" si="65"/>
        <v>69.569999999999993</v>
      </c>
      <c r="R1078" s="12" t="s">
        <v>8316</v>
      </c>
      <c r="S1078" t="s">
        <v>8317</v>
      </c>
      <c r="T1078" s="17">
        <f t="shared" si="66"/>
        <v>42774.621712962966</v>
      </c>
      <c r="U1078" s="17">
        <f t="shared" si="67"/>
        <v>42212.957638888889</v>
      </c>
    </row>
    <row r="1079" spans="2:21" ht="42.75" hidden="1" x14ac:dyDescent="0.45">
      <c r="B1079">
        <v>2961</v>
      </c>
      <c r="C1079" s="9" t="s">
        <v>2961</v>
      </c>
      <c r="D1079" s="3" t="s">
        <v>7071</v>
      </c>
      <c r="E1079" s="5">
        <v>5000</v>
      </c>
      <c r="F1079" s="7">
        <v>5481</v>
      </c>
      <c r="G1079" t="s">
        <v>8218</v>
      </c>
      <c r="H1079" t="s">
        <v>8223</v>
      </c>
      <c r="I1079" t="s">
        <v>8245</v>
      </c>
      <c r="J1079">
        <v>1427342400</v>
      </c>
      <c r="K1079">
        <v>1424927159</v>
      </c>
      <c r="L1079" t="b">
        <v>0</v>
      </c>
      <c r="M1079">
        <v>108</v>
      </c>
      <c r="N1079" t="b">
        <v>1</v>
      </c>
      <c r="O1079" t="s">
        <v>8269</v>
      </c>
      <c r="P1079">
        <f t="shared" si="64"/>
        <v>110</v>
      </c>
      <c r="Q1079">
        <f t="shared" si="65"/>
        <v>50.75</v>
      </c>
      <c r="R1079" s="12" t="s">
        <v>8323</v>
      </c>
      <c r="S1079" t="s">
        <v>8326</v>
      </c>
      <c r="T1079" s="17">
        <f t="shared" si="66"/>
        <v>42061.212488425925</v>
      </c>
      <c r="U1079" s="17">
        <f t="shared" si="67"/>
        <v>42388.957638888889</v>
      </c>
    </row>
    <row r="1080" spans="2:21" ht="57" hidden="1" x14ac:dyDescent="0.45">
      <c r="B1080">
        <v>3175</v>
      </c>
      <c r="C1080" s="9" t="s">
        <v>3175</v>
      </c>
      <c r="D1080" s="3" t="s">
        <v>7285</v>
      </c>
      <c r="E1080" s="5">
        <v>5000</v>
      </c>
      <c r="F1080" s="7">
        <v>5478</v>
      </c>
      <c r="G1080" t="s">
        <v>8218</v>
      </c>
      <c r="H1080" t="s">
        <v>8223</v>
      </c>
      <c r="I1080" t="s">
        <v>8245</v>
      </c>
      <c r="J1080">
        <v>1297977427</v>
      </c>
      <c r="K1080">
        <v>1292793427</v>
      </c>
      <c r="L1080" t="b">
        <v>1</v>
      </c>
      <c r="M1080">
        <v>60</v>
      </c>
      <c r="N1080" t="b">
        <v>1</v>
      </c>
      <c r="O1080" t="s">
        <v>8269</v>
      </c>
      <c r="P1080">
        <f t="shared" si="64"/>
        <v>110</v>
      </c>
      <c r="Q1080">
        <f t="shared" si="65"/>
        <v>91.3</v>
      </c>
      <c r="R1080" s="12" t="s">
        <v>8323</v>
      </c>
      <c r="S1080" t="s">
        <v>8326</v>
      </c>
      <c r="T1080" s="17">
        <f t="shared" si="66"/>
        <v>40531.886886574073</v>
      </c>
      <c r="U1080" s="17">
        <f t="shared" si="67"/>
        <v>40747.165972222225</v>
      </c>
    </row>
    <row r="1081" spans="2:21" ht="28.5" hidden="1" x14ac:dyDescent="0.45">
      <c r="B1081">
        <v>723</v>
      </c>
      <c r="C1081" s="9" t="s">
        <v>724</v>
      </c>
      <c r="D1081" s="3" t="s">
        <v>4833</v>
      </c>
      <c r="E1081" s="5">
        <v>5000</v>
      </c>
      <c r="F1081" s="7">
        <v>5469</v>
      </c>
      <c r="G1081" t="s">
        <v>8218</v>
      </c>
      <c r="H1081" t="s">
        <v>8223</v>
      </c>
      <c r="I1081" t="s">
        <v>8245</v>
      </c>
      <c r="J1081">
        <v>1438228740</v>
      </c>
      <c r="K1081">
        <v>1435606549</v>
      </c>
      <c r="L1081" t="b">
        <v>0</v>
      </c>
      <c r="M1081">
        <v>100</v>
      </c>
      <c r="N1081" t="b">
        <v>1</v>
      </c>
      <c r="O1081" t="s">
        <v>8272</v>
      </c>
      <c r="P1081">
        <f t="shared" si="64"/>
        <v>109</v>
      </c>
      <c r="Q1081">
        <f t="shared" si="65"/>
        <v>54.69</v>
      </c>
      <c r="R1081" s="12" t="s">
        <v>8311</v>
      </c>
      <c r="S1081" t="s">
        <v>8333</v>
      </c>
      <c r="T1081" s="17">
        <f t="shared" si="66"/>
        <v>42184.816539351858</v>
      </c>
      <c r="U1081" s="17">
        <f t="shared" si="67"/>
        <v>42804.621712962966</v>
      </c>
    </row>
    <row r="1082" spans="2:21" ht="42.75" hidden="1" x14ac:dyDescent="0.45">
      <c r="B1082">
        <v>1387</v>
      </c>
      <c r="C1082" s="9" t="s">
        <v>1388</v>
      </c>
      <c r="D1082" s="3" t="s">
        <v>5497</v>
      </c>
      <c r="E1082" s="5">
        <v>4000</v>
      </c>
      <c r="F1082" s="7">
        <v>5465</v>
      </c>
      <c r="G1082" t="s">
        <v>8218</v>
      </c>
      <c r="H1082" t="s">
        <v>8223</v>
      </c>
      <c r="I1082" t="s">
        <v>8245</v>
      </c>
      <c r="J1082">
        <v>1433305800</v>
      </c>
      <c r="K1082">
        <v>1430604395</v>
      </c>
      <c r="L1082" t="b">
        <v>0</v>
      </c>
      <c r="M1082">
        <v>78</v>
      </c>
      <c r="N1082" t="b">
        <v>1</v>
      </c>
      <c r="O1082" t="s">
        <v>8274</v>
      </c>
      <c r="P1082">
        <f t="shared" si="64"/>
        <v>137</v>
      </c>
      <c r="Q1082">
        <f t="shared" si="65"/>
        <v>70.06</v>
      </c>
      <c r="R1082" s="12" t="s">
        <v>8327</v>
      </c>
      <c r="S1082" t="s">
        <v>8331</v>
      </c>
      <c r="T1082" s="17">
        <f t="shared" si="66"/>
        <v>42126.92123842593</v>
      </c>
      <c r="U1082" s="17">
        <f t="shared" si="67"/>
        <v>42089.166666666672</v>
      </c>
    </row>
    <row r="1083" spans="2:21" ht="42.75" hidden="1" x14ac:dyDescent="0.45">
      <c r="B1083">
        <v>3260</v>
      </c>
      <c r="C1083" s="9" t="s">
        <v>3260</v>
      </c>
      <c r="D1083" s="3" t="s">
        <v>7370</v>
      </c>
      <c r="E1083" s="5">
        <v>5000</v>
      </c>
      <c r="F1083" s="7">
        <v>5462</v>
      </c>
      <c r="G1083" t="s">
        <v>8218</v>
      </c>
      <c r="H1083" t="s">
        <v>8223</v>
      </c>
      <c r="I1083" t="s">
        <v>8245</v>
      </c>
      <c r="J1083">
        <v>1448903318</v>
      </c>
      <c r="K1083">
        <v>1445875718</v>
      </c>
      <c r="L1083" t="b">
        <v>1</v>
      </c>
      <c r="M1083">
        <v>73</v>
      </c>
      <c r="N1083" t="b">
        <v>1</v>
      </c>
      <c r="O1083" t="s">
        <v>8269</v>
      </c>
      <c r="P1083">
        <f t="shared" si="64"/>
        <v>109</v>
      </c>
      <c r="Q1083">
        <f t="shared" si="65"/>
        <v>74.819999999999993</v>
      </c>
      <c r="R1083" s="12" t="s">
        <v>8323</v>
      </c>
      <c r="S1083" t="s">
        <v>8326</v>
      </c>
      <c r="T1083" s="17">
        <f t="shared" si="66"/>
        <v>42303.672662037032</v>
      </c>
      <c r="U1083" s="17">
        <f t="shared" si="67"/>
        <v>40591.886886574073</v>
      </c>
    </row>
    <row r="1084" spans="2:21" ht="42.75" hidden="1" x14ac:dyDescent="0.45">
      <c r="B1084">
        <v>327</v>
      </c>
      <c r="C1084" s="9" t="s">
        <v>328</v>
      </c>
      <c r="D1084" s="3" t="s">
        <v>4437</v>
      </c>
      <c r="E1084" s="5">
        <v>4000</v>
      </c>
      <c r="F1084" s="7">
        <v>5456</v>
      </c>
      <c r="G1084" t="s">
        <v>8218</v>
      </c>
      <c r="H1084" t="s">
        <v>8223</v>
      </c>
      <c r="I1084" t="s">
        <v>8245</v>
      </c>
      <c r="J1084">
        <v>1427011200</v>
      </c>
      <c r="K1084">
        <v>1424669929</v>
      </c>
      <c r="L1084" t="b">
        <v>1</v>
      </c>
      <c r="M1084">
        <v>34</v>
      </c>
      <c r="N1084" t="b">
        <v>1</v>
      </c>
      <c r="O1084" t="s">
        <v>8267</v>
      </c>
      <c r="P1084">
        <f t="shared" si="64"/>
        <v>136</v>
      </c>
      <c r="Q1084">
        <f t="shared" si="65"/>
        <v>160.47</v>
      </c>
      <c r="R1084" s="12" t="s">
        <v>8321</v>
      </c>
      <c r="S1084" t="s">
        <v>8322</v>
      </c>
      <c r="T1084" s="17">
        <f t="shared" si="66"/>
        <v>42058.235289351855</v>
      </c>
      <c r="U1084" s="17">
        <f t="shared" si="67"/>
        <v>42215.165972222225</v>
      </c>
    </row>
    <row r="1085" spans="2:21" ht="42.75" hidden="1" x14ac:dyDescent="0.45">
      <c r="B1085">
        <v>1804</v>
      </c>
      <c r="C1085" s="9" t="s">
        <v>1805</v>
      </c>
      <c r="D1085" s="3" t="s">
        <v>5914</v>
      </c>
      <c r="E1085" s="5">
        <v>15500</v>
      </c>
      <c r="F1085" s="7">
        <v>5452</v>
      </c>
      <c r="G1085" t="s">
        <v>8220</v>
      </c>
      <c r="H1085" t="s">
        <v>8223</v>
      </c>
      <c r="I1085" t="s">
        <v>8245</v>
      </c>
      <c r="J1085">
        <v>1447521404</v>
      </c>
      <c r="K1085">
        <v>1444061804</v>
      </c>
      <c r="L1085" t="b">
        <v>1</v>
      </c>
      <c r="M1085">
        <v>52</v>
      </c>
      <c r="N1085" t="b">
        <v>0</v>
      </c>
      <c r="O1085" t="s">
        <v>8283</v>
      </c>
      <c r="P1085">
        <f t="shared" si="64"/>
        <v>35</v>
      </c>
      <c r="Q1085">
        <f t="shared" si="65"/>
        <v>104.85</v>
      </c>
      <c r="R1085" s="12" t="s">
        <v>8313</v>
      </c>
      <c r="S1085" t="s">
        <v>8314</v>
      </c>
      <c r="T1085" s="17">
        <f t="shared" si="66"/>
        <v>42282.678287037037</v>
      </c>
      <c r="U1085" s="17">
        <f t="shared" si="67"/>
        <v>42158.1875</v>
      </c>
    </row>
    <row r="1086" spans="2:21" ht="42.75" hidden="1" x14ac:dyDescent="0.45">
      <c r="B1086">
        <v>727</v>
      </c>
      <c r="C1086" s="9" t="s">
        <v>728</v>
      </c>
      <c r="D1086" s="3" t="s">
        <v>4837</v>
      </c>
      <c r="E1086" s="5">
        <v>3500</v>
      </c>
      <c r="F1086" s="7">
        <v>5443</v>
      </c>
      <c r="G1086" t="s">
        <v>8218</v>
      </c>
      <c r="H1086" t="s">
        <v>8223</v>
      </c>
      <c r="I1086" t="s">
        <v>8245</v>
      </c>
      <c r="J1086">
        <v>1358198400</v>
      </c>
      <c r="K1086">
        <v>1354580949</v>
      </c>
      <c r="L1086" t="b">
        <v>0</v>
      </c>
      <c r="M1086">
        <v>149</v>
      </c>
      <c r="N1086" t="b">
        <v>1</v>
      </c>
      <c r="O1086" t="s">
        <v>8272</v>
      </c>
      <c r="P1086">
        <f t="shared" si="64"/>
        <v>156</v>
      </c>
      <c r="Q1086">
        <f t="shared" si="65"/>
        <v>36.53</v>
      </c>
      <c r="R1086" s="12" t="s">
        <v>8311</v>
      </c>
      <c r="S1086" t="s">
        <v>8333</v>
      </c>
      <c r="T1086" s="17">
        <f t="shared" si="66"/>
        <v>41247.020243055551</v>
      </c>
      <c r="U1086" s="17">
        <f t="shared" si="67"/>
        <v>42338.714328703703</v>
      </c>
    </row>
    <row r="1087" spans="2:21" ht="28.5" hidden="1" x14ac:dyDescent="0.45">
      <c r="B1087">
        <v>1610</v>
      </c>
      <c r="C1087" s="9" t="s">
        <v>1611</v>
      </c>
      <c r="D1087" s="3" t="s">
        <v>5720</v>
      </c>
      <c r="E1087" s="5">
        <v>2000</v>
      </c>
      <c r="F1087" s="7">
        <v>5437</v>
      </c>
      <c r="G1087" t="s">
        <v>8218</v>
      </c>
      <c r="H1087" t="s">
        <v>8223</v>
      </c>
      <c r="I1087" t="s">
        <v>8245</v>
      </c>
      <c r="J1087">
        <v>1355609510</v>
      </c>
      <c r="K1087">
        <v>1353017510</v>
      </c>
      <c r="L1087" t="b">
        <v>0</v>
      </c>
      <c r="M1087">
        <v>112</v>
      </c>
      <c r="N1087" t="b">
        <v>1</v>
      </c>
      <c r="O1087" t="s">
        <v>8274</v>
      </c>
      <c r="P1087">
        <f t="shared" si="64"/>
        <v>272</v>
      </c>
      <c r="Q1087">
        <f t="shared" si="65"/>
        <v>48.54</v>
      </c>
      <c r="R1087" s="12" t="s">
        <v>8327</v>
      </c>
      <c r="S1087" t="s">
        <v>8331</v>
      </c>
      <c r="T1087" s="17">
        <f t="shared" si="66"/>
        <v>41228.924884259257</v>
      </c>
      <c r="U1087" s="17">
        <f t="shared" si="67"/>
        <v>42085.333333333328</v>
      </c>
    </row>
    <row r="1088" spans="2:21" ht="42.75" hidden="1" x14ac:dyDescent="0.45">
      <c r="B1088">
        <v>2320</v>
      </c>
      <c r="C1088" s="9" t="s">
        <v>2321</v>
      </c>
      <c r="D1088" s="3" t="s">
        <v>6430</v>
      </c>
      <c r="E1088" s="5">
        <v>5000</v>
      </c>
      <c r="F1088" s="7">
        <v>5433</v>
      </c>
      <c r="G1088" t="s">
        <v>8218</v>
      </c>
      <c r="H1088" t="s">
        <v>8223</v>
      </c>
      <c r="I1088" t="s">
        <v>8245</v>
      </c>
      <c r="J1088">
        <v>1396463800</v>
      </c>
      <c r="K1088">
        <v>1393443400</v>
      </c>
      <c r="L1088" t="b">
        <v>1</v>
      </c>
      <c r="M1088">
        <v>89</v>
      </c>
      <c r="N1088" t="b">
        <v>1</v>
      </c>
      <c r="O1088" t="s">
        <v>8277</v>
      </c>
      <c r="P1088">
        <f t="shared" si="64"/>
        <v>109</v>
      </c>
      <c r="Q1088">
        <f t="shared" si="65"/>
        <v>61.04</v>
      </c>
      <c r="R1088" s="12" t="s">
        <v>8327</v>
      </c>
      <c r="S1088" t="s">
        <v>8328</v>
      </c>
      <c r="T1088" s="17">
        <f t="shared" si="66"/>
        <v>41696.817129629628</v>
      </c>
      <c r="U1088" s="17">
        <f t="shared" si="67"/>
        <v>42322.719953703709</v>
      </c>
    </row>
    <row r="1089" spans="2:21" ht="42.75" hidden="1" x14ac:dyDescent="0.45">
      <c r="B1089">
        <v>1431</v>
      </c>
      <c r="C1089" s="9" t="s">
        <v>1432</v>
      </c>
      <c r="D1089" s="3" t="s">
        <v>5541</v>
      </c>
      <c r="E1089" s="5">
        <v>17000</v>
      </c>
      <c r="F1089" s="7">
        <v>5431</v>
      </c>
      <c r="G1089" t="s">
        <v>8220</v>
      </c>
      <c r="H1089" t="s">
        <v>8223</v>
      </c>
      <c r="I1089" t="s">
        <v>8245</v>
      </c>
      <c r="J1089">
        <v>1448517816</v>
      </c>
      <c r="K1089">
        <v>1445922216</v>
      </c>
      <c r="L1089" t="b">
        <v>0</v>
      </c>
      <c r="M1089">
        <v>47</v>
      </c>
      <c r="N1089" t="b">
        <v>0</v>
      </c>
      <c r="O1089" t="s">
        <v>8285</v>
      </c>
      <c r="P1089">
        <f t="shared" si="64"/>
        <v>32</v>
      </c>
      <c r="Q1089">
        <f t="shared" si="65"/>
        <v>115.55</v>
      </c>
      <c r="R1089" s="12" t="s">
        <v>8311</v>
      </c>
      <c r="S1089" t="s">
        <v>8348</v>
      </c>
      <c r="T1089" s="17">
        <f t="shared" si="66"/>
        <v>42304.210833333331</v>
      </c>
      <c r="U1089" s="17">
        <f t="shared" si="67"/>
        <v>41288.888888888891</v>
      </c>
    </row>
    <row r="1090" spans="2:21" ht="42.75" x14ac:dyDescent="0.45">
      <c r="B1090">
        <v>3277</v>
      </c>
      <c r="C1090" s="9" t="s">
        <v>3277</v>
      </c>
      <c r="D1090" s="3" t="s">
        <v>7387</v>
      </c>
      <c r="E1090" s="5">
        <v>5000</v>
      </c>
      <c r="F1090" s="7">
        <v>5430</v>
      </c>
      <c r="G1090" t="s">
        <v>8218</v>
      </c>
      <c r="H1090" t="s">
        <v>8224</v>
      </c>
      <c r="I1090" t="s">
        <v>8246</v>
      </c>
      <c r="J1090">
        <v>1416331406</v>
      </c>
      <c r="K1090">
        <v>1413735806</v>
      </c>
      <c r="L1090" t="b">
        <v>1</v>
      </c>
      <c r="M1090">
        <v>100</v>
      </c>
      <c r="N1090" t="b">
        <v>1</v>
      </c>
      <c r="O1090" t="s">
        <v>8269</v>
      </c>
      <c r="P1090">
        <f t="shared" si="64"/>
        <v>109</v>
      </c>
      <c r="Q1090">
        <f t="shared" si="65"/>
        <v>54.3</v>
      </c>
      <c r="R1090" s="12" t="s">
        <v>8323</v>
      </c>
      <c r="S1090" t="s">
        <v>8326</v>
      </c>
      <c r="T1090" s="17">
        <f t="shared" si="66"/>
        <v>41931.682939814818</v>
      </c>
      <c r="U1090" s="17">
        <f t="shared" si="67"/>
        <v>41258.924884259257</v>
      </c>
    </row>
    <row r="1091" spans="2:21" ht="42.75" hidden="1" x14ac:dyDescent="0.45">
      <c r="B1091">
        <v>1782</v>
      </c>
      <c r="C1091" s="9" t="s">
        <v>1783</v>
      </c>
      <c r="D1091" s="3" t="s">
        <v>5892</v>
      </c>
      <c r="E1091" s="5">
        <v>35000</v>
      </c>
      <c r="F1091" s="7">
        <v>5422</v>
      </c>
      <c r="G1091" t="s">
        <v>8220</v>
      </c>
      <c r="H1091" t="s">
        <v>8223</v>
      </c>
      <c r="I1091" t="s">
        <v>8245</v>
      </c>
      <c r="J1091">
        <v>1456062489</v>
      </c>
      <c r="K1091">
        <v>1453211289</v>
      </c>
      <c r="L1091" t="b">
        <v>1</v>
      </c>
      <c r="M1091">
        <v>76</v>
      </c>
      <c r="N1091" t="b">
        <v>0</v>
      </c>
      <c r="O1091" t="s">
        <v>8283</v>
      </c>
      <c r="P1091">
        <f t="shared" ref="P1091:P1154" si="68">ROUND(F1091/E1091*100,0)</f>
        <v>15</v>
      </c>
      <c r="Q1091">
        <f t="shared" ref="Q1091:Q1154" si="69">IFERROR(ROUND(F1091/M1091,2),0)</f>
        <v>71.34</v>
      </c>
      <c r="R1091" s="12" t="s">
        <v>8313</v>
      </c>
      <c r="S1091" t="s">
        <v>8314</v>
      </c>
      <c r="T1091" s="17">
        <f t="shared" ref="T1091:T1154" si="70">(((K1091/60)/60)/24)+DATE(1970,1,1)</f>
        <v>42388.575104166666</v>
      </c>
      <c r="U1091" s="17">
        <f t="shared" si="67"/>
        <v>41731.775462962964</v>
      </c>
    </row>
    <row r="1092" spans="2:21" ht="28.5" hidden="1" x14ac:dyDescent="0.45">
      <c r="B1092">
        <v>2278</v>
      </c>
      <c r="C1092" s="9" t="s">
        <v>2279</v>
      </c>
      <c r="D1092" s="3" t="s">
        <v>6388</v>
      </c>
      <c r="E1092" s="5">
        <v>2000</v>
      </c>
      <c r="F1092" s="7">
        <v>5414</v>
      </c>
      <c r="G1092" t="s">
        <v>8218</v>
      </c>
      <c r="H1092" t="s">
        <v>8236</v>
      </c>
      <c r="I1092" t="s">
        <v>8248</v>
      </c>
      <c r="J1092">
        <v>1451861940</v>
      </c>
      <c r="K1092">
        <v>1448902867</v>
      </c>
      <c r="L1092" t="b">
        <v>0</v>
      </c>
      <c r="M1092">
        <v>102</v>
      </c>
      <c r="N1092" t="b">
        <v>1</v>
      </c>
      <c r="O1092" t="s">
        <v>8295</v>
      </c>
      <c r="P1092">
        <f t="shared" si="68"/>
        <v>271</v>
      </c>
      <c r="Q1092">
        <f t="shared" si="69"/>
        <v>53.08</v>
      </c>
      <c r="R1092" s="12" t="s">
        <v>8316</v>
      </c>
      <c r="S1092" t="s">
        <v>8317</v>
      </c>
      <c r="T1092" s="17">
        <f t="shared" si="70"/>
        <v>42338.709108796291</v>
      </c>
      <c r="U1092" s="17">
        <f t="shared" si="67"/>
        <v>42334.252500000002</v>
      </c>
    </row>
    <row r="1093" spans="2:21" ht="42.75" hidden="1" x14ac:dyDescent="0.45">
      <c r="B1093">
        <v>111</v>
      </c>
      <c r="C1093" s="9" t="s">
        <v>113</v>
      </c>
      <c r="D1093" s="3" t="s">
        <v>4222</v>
      </c>
      <c r="E1093" s="5">
        <v>3500</v>
      </c>
      <c r="F1093" s="7">
        <v>5410</v>
      </c>
      <c r="G1093" t="s">
        <v>8218</v>
      </c>
      <c r="H1093" t="s">
        <v>8225</v>
      </c>
      <c r="I1093" t="s">
        <v>8247</v>
      </c>
      <c r="J1093">
        <v>1433059187</v>
      </c>
      <c r="K1093">
        <v>1430467187</v>
      </c>
      <c r="L1093" t="b">
        <v>0</v>
      </c>
      <c r="M1093">
        <v>53</v>
      </c>
      <c r="N1093" t="b">
        <v>1</v>
      </c>
      <c r="O1093" t="s">
        <v>8264</v>
      </c>
      <c r="P1093">
        <f t="shared" si="68"/>
        <v>155</v>
      </c>
      <c r="Q1093">
        <f t="shared" si="69"/>
        <v>102.08</v>
      </c>
      <c r="R1093" s="12" t="s">
        <v>8321</v>
      </c>
      <c r="S1093" t="s">
        <v>8343</v>
      </c>
      <c r="T1093" s="17">
        <f t="shared" si="70"/>
        <v>42125.333182870367</v>
      </c>
      <c r="U1093" s="17">
        <f t="shared" si="67"/>
        <v>41961.724606481483</v>
      </c>
    </row>
    <row r="1094" spans="2:21" ht="28.5" hidden="1" x14ac:dyDescent="0.45">
      <c r="B1094">
        <v>3773</v>
      </c>
      <c r="C1094" s="9" t="s">
        <v>3770</v>
      </c>
      <c r="D1094" s="3" t="s">
        <v>7883</v>
      </c>
      <c r="E1094" s="5">
        <v>5000</v>
      </c>
      <c r="F1094" s="7">
        <v>5410</v>
      </c>
      <c r="G1094" t="s">
        <v>8218</v>
      </c>
      <c r="H1094" t="s">
        <v>8223</v>
      </c>
      <c r="I1094" t="s">
        <v>8245</v>
      </c>
      <c r="J1094">
        <v>1479175680</v>
      </c>
      <c r="K1094">
        <v>1476317247</v>
      </c>
      <c r="L1094" t="b">
        <v>0</v>
      </c>
      <c r="M1094">
        <v>57</v>
      </c>
      <c r="N1094" t="b">
        <v>1</v>
      </c>
      <c r="O1094" t="s">
        <v>8303</v>
      </c>
      <c r="P1094">
        <f t="shared" si="68"/>
        <v>108</v>
      </c>
      <c r="Q1094">
        <f t="shared" si="69"/>
        <v>94.91</v>
      </c>
      <c r="R1094" s="12" t="s">
        <v>8323</v>
      </c>
      <c r="S1094" t="s">
        <v>8335</v>
      </c>
      <c r="T1094" s="17">
        <f t="shared" si="70"/>
        <v>42656.005173611105</v>
      </c>
      <c r="U1094" s="17">
        <f t="shared" ref="U1094:U1157" si="71">(((J1091/60)/60)/24)+DATE(1970,1,1)</f>
        <v>42421.575104166666</v>
      </c>
    </row>
    <row r="1095" spans="2:21" ht="42.75" hidden="1" x14ac:dyDescent="0.45">
      <c r="B1095">
        <v>2287</v>
      </c>
      <c r="C1095" s="9" t="s">
        <v>2288</v>
      </c>
      <c r="D1095" s="3" t="s">
        <v>6397</v>
      </c>
      <c r="E1095" s="5">
        <v>4500</v>
      </c>
      <c r="F1095" s="7">
        <v>5398.99</v>
      </c>
      <c r="G1095" t="s">
        <v>8218</v>
      </c>
      <c r="H1095" t="s">
        <v>8223</v>
      </c>
      <c r="I1095" t="s">
        <v>8245</v>
      </c>
      <c r="J1095">
        <v>1403539260</v>
      </c>
      <c r="K1095">
        <v>1401724860</v>
      </c>
      <c r="L1095" t="b">
        <v>0</v>
      </c>
      <c r="M1095">
        <v>106</v>
      </c>
      <c r="N1095" t="b">
        <v>1</v>
      </c>
      <c r="O1095" t="s">
        <v>8274</v>
      </c>
      <c r="P1095">
        <f t="shared" si="68"/>
        <v>120</v>
      </c>
      <c r="Q1095">
        <f t="shared" si="69"/>
        <v>50.93</v>
      </c>
      <c r="R1095" s="12" t="s">
        <v>8327</v>
      </c>
      <c r="S1095" t="s">
        <v>8331</v>
      </c>
      <c r="T1095" s="17">
        <f t="shared" si="70"/>
        <v>41792.667361111111</v>
      </c>
      <c r="U1095" s="17">
        <f t="shared" si="71"/>
        <v>42372.957638888889</v>
      </c>
    </row>
    <row r="1096" spans="2:21" ht="42.75" hidden="1" x14ac:dyDescent="0.45">
      <c r="B1096">
        <v>2061</v>
      </c>
      <c r="C1096" s="9" t="s">
        <v>2062</v>
      </c>
      <c r="D1096" s="3" t="s">
        <v>6171</v>
      </c>
      <c r="E1096" s="5">
        <v>5000</v>
      </c>
      <c r="F1096" s="7">
        <v>5396</v>
      </c>
      <c r="G1096" t="s">
        <v>8218</v>
      </c>
      <c r="H1096" t="s">
        <v>8223</v>
      </c>
      <c r="I1096" t="s">
        <v>8245</v>
      </c>
      <c r="J1096">
        <v>1483208454</v>
      </c>
      <c r="K1096">
        <v>1480616454</v>
      </c>
      <c r="L1096" t="b">
        <v>0</v>
      </c>
      <c r="M1096">
        <v>35</v>
      </c>
      <c r="N1096" t="b">
        <v>1</v>
      </c>
      <c r="O1096" t="s">
        <v>8293</v>
      </c>
      <c r="P1096">
        <f t="shared" si="68"/>
        <v>108</v>
      </c>
      <c r="Q1096">
        <f t="shared" si="69"/>
        <v>154.16999999999999</v>
      </c>
      <c r="R1096" s="12" t="s">
        <v>8308</v>
      </c>
      <c r="S1096" t="s">
        <v>8309</v>
      </c>
      <c r="T1096" s="17">
        <f t="shared" si="70"/>
        <v>42705.764513888891</v>
      </c>
      <c r="U1096" s="17">
        <f t="shared" si="71"/>
        <v>42155.333182870367</v>
      </c>
    </row>
    <row r="1097" spans="2:21" ht="42.75" hidden="1" x14ac:dyDescent="0.45">
      <c r="B1097">
        <v>1803</v>
      </c>
      <c r="C1097" s="9" t="s">
        <v>1804</v>
      </c>
      <c r="D1097" s="3" t="s">
        <v>5913</v>
      </c>
      <c r="E1097" s="5">
        <v>17500</v>
      </c>
      <c r="F1097" s="7">
        <v>5390</v>
      </c>
      <c r="G1097" t="s">
        <v>8220</v>
      </c>
      <c r="H1097" t="s">
        <v>8223</v>
      </c>
      <c r="I1097" t="s">
        <v>8245</v>
      </c>
      <c r="J1097">
        <v>1423878182</v>
      </c>
      <c r="K1097">
        <v>1421199782</v>
      </c>
      <c r="L1097" t="b">
        <v>1</v>
      </c>
      <c r="M1097">
        <v>75</v>
      </c>
      <c r="N1097" t="b">
        <v>0</v>
      </c>
      <c r="O1097" t="s">
        <v>8283</v>
      </c>
      <c r="P1097">
        <f t="shared" si="68"/>
        <v>31</v>
      </c>
      <c r="Q1097">
        <f t="shared" si="69"/>
        <v>71.87</v>
      </c>
      <c r="R1097" s="12" t="s">
        <v>8313</v>
      </c>
      <c r="S1097" t="s">
        <v>8314</v>
      </c>
      <c r="T1097" s="17">
        <f t="shared" si="70"/>
        <v>42018.071550925932</v>
      </c>
      <c r="U1097" s="17">
        <f t="shared" si="71"/>
        <v>42689.088888888888</v>
      </c>
    </row>
    <row r="1098" spans="2:21" ht="42.75" hidden="1" x14ac:dyDescent="0.45">
      <c r="B1098">
        <v>273</v>
      </c>
      <c r="C1098" s="9" t="s">
        <v>274</v>
      </c>
      <c r="D1098" s="3" t="s">
        <v>4383</v>
      </c>
      <c r="E1098" s="5">
        <v>5000</v>
      </c>
      <c r="F1098" s="7">
        <v>5388.79</v>
      </c>
      <c r="G1098" t="s">
        <v>8218</v>
      </c>
      <c r="H1098" t="s">
        <v>8223</v>
      </c>
      <c r="I1098" t="s">
        <v>8245</v>
      </c>
      <c r="J1098">
        <v>1309694266</v>
      </c>
      <c r="K1098">
        <v>1307102266</v>
      </c>
      <c r="L1098" t="b">
        <v>1</v>
      </c>
      <c r="M1098">
        <v>118</v>
      </c>
      <c r="N1098" t="b">
        <v>1</v>
      </c>
      <c r="O1098" t="s">
        <v>8267</v>
      </c>
      <c r="P1098">
        <f t="shared" si="68"/>
        <v>108</v>
      </c>
      <c r="Q1098">
        <f t="shared" si="69"/>
        <v>45.67</v>
      </c>
      <c r="R1098" s="12" t="s">
        <v>8321</v>
      </c>
      <c r="S1098" t="s">
        <v>8322</v>
      </c>
      <c r="T1098" s="17">
        <f t="shared" si="70"/>
        <v>40697.498449074075</v>
      </c>
      <c r="U1098" s="17">
        <f t="shared" si="71"/>
        <v>41813.667361111111</v>
      </c>
    </row>
    <row r="1099" spans="2:21" ht="42.75" hidden="1" x14ac:dyDescent="0.45">
      <c r="B1099">
        <v>47</v>
      </c>
      <c r="C1099" s="9" t="s">
        <v>49</v>
      </c>
      <c r="D1099" s="3" t="s">
        <v>4158</v>
      </c>
      <c r="E1099" s="5">
        <v>5000</v>
      </c>
      <c r="F1099" s="7">
        <v>5380.55</v>
      </c>
      <c r="G1099" t="s">
        <v>8218</v>
      </c>
      <c r="H1099" t="s">
        <v>8223</v>
      </c>
      <c r="I1099" t="s">
        <v>8245</v>
      </c>
      <c r="J1099">
        <v>1419021607</v>
      </c>
      <c r="K1099">
        <v>1413834007</v>
      </c>
      <c r="L1099" t="b">
        <v>0</v>
      </c>
      <c r="M1099">
        <v>70</v>
      </c>
      <c r="N1099" t="b">
        <v>1</v>
      </c>
      <c r="O1099" t="s">
        <v>8263</v>
      </c>
      <c r="P1099">
        <f t="shared" si="68"/>
        <v>108</v>
      </c>
      <c r="Q1099">
        <f t="shared" si="69"/>
        <v>76.87</v>
      </c>
      <c r="R1099" s="12" t="s">
        <v>8321</v>
      </c>
      <c r="S1099" t="s">
        <v>8332</v>
      </c>
      <c r="T1099" s="17">
        <f t="shared" si="70"/>
        <v>41932.819525462961</v>
      </c>
      <c r="U1099" s="17">
        <f t="shared" si="71"/>
        <v>42735.764513888891</v>
      </c>
    </row>
    <row r="1100" spans="2:21" ht="42.75" hidden="1" x14ac:dyDescent="0.45">
      <c r="B1100">
        <v>3797</v>
      </c>
      <c r="C1100" s="9" t="s">
        <v>3794</v>
      </c>
      <c r="D1100" s="3" t="s">
        <v>7907</v>
      </c>
      <c r="E1100" s="5">
        <v>6000</v>
      </c>
      <c r="F1100" s="7">
        <v>5380</v>
      </c>
      <c r="G1100" t="s">
        <v>8220</v>
      </c>
      <c r="H1100" t="s">
        <v>8223</v>
      </c>
      <c r="I1100" t="s">
        <v>8245</v>
      </c>
      <c r="J1100">
        <v>1429564165</v>
      </c>
      <c r="K1100">
        <v>1426972165</v>
      </c>
      <c r="L1100" t="b">
        <v>0</v>
      </c>
      <c r="M1100">
        <v>37</v>
      </c>
      <c r="N1100" t="b">
        <v>0</v>
      </c>
      <c r="O1100" t="s">
        <v>8303</v>
      </c>
      <c r="P1100">
        <f t="shared" si="68"/>
        <v>90</v>
      </c>
      <c r="Q1100">
        <f t="shared" si="69"/>
        <v>145.41</v>
      </c>
      <c r="R1100" s="12" t="s">
        <v>8323</v>
      </c>
      <c r="S1100" t="s">
        <v>8335</v>
      </c>
      <c r="T1100" s="17">
        <f t="shared" si="70"/>
        <v>42084.881539351853</v>
      </c>
      <c r="U1100" s="17">
        <f t="shared" si="71"/>
        <v>42049.071550925932</v>
      </c>
    </row>
    <row r="1101" spans="2:21" ht="42.75" x14ac:dyDescent="0.45">
      <c r="B1101">
        <v>3352</v>
      </c>
      <c r="C1101" s="9" t="s">
        <v>3351</v>
      </c>
      <c r="D1101" s="3" t="s">
        <v>7462</v>
      </c>
      <c r="E1101" s="5">
        <v>5000</v>
      </c>
      <c r="F1101" s="7">
        <v>5376</v>
      </c>
      <c r="G1101" t="s">
        <v>8218</v>
      </c>
      <c r="H1101" t="s">
        <v>8224</v>
      </c>
      <c r="I1101" t="s">
        <v>8246</v>
      </c>
      <c r="J1101">
        <v>1467414000</v>
      </c>
      <c r="K1101">
        <v>1462492178</v>
      </c>
      <c r="L1101" t="b">
        <v>0</v>
      </c>
      <c r="M1101">
        <v>70</v>
      </c>
      <c r="N1101" t="b">
        <v>1</v>
      </c>
      <c r="O1101" t="s">
        <v>8269</v>
      </c>
      <c r="P1101">
        <f t="shared" si="68"/>
        <v>108</v>
      </c>
      <c r="Q1101">
        <f t="shared" si="69"/>
        <v>76.8</v>
      </c>
      <c r="R1101" s="12" t="s">
        <v>8323</v>
      </c>
      <c r="S1101" t="s">
        <v>8326</v>
      </c>
      <c r="T1101" s="17">
        <f t="shared" si="70"/>
        <v>42495.992800925931</v>
      </c>
      <c r="U1101" s="17">
        <f t="shared" si="71"/>
        <v>40727.498449074075</v>
      </c>
    </row>
    <row r="1102" spans="2:21" ht="28.5" hidden="1" x14ac:dyDescent="0.45">
      <c r="B1102">
        <v>3334</v>
      </c>
      <c r="C1102" s="9" t="s">
        <v>3334</v>
      </c>
      <c r="D1102" s="3" t="s">
        <v>7444</v>
      </c>
      <c r="E1102" s="5">
        <v>3871</v>
      </c>
      <c r="F1102" s="7">
        <v>5366</v>
      </c>
      <c r="G1102" t="s">
        <v>8218</v>
      </c>
      <c r="H1102" t="s">
        <v>8223</v>
      </c>
      <c r="I1102" t="s">
        <v>8245</v>
      </c>
      <c r="J1102">
        <v>1438259422</v>
      </c>
      <c r="K1102">
        <v>1435667422</v>
      </c>
      <c r="L1102" t="b">
        <v>0</v>
      </c>
      <c r="M1102">
        <v>46</v>
      </c>
      <c r="N1102" t="b">
        <v>1</v>
      </c>
      <c r="O1102" t="s">
        <v>8269</v>
      </c>
      <c r="P1102">
        <f t="shared" si="68"/>
        <v>139</v>
      </c>
      <c r="Q1102">
        <f t="shared" si="69"/>
        <v>116.65</v>
      </c>
      <c r="R1102" s="12" t="s">
        <v>8323</v>
      </c>
      <c r="S1102" t="s">
        <v>8326</v>
      </c>
      <c r="T1102" s="17">
        <f t="shared" si="70"/>
        <v>42185.521087962959</v>
      </c>
      <c r="U1102" s="17">
        <f t="shared" si="71"/>
        <v>41992.861192129625</v>
      </c>
    </row>
    <row r="1103" spans="2:21" ht="42.75" hidden="1" x14ac:dyDescent="0.45">
      <c r="B1103">
        <v>33</v>
      </c>
      <c r="C1103" s="9" t="s">
        <v>35</v>
      </c>
      <c r="D1103" s="3" t="s">
        <v>4144</v>
      </c>
      <c r="E1103" s="5">
        <v>5250</v>
      </c>
      <c r="F1103" s="7">
        <v>5360</v>
      </c>
      <c r="G1103" t="s">
        <v>8218</v>
      </c>
      <c r="H1103" t="s">
        <v>8223</v>
      </c>
      <c r="I1103" t="s">
        <v>8245</v>
      </c>
      <c r="J1103">
        <v>1447001501</v>
      </c>
      <c r="K1103">
        <v>1444405901</v>
      </c>
      <c r="L1103" t="b">
        <v>0</v>
      </c>
      <c r="M1103">
        <v>64</v>
      </c>
      <c r="N1103" t="b">
        <v>1</v>
      </c>
      <c r="O1103" t="s">
        <v>8263</v>
      </c>
      <c r="P1103">
        <f t="shared" si="68"/>
        <v>102</v>
      </c>
      <c r="Q1103">
        <f t="shared" si="69"/>
        <v>83.75</v>
      </c>
      <c r="R1103" s="12" t="s">
        <v>8321</v>
      </c>
      <c r="S1103" t="s">
        <v>8332</v>
      </c>
      <c r="T1103" s="17">
        <f t="shared" si="70"/>
        <v>42286.660891203705</v>
      </c>
      <c r="U1103" s="17">
        <f t="shared" si="71"/>
        <v>42114.881539351853</v>
      </c>
    </row>
    <row r="1104" spans="2:21" ht="28.5" hidden="1" x14ac:dyDescent="0.45">
      <c r="B1104">
        <v>2180</v>
      </c>
      <c r="C1104" s="9" t="s">
        <v>2181</v>
      </c>
      <c r="D1104" s="3" t="s">
        <v>6290</v>
      </c>
      <c r="E1104" s="5">
        <v>5000</v>
      </c>
      <c r="F1104" s="7">
        <v>5359.21</v>
      </c>
      <c r="G1104" t="s">
        <v>8218</v>
      </c>
      <c r="H1104" t="s">
        <v>8223</v>
      </c>
      <c r="I1104" t="s">
        <v>8245</v>
      </c>
      <c r="J1104">
        <v>1447434268</v>
      </c>
      <c r="K1104">
        <v>1443801868</v>
      </c>
      <c r="L1104" t="b">
        <v>0</v>
      </c>
      <c r="M1104">
        <v>78</v>
      </c>
      <c r="N1104" t="b">
        <v>1</v>
      </c>
      <c r="O1104" t="s">
        <v>8274</v>
      </c>
      <c r="P1104">
        <f t="shared" si="68"/>
        <v>107</v>
      </c>
      <c r="Q1104">
        <f t="shared" si="69"/>
        <v>68.709999999999994</v>
      </c>
      <c r="R1104" s="12" t="s">
        <v>8327</v>
      </c>
      <c r="S1104" t="s">
        <v>8331</v>
      </c>
      <c r="T1104" s="17">
        <f t="shared" si="70"/>
        <v>42279.669768518521</v>
      </c>
      <c r="U1104" s="17">
        <f t="shared" si="71"/>
        <v>42552.958333333328</v>
      </c>
    </row>
    <row r="1105" spans="2:21" ht="42.75" hidden="1" x14ac:dyDescent="0.45">
      <c r="B1105">
        <v>3483</v>
      </c>
      <c r="C1105" s="9" t="s">
        <v>3482</v>
      </c>
      <c r="D1105" s="3" t="s">
        <v>7593</v>
      </c>
      <c r="E1105" s="5">
        <v>3350</v>
      </c>
      <c r="F1105" s="7">
        <v>5358</v>
      </c>
      <c r="G1105" t="s">
        <v>8218</v>
      </c>
      <c r="H1105" t="s">
        <v>8223</v>
      </c>
      <c r="I1105" t="s">
        <v>8245</v>
      </c>
      <c r="J1105">
        <v>1404403381</v>
      </c>
      <c r="K1105">
        <v>1401811381</v>
      </c>
      <c r="L1105" t="b">
        <v>0</v>
      </c>
      <c r="M1105">
        <v>133</v>
      </c>
      <c r="N1105" t="b">
        <v>1</v>
      </c>
      <c r="O1105" t="s">
        <v>8269</v>
      </c>
      <c r="P1105">
        <f t="shared" si="68"/>
        <v>160</v>
      </c>
      <c r="Q1105">
        <f t="shared" si="69"/>
        <v>40.29</v>
      </c>
      <c r="R1105" s="12" t="s">
        <v>8323</v>
      </c>
      <c r="S1105" t="s">
        <v>8326</v>
      </c>
      <c r="T1105" s="17">
        <f t="shared" si="70"/>
        <v>41793.668761574074</v>
      </c>
      <c r="U1105" s="17">
        <f t="shared" si="71"/>
        <v>42215.521087962959</v>
      </c>
    </row>
    <row r="1106" spans="2:21" ht="42.75" hidden="1" x14ac:dyDescent="0.45">
      <c r="B1106">
        <v>1381</v>
      </c>
      <c r="C1106" s="9" t="s">
        <v>1382</v>
      </c>
      <c r="D1106" s="3" t="s">
        <v>5491</v>
      </c>
      <c r="E1106" s="5">
        <v>5000</v>
      </c>
      <c r="F1106" s="7">
        <v>5355</v>
      </c>
      <c r="G1106" t="s">
        <v>8218</v>
      </c>
      <c r="H1106" t="s">
        <v>8223</v>
      </c>
      <c r="I1106" t="s">
        <v>8245</v>
      </c>
      <c r="J1106">
        <v>1482988125</v>
      </c>
      <c r="K1106">
        <v>1480396125</v>
      </c>
      <c r="L1106" t="b">
        <v>0</v>
      </c>
      <c r="M1106">
        <v>73</v>
      </c>
      <c r="N1106" t="b">
        <v>1</v>
      </c>
      <c r="O1106" t="s">
        <v>8274</v>
      </c>
      <c r="P1106">
        <f t="shared" si="68"/>
        <v>107</v>
      </c>
      <c r="Q1106">
        <f t="shared" si="69"/>
        <v>73.36</v>
      </c>
      <c r="R1106" s="12" t="s">
        <v>8327</v>
      </c>
      <c r="S1106" t="s">
        <v>8331</v>
      </c>
      <c r="T1106" s="17">
        <f t="shared" si="70"/>
        <v>42703.214409722219</v>
      </c>
      <c r="U1106" s="17">
        <f t="shared" si="71"/>
        <v>42316.702557870376</v>
      </c>
    </row>
    <row r="1107" spans="2:21" ht="42.75" hidden="1" x14ac:dyDescent="0.45">
      <c r="B1107">
        <v>3495</v>
      </c>
      <c r="C1107" s="9" t="s">
        <v>3494</v>
      </c>
      <c r="D1107" s="3" t="s">
        <v>7605</v>
      </c>
      <c r="E1107" s="5">
        <v>5000</v>
      </c>
      <c r="F1107" s="7">
        <v>5343</v>
      </c>
      <c r="G1107" t="s">
        <v>8218</v>
      </c>
      <c r="H1107" t="s">
        <v>8228</v>
      </c>
      <c r="I1107" t="s">
        <v>8250</v>
      </c>
      <c r="J1107">
        <v>1414862280</v>
      </c>
      <c r="K1107">
        <v>1412360309</v>
      </c>
      <c r="L1107" t="b">
        <v>0</v>
      </c>
      <c r="M1107">
        <v>72</v>
      </c>
      <c r="N1107" t="b">
        <v>1</v>
      </c>
      <c r="O1107" t="s">
        <v>8269</v>
      </c>
      <c r="P1107">
        <f t="shared" si="68"/>
        <v>107</v>
      </c>
      <c r="Q1107">
        <f t="shared" si="69"/>
        <v>74.209999999999994</v>
      </c>
      <c r="R1107" s="12" t="s">
        <v>8323</v>
      </c>
      <c r="S1107" t="s">
        <v>8326</v>
      </c>
      <c r="T1107" s="17">
        <f t="shared" si="70"/>
        <v>41915.762835648151</v>
      </c>
      <c r="U1107" s="17">
        <f t="shared" si="71"/>
        <v>42321.711435185185</v>
      </c>
    </row>
    <row r="1108" spans="2:21" ht="42.75" hidden="1" x14ac:dyDescent="0.45">
      <c r="B1108">
        <v>2173</v>
      </c>
      <c r="C1108" s="9" t="s">
        <v>2174</v>
      </c>
      <c r="D1108" s="3" t="s">
        <v>6283</v>
      </c>
      <c r="E1108" s="5">
        <v>4200</v>
      </c>
      <c r="F1108" s="7">
        <v>5331</v>
      </c>
      <c r="G1108" t="s">
        <v>8218</v>
      </c>
      <c r="H1108" t="s">
        <v>8223</v>
      </c>
      <c r="I1108" t="s">
        <v>8245</v>
      </c>
      <c r="J1108">
        <v>1378785540</v>
      </c>
      <c r="K1108">
        <v>1376066243</v>
      </c>
      <c r="L1108" t="b">
        <v>0</v>
      </c>
      <c r="M1108">
        <v>90</v>
      </c>
      <c r="N1108" t="b">
        <v>1</v>
      </c>
      <c r="O1108" t="s">
        <v>8274</v>
      </c>
      <c r="P1108">
        <f t="shared" si="68"/>
        <v>127</v>
      </c>
      <c r="Q1108">
        <f t="shared" si="69"/>
        <v>59.23</v>
      </c>
      <c r="R1108" s="12" t="s">
        <v>8327</v>
      </c>
      <c r="S1108" t="s">
        <v>8331</v>
      </c>
      <c r="T1108" s="17">
        <f t="shared" si="70"/>
        <v>41495.692627314813</v>
      </c>
      <c r="U1108" s="17">
        <f t="shared" si="71"/>
        <v>41823.668761574074</v>
      </c>
    </row>
    <row r="1109" spans="2:21" ht="28.5" hidden="1" x14ac:dyDescent="0.45">
      <c r="B1109">
        <v>1759</v>
      </c>
      <c r="C1109" s="9" t="s">
        <v>1760</v>
      </c>
      <c r="D1109" s="3" t="s">
        <v>5869</v>
      </c>
      <c r="E1109" s="5">
        <v>5000</v>
      </c>
      <c r="F1109" s="7">
        <v>5330</v>
      </c>
      <c r="G1109" t="s">
        <v>8218</v>
      </c>
      <c r="H1109" t="s">
        <v>8223</v>
      </c>
      <c r="I1109" t="s">
        <v>8245</v>
      </c>
      <c r="J1109">
        <v>1427309629</v>
      </c>
      <c r="K1109">
        <v>1425585229</v>
      </c>
      <c r="L1109" t="b">
        <v>0</v>
      </c>
      <c r="M1109">
        <v>49</v>
      </c>
      <c r="N1109" t="b">
        <v>1</v>
      </c>
      <c r="O1109" t="s">
        <v>8283</v>
      </c>
      <c r="P1109">
        <f t="shared" si="68"/>
        <v>107</v>
      </c>
      <c r="Q1109">
        <f t="shared" si="69"/>
        <v>108.78</v>
      </c>
      <c r="R1109" s="12" t="s">
        <v>8313</v>
      </c>
      <c r="S1109" t="s">
        <v>8314</v>
      </c>
      <c r="T1109" s="17">
        <f t="shared" si="70"/>
        <v>42068.829039351855</v>
      </c>
      <c r="U1109" s="17">
        <f t="shared" si="71"/>
        <v>42733.214409722219</v>
      </c>
    </row>
    <row r="1110" spans="2:21" ht="28.5" hidden="1" x14ac:dyDescent="0.45">
      <c r="B1110">
        <v>3111</v>
      </c>
      <c r="C1110" s="9" t="s">
        <v>3111</v>
      </c>
      <c r="D1110" s="3" t="s">
        <v>7221</v>
      </c>
      <c r="E1110" s="5">
        <v>20000</v>
      </c>
      <c r="F1110" s="7">
        <v>5328</v>
      </c>
      <c r="G1110" t="s">
        <v>8220</v>
      </c>
      <c r="H1110" t="s">
        <v>8223</v>
      </c>
      <c r="I1110" t="s">
        <v>8245</v>
      </c>
      <c r="J1110">
        <v>1412432220</v>
      </c>
      <c r="K1110">
        <v>1409753820</v>
      </c>
      <c r="L1110" t="b">
        <v>0</v>
      </c>
      <c r="M1110">
        <v>76</v>
      </c>
      <c r="N1110" t="b">
        <v>0</v>
      </c>
      <c r="O1110" t="s">
        <v>8301</v>
      </c>
      <c r="P1110">
        <f t="shared" si="68"/>
        <v>27</v>
      </c>
      <c r="Q1110">
        <f t="shared" si="69"/>
        <v>70.11</v>
      </c>
      <c r="R1110" s="12" t="s">
        <v>8323</v>
      </c>
      <c r="S1110" t="s">
        <v>8324</v>
      </c>
      <c r="T1110" s="17">
        <f t="shared" si="70"/>
        <v>41885.595138888886</v>
      </c>
      <c r="U1110" s="17">
        <f t="shared" si="71"/>
        <v>41944.720833333333</v>
      </c>
    </row>
    <row r="1111" spans="2:21" ht="42.75" hidden="1" x14ac:dyDescent="0.45">
      <c r="B1111">
        <v>272</v>
      </c>
      <c r="C1111" s="9" t="s">
        <v>273</v>
      </c>
      <c r="D1111" s="3" t="s">
        <v>4382</v>
      </c>
      <c r="E1111" s="5">
        <v>3000</v>
      </c>
      <c r="F1111" s="7">
        <v>5323.01</v>
      </c>
      <c r="G1111" t="s">
        <v>8218</v>
      </c>
      <c r="H1111" t="s">
        <v>8223</v>
      </c>
      <c r="I1111" t="s">
        <v>8245</v>
      </c>
      <c r="J1111">
        <v>1272480540</v>
      </c>
      <c r="K1111">
        <v>1267220191</v>
      </c>
      <c r="L1111" t="b">
        <v>1</v>
      </c>
      <c r="M1111">
        <v>65</v>
      </c>
      <c r="N1111" t="b">
        <v>1</v>
      </c>
      <c r="O1111" t="s">
        <v>8267</v>
      </c>
      <c r="P1111">
        <f t="shared" si="68"/>
        <v>177</v>
      </c>
      <c r="Q1111">
        <f t="shared" si="69"/>
        <v>81.89</v>
      </c>
      <c r="R1111" s="12" t="s">
        <v>8321</v>
      </c>
      <c r="S1111" t="s">
        <v>8322</v>
      </c>
      <c r="T1111" s="17">
        <f t="shared" si="70"/>
        <v>40235.900358796294</v>
      </c>
      <c r="U1111" s="17">
        <f t="shared" si="71"/>
        <v>41527.165972222225</v>
      </c>
    </row>
    <row r="1112" spans="2:21" ht="42.75" hidden="1" x14ac:dyDescent="0.45">
      <c r="B1112">
        <v>1885</v>
      </c>
      <c r="C1112" s="9" t="s">
        <v>1886</v>
      </c>
      <c r="D1112" s="3" t="s">
        <v>5995</v>
      </c>
      <c r="E1112" s="5">
        <v>4575</v>
      </c>
      <c r="F1112" s="7">
        <v>5322</v>
      </c>
      <c r="G1112" t="s">
        <v>8218</v>
      </c>
      <c r="H1112" t="s">
        <v>8223</v>
      </c>
      <c r="I1112" t="s">
        <v>8245</v>
      </c>
      <c r="J1112">
        <v>1344636000</v>
      </c>
      <c r="K1112">
        <v>1341800110</v>
      </c>
      <c r="L1112" t="b">
        <v>0</v>
      </c>
      <c r="M1112">
        <v>105</v>
      </c>
      <c r="N1112" t="b">
        <v>1</v>
      </c>
      <c r="O1112" t="s">
        <v>8277</v>
      </c>
      <c r="P1112">
        <f t="shared" si="68"/>
        <v>116</v>
      </c>
      <c r="Q1112">
        <f t="shared" si="69"/>
        <v>50.69</v>
      </c>
      <c r="R1112" s="12" t="s">
        <v>8327</v>
      </c>
      <c r="S1112" t="s">
        <v>8328</v>
      </c>
      <c r="T1112" s="17">
        <f t="shared" si="70"/>
        <v>41099.093865740739</v>
      </c>
      <c r="U1112" s="17">
        <f t="shared" si="71"/>
        <v>42088.787372685183</v>
      </c>
    </row>
    <row r="1113" spans="2:21" ht="42.75" hidden="1" x14ac:dyDescent="0.45">
      <c r="B1113">
        <v>3045</v>
      </c>
      <c r="C1113" s="9" t="s">
        <v>3045</v>
      </c>
      <c r="D1113" s="3" t="s">
        <v>7155</v>
      </c>
      <c r="E1113" s="5">
        <v>4000</v>
      </c>
      <c r="F1113" s="7">
        <v>5308.26</v>
      </c>
      <c r="G1113" t="s">
        <v>8218</v>
      </c>
      <c r="H1113" t="s">
        <v>8223</v>
      </c>
      <c r="I1113" t="s">
        <v>8245</v>
      </c>
      <c r="J1113">
        <v>1408679055</v>
      </c>
      <c r="K1113">
        <v>1406087055</v>
      </c>
      <c r="L1113" t="b">
        <v>0</v>
      </c>
      <c r="M1113">
        <v>64</v>
      </c>
      <c r="N1113" t="b">
        <v>1</v>
      </c>
      <c r="O1113" t="s">
        <v>8301</v>
      </c>
      <c r="P1113">
        <f t="shared" si="68"/>
        <v>133</v>
      </c>
      <c r="Q1113">
        <f t="shared" si="69"/>
        <v>82.94</v>
      </c>
      <c r="R1113" s="12" t="s">
        <v>8323</v>
      </c>
      <c r="S1113" t="s">
        <v>8324</v>
      </c>
      <c r="T1113" s="17">
        <f t="shared" si="70"/>
        <v>41843.155729166669</v>
      </c>
      <c r="U1113" s="17">
        <f t="shared" si="71"/>
        <v>41916.595138888886</v>
      </c>
    </row>
    <row r="1114" spans="2:21" ht="57" hidden="1" x14ac:dyDescent="0.45">
      <c r="B1114">
        <v>1272</v>
      </c>
      <c r="C1114" s="9" t="s">
        <v>1273</v>
      </c>
      <c r="D1114" s="3" t="s">
        <v>5382</v>
      </c>
      <c r="E1114" s="5">
        <v>5000</v>
      </c>
      <c r="F1114" s="7">
        <v>5300</v>
      </c>
      <c r="G1114" t="s">
        <v>8218</v>
      </c>
      <c r="H1114" t="s">
        <v>8223</v>
      </c>
      <c r="I1114" t="s">
        <v>8245</v>
      </c>
      <c r="J1114">
        <v>1276574400</v>
      </c>
      <c r="K1114">
        <v>1270576379</v>
      </c>
      <c r="L1114" t="b">
        <v>1</v>
      </c>
      <c r="M1114">
        <v>28</v>
      </c>
      <c r="N1114" t="b">
        <v>1</v>
      </c>
      <c r="O1114" t="s">
        <v>8274</v>
      </c>
      <c r="P1114">
        <f t="shared" si="68"/>
        <v>106</v>
      </c>
      <c r="Q1114">
        <f t="shared" si="69"/>
        <v>189.29</v>
      </c>
      <c r="R1114" s="12" t="s">
        <v>8327</v>
      </c>
      <c r="S1114" t="s">
        <v>8331</v>
      </c>
      <c r="T1114" s="17">
        <f t="shared" si="70"/>
        <v>40274.745127314818</v>
      </c>
      <c r="U1114" s="17">
        <f t="shared" si="71"/>
        <v>40296.78402777778</v>
      </c>
    </row>
    <row r="1115" spans="2:21" ht="42.75" hidden="1" x14ac:dyDescent="0.45">
      <c r="B1115">
        <v>1535</v>
      </c>
      <c r="C1115" s="9" t="s">
        <v>1536</v>
      </c>
      <c r="D1115" s="3" t="s">
        <v>5645</v>
      </c>
      <c r="E1115" s="5">
        <v>4000</v>
      </c>
      <c r="F1115" s="7">
        <v>5297</v>
      </c>
      <c r="G1115" t="s">
        <v>8218</v>
      </c>
      <c r="H1115" t="s">
        <v>8223</v>
      </c>
      <c r="I1115" t="s">
        <v>8245</v>
      </c>
      <c r="J1115">
        <v>1464040800</v>
      </c>
      <c r="K1115">
        <v>1461527631</v>
      </c>
      <c r="L1115" t="b">
        <v>1</v>
      </c>
      <c r="M1115">
        <v>110</v>
      </c>
      <c r="N1115" t="b">
        <v>1</v>
      </c>
      <c r="O1115" t="s">
        <v>8283</v>
      </c>
      <c r="P1115">
        <f t="shared" si="68"/>
        <v>132</v>
      </c>
      <c r="Q1115">
        <f t="shared" si="69"/>
        <v>48.15</v>
      </c>
      <c r="R1115" s="12" t="s">
        <v>8313</v>
      </c>
      <c r="S1115" t="s">
        <v>8314</v>
      </c>
      <c r="T1115" s="17">
        <f t="shared" si="70"/>
        <v>42484.829062500001</v>
      </c>
      <c r="U1115" s="17">
        <f t="shared" si="71"/>
        <v>41131.916666666664</v>
      </c>
    </row>
    <row r="1116" spans="2:21" ht="42.75" hidden="1" x14ac:dyDescent="0.45">
      <c r="B1116">
        <v>3436</v>
      </c>
      <c r="C1116" s="9" t="s">
        <v>3435</v>
      </c>
      <c r="D1116" s="3" t="s">
        <v>7546</v>
      </c>
      <c r="E1116" s="5">
        <v>5000</v>
      </c>
      <c r="F1116" s="7">
        <v>5295</v>
      </c>
      <c r="G1116" t="s">
        <v>8218</v>
      </c>
      <c r="H1116" t="s">
        <v>8223</v>
      </c>
      <c r="I1116" t="s">
        <v>8245</v>
      </c>
      <c r="J1116">
        <v>1408638480</v>
      </c>
      <c r="K1116">
        <v>1406811593</v>
      </c>
      <c r="L1116" t="b">
        <v>0</v>
      </c>
      <c r="M1116">
        <v>37</v>
      </c>
      <c r="N1116" t="b">
        <v>1</v>
      </c>
      <c r="O1116" t="s">
        <v>8269</v>
      </c>
      <c r="P1116">
        <f t="shared" si="68"/>
        <v>106</v>
      </c>
      <c r="Q1116">
        <f t="shared" si="69"/>
        <v>143.11000000000001</v>
      </c>
      <c r="R1116" s="12" t="s">
        <v>8323</v>
      </c>
      <c r="S1116" t="s">
        <v>8326</v>
      </c>
      <c r="T1116" s="17">
        <f t="shared" si="70"/>
        <v>41851.541585648149</v>
      </c>
      <c r="U1116" s="17">
        <f t="shared" si="71"/>
        <v>41873.155729166669</v>
      </c>
    </row>
    <row r="1117" spans="2:21" ht="42.75" hidden="1" x14ac:dyDescent="0.45">
      <c r="B1117">
        <v>3656</v>
      </c>
      <c r="C1117" s="9" t="s">
        <v>3653</v>
      </c>
      <c r="D1117" s="3" t="s">
        <v>7766</v>
      </c>
      <c r="E1117" s="5">
        <v>5000</v>
      </c>
      <c r="F1117" s="7">
        <v>5291</v>
      </c>
      <c r="G1117" t="s">
        <v>8218</v>
      </c>
      <c r="H1117" t="s">
        <v>8239</v>
      </c>
      <c r="I1117" t="s">
        <v>8256</v>
      </c>
      <c r="J1117">
        <v>1485989940</v>
      </c>
      <c r="K1117">
        <v>1483393836</v>
      </c>
      <c r="L1117" t="b">
        <v>0</v>
      </c>
      <c r="M1117">
        <v>46</v>
      </c>
      <c r="N1117" t="b">
        <v>1</v>
      </c>
      <c r="O1117" t="s">
        <v>8269</v>
      </c>
      <c r="P1117">
        <f t="shared" si="68"/>
        <v>106</v>
      </c>
      <c r="Q1117">
        <f t="shared" si="69"/>
        <v>115.02</v>
      </c>
      <c r="R1117" s="12" t="s">
        <v>8323</v>
      </c>
      <c r="S1117" t="s">
        <v>8326</v>
      </c>
      <c r="T1117" s="17">
        <f t="shared" si="70"/>
        <v>42737.910138888896</v>
      </c>
      <c r="U1117" s="17">
        <f t="shared" si="71"/>
        <v>40344.166666666664</v>
      </c>
    </row>
    <row r="1118" spans="2:21" ht="42.75" hidden="1" x14ac:dyDescent="0.45">
      <c r="B1118">
        <v>3685</v>
      </c>
      <c r="C1118" s="9" t="s">
        <v>3682</v>
      </c>
      <c r="D1118" s="3" t="s">
        <v>7795</v>
      </c>
      <c r="E1118" s="5">
        <v>5000</v>
      </c>
      <c r="F1118" s="7">
        <v>5285</v>
      </c>
      <c r="G1118" t="s">
        <v>8218</v>
      </c>
      <c r="H1118" t="s">
        <v>8223</v>
      </c>
      <c r="I1118" t="s">
        <v>8245</v>
      </c>
      <c r="J1118">
        <v>1400533200</v>
      </c>
      <c r="K1118">
        <v>1398348859</v>
      </c>
      <c r="L1118" t="b">
        <v>0</v>
      </c>
      <c r="M1118">
        <v>126</v>
      </c>
      <c r="N1118" t="b">
        <v>1</v>
      </c>
      <c r="O1118" t="s">
        <v>8269</v>
      </c>
      <c r="P1118">
        <f t="shared" si="68"/>
        <v>106</v>
      </c>
      <c r="Q1118">
        <f t="shared" si="69"/>
        <v>41.94</v>
      </c>
      <c r="R1118" s="12" t="s">
        <v>8323</v>
      </c>
      <c r="S1118" t="s">
        <v>8326</v>
      </c>
      <c r="T1118" s="17">
        <f t="shared" si="70"/>
        <v>41753.593275462961</v>
      </c>
      <c r="U1118" s="17">
        <f t="shared" si="71"/>
        <v>42513.916666666672</v>
      </c>
    </row>
    <row r="1119" spans="2:21" ht="42.75" hidden="1" x14ac:dyDescent="0.45">
      <c r="B1119">
        <v>3825</v>
      </c>
      <c r="C1119" s="9" t="s">
        <v>3822</v>
      </c>
      <c r="D1119" s="3" t="s">
        <v>7934</v>
      </c>
      <c r="E1119" s="5">
        <v>5000</v>
      </c>
      <c r="F1119" s="7">
        <v>5271</v>
      </c>
      <c r="G1119" t="s">
        <v>8218</v>
      </c>
      <c r="H1119" t="s">
        <v>8223</v>
      </c>
      <c r="I1119" t="s">
        <v>8245</v>
      </c>
      <c r="J1119">
        <v>1434505214</v>
      </c>
      <c r="K1119">
        <v>1432690814</v>
      </c>
      <c r="L1119" t="b">
        <v>0</v>
      </c>
      <c r="M1119">
        <v>49</v>
      </c>
      <c r="N1119" t="b">
        <v>1</v>
      </c>
      <c r="O1119" t="s">
        <v>8269</v>
      </c>
      <c r="P1119">
        <f t="shared" si="68"/>
        <v>105</v>
      </c>
      <c r="Q1119">
        <f t="shared" si="69"/>
        <v>107.57</v>
      </c>
      <c r="R1119" s="12" t="s">
        <v>8323</v>
      </c>
      <c r="S1119" t="s">
        <v>8326</v>
      </c>
      <c r="T1119" s="17">
        <f t="shared" si="70"/>
        <v>42151.069606481484</v>
      </c>
      <c r="U1119" s="17">
        <f t="shared" si="71"/>
        <v>41872.686111111114</v>
      </c>
    </row>
    <row r="1120" spans="2:21" ht="42.75" hidden="1" x14ac:dyDescent="0.45">
      <c r="B1120">
        <v>403</v>
      </c>
      <c r="C1120" s="9" t="s">
        <v>404</v>
      </c>
      <c r="D1120" s="3" t="s">
        <v>4513</v>
      </c>
      <c r="E1120" s="5">
        <v>5000</v>
      </c>
      <c r="F1120" s="7">
        <v>5263</v>
      </c>
      <c r="G1120" t="s">
        <v>8218</v>
      </c>
      <c r="H1120" t="s">
        <v>8223</v>
      </c>
      <c r="I1120" t="s">
        <v>8245</v>
      </c>
      <c r="J1120">
        <v>1312960080</v>
      </c>
      <c r="K1120">
        <v>1308900441</v>
      </c>
      <c r="L1120" t="b">
        <v>0</v>
      </c>
      <c r="M1120">
        <v>70</v>
      </c>
      <c r="N1120" t="b">
        <v>1</v>
      </c>
      <c r="O1120" t="s">
        <v>8267</v>
      </c>
      <c r="P1120">
        <f t="shared" si="68"/>
        <v>105</v>
      </c>
      <c r="Q1120">
        <f t="shared" si="69"/>
        <v>75.19</v>
      </c>
      <c r="R1120" s="12" t="s">
        <v>8321</v>
      </c>
      <c r="S1120" t="s">
        <v>8322</v>
      </c>
      <c r="T1120" s="17">
        <f t="shared" si="70"/>
        <v>40718.310659722221</v>
      </c>
      <c r="U1120" s="17">
        <f t="shared" si="71"/>
        <v>42767.957638888889</v>
      </c>
    </row>
    <row r="1121" spans="2:21" ht="42.75" hidden="1" x14ac:dyDescent="0.45">
      <c r="B1121">
        <v>3440</v>
      </c>
      <c r="C1121" s="9" t="s">
        <v>3439</v>
      </c>
      <c r="D1121" s="3" t="s">
        <v>7550</v>
      </c>
      <c r="E1121" s="5">
        <v>5000</v>
      </c>
      <c r="F1121" s="7">
        <v>5260.92</v>
      </c>
      <c r="G1121" t="s">
        <v>8218</v>
      </c>
      <c r="H1121" t="s">
        <v>8223</v>
      </c>
      <c r="I1121" t="s">
        <v>8245</v>
      </c>
      <c r="J1121">
        <v>1405095300</v>
      </c>
      <c r="K1121">
        <v>1403146628</v>
      </c>
      <c r="L1121" t="b">
        <v>0</v>
      </c>
      <c r="M1121">
        <v>82</v>
      </c>
      <c r="N1121" t="b">
        <v>1</v>
      </c>
      <c r="O1121" t="s">
        <v>8269</v>
      </c>
      <c r="P1121">
        <f t="shared" si="68"/>
        <v>105</v>
      </c>
      <c r="Q1121">
        <f t="shared" si="69"/>
        <v>64.16</v>
      </c>
      <c r="R1121" s="12" t="s">
        <v>8323</v>
      </c>
      <c r="S1121" t="s">
        <v>8326</v>
      </c>
      <c r="T1121" s="17">
        <f t="shared" si="70"/>
        <v>41809.12300925926</v>
      </c>
      <c r="U1121" s="17">
        <f t="shared" si="71"/>
        <v>41778.875</v>
      </c>
    </row>
    <row r="1122" spans="2:21" ht="42.75" hidden="1" x14ac:dyDescent="0.45">
      <c r="B1122">
        <v>92</v>
      </c>
      <c r="C1122" s="9" t="s">
        <v>94</v>
      </c>
      <c r="D1122" s="3" t="s">
        <v>4203</v>
      </c>
      <c r="E1122" s="5">
        <v>5000</v>
      </c>
      <c r="F1122" s="7">
        <v>5260</v>
      </c>
      <c r="G1122" t="s">
        <v>8218</v>
      </c>
      <c r="H1122" t="s">
        <v>8228</v>
      </c>
      <c r="I1122" t="s">
        <v>8250</v>
      </c>
      <c r="J1122">
        <v>1485936000</v>
      </c>
      <c r="K1122">
        <v>1481949983</v>
      </c>
      <c r="L1122" t="b">
        <v>0</v>
      </c>
      <c r="M1122">
        <v>43</v>
      </c>
      <c r="N1122" t="b">
        <v>1</v>
      </c>
      <c r="O1122" t="s">
        <v>8264</v>
      </c>
      <c r="P1122">
        <f t="shared" si="68"/>
        <v>105</v>
      </c>
      <c r="Q1122">
        <f t="shared" si="69"/>
        <v>122.33</v>
      </c>
      <c r="R1122" s="12" t="s">
        <v>8321</v>
      </c>
      <c r="S1122" t="s">
        <v>8343</v>
      </c>
      <c r="T1122" s="17">
        <f t="shared" si="70"/>
        <v>42721.198877314819</v>
      </c>
      <c r="U1122" s="17">
        <f t="shared" si="71"/>
        <v>42172.069606481484</v>
      </c>
    </row>
    <row r="1123" spans="2:21" ht="42.75" hidden="1" x14ac:dyDescent="0.45">
      <c r="B1123">
        <v>394</v>
      </c>
      <c r="C1123" s="9" t="s">
        <v>395</v>
      </c>
      <c r="D1123" s="3" t="s">
        <v>4504</v>
      </c>
      <c r="E1123" s="5">
        <v>4700</v>
      </c>
      <c r="F1123" s="7">
        <v>5259</v>
      </c>
      <c r="G1123" t="s">
        <v>8218</v>
      </c>
      <c r="H1123" t="s">
        <v>8226</v>
      </c>
      <c r="I1123" t="s">
        <v>8248</v>
      </c>
      <c r="J1123">
        <v>1460918282</v>
      </c>
      <c r="K1123">
        <v>1455737882</v>
      </c>
      <c r="L1123" t="b">
        <v>0</v>
      </c>
      <c r="M1123">
        <v>50</v>
      </c>
      <c r="N1123" t="b">
        <v>1</v>
      </c>
      <c r="O1123" t="s">
        <v>8267</v>
      </c>
      <c r="P1123">
        <f t="shared" si="68"/>
        <v>112</v>
      </c>
      <c r="Q1123">
        <f t="shared" si="69"/>
        <v>105.18</v>
      </c>
      <c r="R1123" s="12" t="s">
        <v>8321</v>
      </c>
      <c r="S1123" t="s">
        <v>8322</v>
      </c>
      <c r="T1123" s="17">
        <f t="shared" si="70"/>
        <v>42417.818078703705</v>
      </c>
      <c r="U1123" s="17">
        <f t="shared" si="71"/>
        <v>40765.297222222223</v>
      </c>
    </row>
    <row r="1124" spans="2:21" ht="42.75" hidden="1" x14ac:dyDescent="0.45">
      <c r="B1124">
        <v>3276</v>
      </c>
      <c r="C1124" s="9" t="s">
        <v>3276</v>
      </c>
      <c r="D1124" s="3" t="s">
        <v>7386</v>
      </c>
      <c r="E1124" s="5">
        <v>4500</v>
      </c>
      <c r="F1124" s="7">
        <v>5258</v>
      </c>
      <c r="G1124" t="s">
        <v>8218</v>
      </c>
      <c r="H1124" t="s">
        <v>8228</v>
      </c>
      <c r="I1124" t="s">
        <v>8250</v>
      </c>
      <c r="J1124">
        <v>1459483140</v>
      </c>
      <c r="K1124">
        <v>1456526879</v>
      </c>
      <c r="L1124" t="b">
        <v>1</v>
      </c>
      <c r="M1124">
        <v>100</v>
      </c>
      <c r="N1124" t="b">
        <v>1</v>
      </c>
      <c r="O1124" t="s">
        <v>8269</v>
      </c>
      <c r="P1124">
        <f t="shared" si="68"/>
        <v>117</v>
      </c>
      <c r="Q1124">
        <f t="shared" si="69"/>
        <v>52.58</v>
      </c>
      <c r="R1124" s="12" t="s">
        <v>8323</v>
      </c>
      <c r="S1124" t="s">
        <v>8326</v>
      </c>
      <c r="T1124" s="17">
        <f t="shared" si="70"/>
        <v>42426.949988425928</v>
      </c>
      <c r="U1124" s="17">
        <f t="shared" si="71"/>
        <v>41831.677083333336</v>
      </c>
    </row>
    <row r="1125" spans="2:21" ht="28.5" hidden="1" x14ac:dyDescent="0.45">
      <c r="B1125">
        <v>3146</v>
      </c>
      <c r="C1125" s="9" t="s">
        <v>3146</v>
      </c>
      <c r="D1125" s="3" t="s">
        <v>7256</v>
      </c>
      <c r="E1125" s="5">
        <v>50000</v>
      </c>
      <c r="F1125" s="7">
        <v>5250</v>
      </c>
      <c r="G1125" t="s">
        <v>8221</v>
      </c>
      <c r="H1125" t="s">
        <v>8237</v>
      </c>
      <c r="I1125" t="s">
        <v>8255</v>
      </c>
      <c r="J1125">
        <v>1492356166</v>
      </c>
      <c r="K1125">
        <v>1488471766</v>
      </c>
      <c r="L1125" t="b">
        <v>0</v>
      </c>
      <c r="M1125">
        <v>12</v>
      </c>
      <c r="N1125" t="b">
        <v>0</v>
      </c>
      <c r="O1125" t="s">
        <v>8269</v>
      </c>
      <c r="P1125">
        <f t="shared" si="68"/>
        <v>11</v>
      </c>
      <c r="Q1125">
        <f t="shared" si="69"/>
        <v>437.5</v>
      </c>
      <c r="R1125" s="12" t="s">
        <v>8323</v>
      </c>
      <c r="S1125" t="s">
        <v>8326</v>
      </c>
      <c r="T1125" s="17">
        <f t="shared" si="70"/>
        <v>42796.682476851856</v>
      </c>
      <c r="U1125" s="17">
        <f t="shared" si="71"/>
        <v>42767.333333333328</v>
      </c>
    </row>
    <row r="1126" spans="2:21" ht="42.75" x14ac:dyDescent="0.45">
      <c r="B1126">
        <v>2819</v>
      </c>
      <c r="C1126" s="9" t="s">
        <v>2819</v>
      </c>
      <c r="D1126" s="3" t="s">
        <v>6929</v>
      </c>
      <c r="E1126" s="5">
        <v>5000</v>
      </c>
      <c r="F1126" s="7">
        <v>5240</v>
      </c>
      <c r="G1126" t="s">
        <v>8218</v>
      </c>
      <c r="H1126" t="s">
        <v>8224</v>
      </c>
      <c r="I1126" t="s">
        <v>8246</v>
      </c>
      <c r="J1126">
        <v>1434285409</v>
      </c>
      <c r="K1126">
        <v>1431693409</v>
      </c>
      <c r="L1126" t="b">
        <v>0</v>
      </c>
      <c r="M1126">
        <v>104</v>
      </c>
      <c r="N1126" t="b">
        <v>1</v>
      </c>
      <c r="O1126" t="s">
        <v>8269</v>
      </c>
      <c r="P1126">
        <f t="shared" si="68"/>
        <v>105</v>
      </c>
      <c r="Q1126">
        <f t="shared" si="69"/>
        <v>50.38</v>
      </c>
      <c r="R1126" s="12" t="s">
        <v>8323</v>
      </c>
      <c r="S1126" t="s">
        <v>8326</v>
      </c>
      <c r="T1126" s="17">
        <f t="shared" si="70"/>
        <v>42139.525567129633</v>
      </c>
      <c r="U1126" s="17">
        <f t="shared" si="71"/>
        <v>42477.776412037041</v>
      </c>
    </row>
    <row r="1127" spans="2:21" ht="42.75" hidden="1" x14ac:dyDescent="0.45">
      <c r="B1127">
        <v>1647</v>
      </c>
      <c r="C1127" s="9" t="s">
        <v>1648</v>
      </c>
      <c r="D1127" s="3" t="s">
        <v>5757</v>
      </c>
      <c r="E1127" s="5">
        <v>5000</v>
      </c>
      <c r="F1127" s="7">
        <v>5236</v>
      </c>
      <c r="G1127" t="s">
        <v>8218</v>
      </c>
      <c r="H1127" t="s">
        <v>8223</v>
      </c>
      <c r="I1127" t="s">
        <v>8245</v>
      </c>
      <c r="J1127">
        <v>1339235377</v>
      </c>
      <c r="K1127">
        <v>1336643377</v>
      </c>
      <c r="L1127" t="b">
        <v>0</v>
      </c>
      <c r="M1127">
        <v>46</v>
      </c>
      <c r="N1127" t="b">
        <v>1</v>
      </c>
      <c r="O1127" t="s">
        <v>8290</v>
      </c>
      <c r="P1127">
        <f t="shared" si="68"/>
        <v>105</v>
      </c>
      <c r="Q1127">
        <f t="shared" si="69"/>
        <v>113.83</v>
      </c>
      <c r="R1127" s="12" t="s">
        <v>8327</v>
      </c>
      <c r="S1127" t="s">
        <v>8338</v>
      </c>
      <c r="T1127" s="17">
        <f t="shared" si="70"/>
        <v>41039.409456018519</v>
      </c>
      <c r="U1127" s="17">
        <f t="shared" si="71"/>
        <v>42461.165972222225</v>
      </c>
    </row>
    <row r="1128" spans="2:21" ht="42.75" hidden="1" x14ac:dyDescent="0.45">
      <c r="B1128">
        <v>2114</v>
      </c>
      <c r="C1128" s="9" t="s">
        <v>2115</v>
      </c>
      <c r="D1128" s="3" t="s">
        <v>6224</v>
      </c>
      <c r="E1128" s="5">
        <v>5000</v>
      </c>
      <c r="F1128" s="7">
        <v>5235</v>
      </c>
      <c r="G1128" t="s">
        <v>8218</v>
      </c>
      <c r="H1128" t="s">
        <v>8223</v>
      </c>
      <c r="I1128" t="s">
        <v>8245</v>
      </c>
      <c r="J1128">
        <v>1291870740</v>
      </c>
      <c r="K1128">
        <v>1286480070</v>
      </c>
      <c r="L1128" t="b">
        <v>0</v>
      </c>
      <c r="M1128">
        <v>147</v>
      </c>
      <c r="N1128" t="b">
        <v>1</v>
      </c>
      <c r="O1128" t="s">
        <v>8277</v>
      </c>
      <c r="P1128">
        <f t="shared" si="68"/>
        <v>105</v>
      </c>
      <c r="Q1128">
        <f t="shared" si="69"/>
        <v>35.61</v>
      </c>
      <c r="R1128" s="12" t="s">
        <v>8327</v>
      </c>
      <c r="S1128" t="s">
        <v>8328</v>
      </c>
      <c r="T1128" s="17">
        <f t="shared" si="70"/>
        <v>40458.815625000003</v>
      </c>
      <c r="U1128" s="17">
        <f t="shared" si="71"/>
        <v>42841.640810185185</v>
      </c>
    </row>
    <row r="1129" spans="2:21" ht="42.75" hidden="1" x14ac:dyDescent="0.45">
      <c r="B1129">
        <v>2785</v>
      </c>
      <c r="C1129" s="9" t="s">
        <v>2785</v>
      </c>
      <c r="D1129" s="3" t="s">
        <v>6895</v>
      </c>
      <c r="E1129" s="5">
        <v>5000</v>
      </c>
      <c r="F1129" s="7">
        <v>5234</v>
      </c>
      <c r="G1129" t="s">
        <v>8218</v>
      </c>
      <c r="H1129" t="s">
        <v>8223</v>
      </c>
      <c r="I1129" t="s">
        <v>8245</v>
      </c>
      <c r="J1129">
        <v>1470430800</v>
      </c>
      <c r="K1129">
        <v>1467865967</v>
      </c>
      <c r="L1129" t="b">
        <v>0</v>
      </c>
      <c r="M1129">
        <v>142</v>
      </c>
      <c r="N1129" t="b">
        <v>1</v>
      </c>
      <c r="O1129" t="s">
        <v>8269</v>
      </c>
      <c r="P1129">
        <f t="shared" si="68"/>
        <v>105</v>
      </c>
      <c r="Q1129">
        <f t="shared" si="69"/>
        <v>36.86</v>
      </c>
      <c r="R1129" s="12" t="s">
        <v>8323</v>
      </c>
      <c r="S1129" t="s">
        <v>8326</v>
      </c>
      <c r="T1129" s="17">
        <f t="shared" si="70"/>
        <v>42558.189432870371</v>
      </c>
      <c r="U1129" s="17">
        <f t="shared" si="71"/>
        <v>42169.525567129633</v>
      </c>
    </row>
    <row r="1130" spans="2:21" ht="42.75" hidden="1" x14ac:dyDescent="0.45">
      <c r="B1130">
        <v>2651</v>
      </c>
      <c r="C1130" s="9" t="s">
        <v>2651</v>
      </c>
      <c r="D1130" s="3" t="s">
        <v>6761</v>
      </c>
      <c r="E1130" s="5">
        <v>280000</v>
      </c>
      <c r="F1130" s="7">
        <v>5233</v>
      </c>
      <c r="G1130" t="s">
        <v>8219</v>
      </c>
      <c r="H1130" t="s">
        <v>8223</v>
      </c>
      <c r="I1130" t="s">
        <v>8245</v>
      </c>
      <c r="J1130">
        <v>1450380009</v>
      </c>
      <c r="K1130">
        <v>1447960809</v>
      </c>
      <c r="L1130" t="b">
        <v>0</v>
      </c>
      <c r="M1130">
        <v>17</v>
      </c>
      <c r="N1130" t="b">
        <v>0</v>
      </c>
      <c r="O1130" t="s">
        <v>8299</v>
      </c>
      <c r="P1130">
        <f t="shared" si="68"/>
        <v>2</v>
      </c>
      <c r="Q1130">
        <f t="shared" si="69"/>
        <v>307.82</v>
      </c>
      <c r="R1130" s="12" t="s">
        <v>8308</v>
      </c>
      <c r="S1130" t="s">
        <v>8315</v>
      </c>
      <c r="T1130" s="17">
        <f t="shared" si="70"/>
        <v>42327.805659722217</v>
      </c>
      <c r="U1130" s="17">
        <f t="shared" si="71"/>
        <v>41069.409456018519</v>
      </c>
    </row>
    <row r="1131" spans="2:21" ht="42.75" hidden="1" x14ac:dyDescent="0.45">
      <c r="B1131">
        <v>521</v>
      </c>
      <c r="C1131" s="9" t="s">
        <v>522</v>
      </c>
      <c r="D1131" s="3" t="s">
        <v>4631</v>
      </c>
      <c r="E1131" s="5">
        <v>5000</v>
      </c>
      <c r="F1131" s="7">
        <v>5232</v>
      </c>
      <c r="G1131" t="s">
        <v>8218</v>
      </c>
      <c r="H1131" t="s">
        <v>8223</v>
      </c>
      <c r="I1131" t="s">
        <v>8245</v>
      </c>
      <c r="J1131">
        <v>1477976340</v>
      </c>
      <c r="K1131">
        <v>1475460819</v>
      </c>
      <c r="L1131" t="b">
        <v>0</v>
      </c>
      <c r="M1131">
        <v>56</v>
      </c>
      <c r="N1131" t="b">
        <v>1</v>
      </c>
      <c r="O1131" t="s">
        <v>8269</v>
      </c>
      <c r="P1131">
        <f t="shared" si="68"/>
        <v>105</v>
      </c>
      <c r="Q1131">
        <f t="shared" si="69"/>
        <v>93.43</v>
      </c>
      <c r="R1131" s="12" t="s">
        <v>8323</v>
      </c>
      <c r="S1131" t="s">
        <v>8326</v>
      </c>
      <c r="T1131" s="17">
        <f t="shared" si="70"/>
        <v>42646.092812499999</v>
      </c>
      <c r="U1131" s="17">
        <f t="shared" si="71"/>
        <v>40521.207638888889</v>
      </c>
    </row>
    <row r="1132" spans="2:21" ht="42.75" hidden="1" x14ac:dyDescent="0.45">
      <c r="B1132">
        <v>729</v>
      </c>
      <c r="C1132" s="9" t="s">
        <v>730</v>
      </c>
      <c r="D1132" s="3" t="s">
        <v>4839</v>
      </c>
      <c r="E1132" s="5">
        <v>4000</v>
      </c>
      <c r="F1132" s="7">
        <v>5226</v>
      </c>
      <c r="G1132" t="s">
        <v>8218</v>
      </c>
      <c r="H1132" t="s">
        <v>8223</v>
      </c>
      <c r="I1132" t="s">
        <v>8245</v>
      </c>
      <c r="J1132">
        <v>1348028861</v>
      </c>
      <c r="K1132">
        <v>1342844861</v>
      </c>
      <c r="L1132" t="b">
        <v>0</v>
      </c>
      <c r="M1132">
        <v>120</v>
      </c>
      <c r="N1132" t="b">
        <v>1</v>
      </c>
      <c r="O1132" t="s">
        <v>8272</v>
      </c>
      <c r="P1132">
        <f t="shared" si="68"/>
        <v>131</v>
      </c>
      <c r="Q1132">
        <f t="shared" si="69"/>
        <v>43.55</v>
      </c>
      <c r="R1132" s="12" t="s">
        <v>8311</v>
      </c>
      <c r="S1132" t="s">
        <v>8333</v>
      </c>
      <c r="T1132" s="17">
        <f t="shared" si="70"/>
        <v>41111.185891203706</v>
      </c>
      <c r="U1132" s="17">
        <f t="shared" si="71"/>
        <v>42587.875</v>
      </c>
    </row>
    <row r="1133" spans="2:21" ht="42.75" hidden="1" x14ac:dyDescent="0.45">
      <c r="B1133">
        <v>3331</v>
      </c>
      <c r="C1133" s="9" t="s">
        <v>3331</v>
      </c>
      <c r="D1133" s="3" t="s">
        <v>7441</v>
      </c>
      <c r="E1133" s="5">
        <v>5000</v>
      </c>
      <c r="F1133" s="7">
        <v>5226</v>
      </c>
      <c r="G1133" t="s">
        <v>8218</v>
      </c>
      <c r="H1133" t="s">
        <v>8223</v>
      </c>
      <c r="I1133" t="s">
        <v>8245</v>
      </c>
      <c r="J1133">
        <v>1444149886</v>
      </c>
      <c r="K1133">
        <v>1441125886</v>
      </c>
      <c r="L1133" t="b">
        <v>0</v>
      </c>
      <c r="M1133">
        <v>65</v>
      </c>
      <c r="N1133" t="b">
        <v>1</v>
      </c>
      <c r="O1133" t="s">
        <v>8269</v>
      </c>
      <c r="P1133">
        <f t="shared" si="68"/>
        <v>105</v>
      </c>
      <c r="Q1133">
        <f t="shared" si="69"/>
        <v>80.400000000000006</v>
      </c>
      <c r="R1133" s="12" t="s">
        <v>8323</v>
      </c>
      <c r="S1133" t="s">
        <v>8326</v>
      </c>
      <c r="T1133" s="17">
        <f t="shared" si="70"/>
        <v>42248.697754629626</v>
      </c>
      <c r="U1133" s="17">
        <f t="shared" si="71"/>
        <v>42355.805659722217</v>
      </c>
    </row>
    <row r="1134" spans="2:21" ht="42.75" hidden="1" x14ac:dyDescent="0.45">
      <c r="B1134">
        <v>1249</v>
      </c>
      <c r="C1134" s="9" t="s">
        <v>1250</v>
      </c>
      <c r="D1134" s="3" t="s">
        <v>5359</v>
      </c>
      <c r="E1134" s="5">
        <v>5000</v>
      </c>
      <c r="F1134" s="7">
        <v>5222</v>
      </c>
      <c r="G1134" t="s">
        <v>8218</v>
      </c>
      <c r="H1134" t="s">
        <v>8223</v>
      </c>
      <c r="I1134" t="s">
        <v>8245</v>
      </c>
      <c r="J1134">
        <v>1341683211</v>
      </c>
      <c r="K1134">
        <v>1339091211</v>
      </c>
      <c r="L1134" t="b">
        <v>1</v>
      </c>
      <c r="M1134">
        <v>81</v>
      </c>
      <c r="N1134" t="b">
        <v>1</v>
      </c>
      <c r="O1134" t="s">
        <v>8274</v>
      </c>
      <c r="P1134">
        <f t="shared" si="68"/>
        <v>104</v>
      </c>
      <c r="Q1134">
        <f t="shared" si="69"/>
        <v>64.47</v>
      </c>
      <c r="R1134" s="12" t="s">
        <v>8327</v>
      </c>
      <c r="S1134" t="s">
        <v>8331</v>
      </c>
      <c r="T1134" s="17">
        <f t="shared" si="70"/>
        <v>41067.74086805556</v>
      </c>
      <c r="U1134" s="17">
        <f t="shared" si="71"/>
        <v>42675.207638888889</v>
      </c>
    </row>
    <row r="1135" spans="2:21" ht="42.75" hidden="1" x14ac:dyDescent="0.45">
      <c r="B1135">
        <v>3021</v>
      </c>
      <c r="C1135" s="9" t="s">
        <v>3021</v>
      </c>
      <c r="D1135" s="3" t="s">
        <v>7131</v>
      </c>
      <c r="E1135" s="5">
        <v>4500</v>
      </c>
      <c r="F1135" s="7">
        <v>5221</v>
      </c>
      <c r="G1135" t="s">
        <v>8218</v>
      </c>
      <c r="H1135" t="s">
        <v>8223</v>
      </c>
      <c r="I1135" t="s">
        <v>8245</v>
      </c>
      <c r="J1135">
        <v>1479794340</v>
      </c>
      <c r="K1135">
        <v>1476715869</v>
      </c>
      <c r="L1135" t="b">
        <v>0</v>
      </c>
      <c r="M1135">
        <v>103</v>
      </c>
      <c r="N1135" t="b">
        <v>1</v>
      </c>
      <c r="O1135" t="s">
        <v>8301</v>
      </c>
      <c r="P1135">
        <f t="shared" si="68"/>
        <v>116</v>
      </c>
      <c r="Q1135">
        <f t="shared" si="69"/>
        <v>50.69</v>
      </c>
      <c r="R1135" s="12" t="s">
        <v>8323</v>
      </c>
      <c r="S1135" t="s">
        <v>8324</v>
      </c>
      <c r="T1135" s="17">
        <f t="shared" si="70"/>
        <v>42660.618854166663</v>
      </c>
      <c r="U1135" s="17">
        <f t="shared" si="71"/>
        <v>41171.185891203706</v>
      </c>
    </row>
    <row r="1136" spans="2:21" ht="28.5" hidden="1" x14ac:dyDescent="0.45">
      <c r="B1136">
        <v>3217</v>
      </c>
      <c r="C1136" s="9" t="s">
        <v>3217</v>
      </c>
      <c r="D1136" s="3" t="s">
        <v>7327</v>
      </c>
      <c r="E1136" s="5">
        <v>4500</v>
      </c>
      <c r="F1136" s="7">
        <v>5221</v>
      </c>
      <c r="G1136" t="s">
        <v>8218</v>
      </c>
      <c r="H1136" t="s">
        <v>8223</v>
      </c>
      <c r="I1136" t="s">
        <v>8245</v>
      </c>
      <c r="J1136">
        <v>1478264784</v>
      </c>
      <c r="K1136">
        <v>1475672784</v>
      </c>
      <c r="L1136" t="b">
        <v>1</v>
      </c>
      <c r="M1136">
        <v>104</v>
      </c>
      <c r="N1136" t="b">
        <v>1</v>
      </c>
      <c r="O1136" t="s">
        <v>8269</v>
      </c>
      <c r="P1136">
        <f t="shared" si="68"/>
        <v>116</v>
      </c>
      <c r="Q1136">
        <f t="shared" si="69"/>
        <v>50.2</v>
      </c>
      <c r="R1136" s="12" t="s">
        <v>8323</v>
      </c>
      <c r="S1136" t="s">
        <v>8326</v>
      </c>
      <c r="T1136" s="17">
        <f t="shared" si="70"/>
        <v>42648.546111111107</v>
      </c>
      <c r="U1136" s="17">
        <f t="shared" si="71"/>
        <v>42283.697754629626</v>
      </c>
    </row>
    <row r="1137" spans="2:21" ht="42.75" hidden="1" x14ac:dyDescent="0.45">
      <c r="B1137">
        <v>1700</v>
      </c>
      <c r="C1137" s="9" t="s">
        <v>1701</v>
      </c>
      <c r="D1137" s="3" t="s">
        <v>5810</v>
      </c>
      <c r="E1137" s="5">
        <v>20000</v>
      </c>
      <c r="F1137" s="7">
        <v>5212</v>
      </c>
      <c r="G1137" t="s">
        <v>8221</v>
      </c>
      <c r="H1137" t="s">
        <v>8223</v>
      </c>
      <c r="I1137" t="s">
        <v>8245</v>
      </c>
      <c r="J1137">
        <v>1491019200</v>
      </c>
      <c r="K1137">
        <v>1488418990</v>
      </c>
      <c r="L1137" t="b">
        <v>0</v>
      </c>
      <c r="M1137">
        <v>79</v>
      </c>
      <c r="N1137" t="b">
        <v>0</v>
      </c>
      <c r="O1137" t="s">
        <v>8291</v>
      </c>
      <c r="P1137">
        <f t="shared" si="68"/>
        <v>26</v>
      </c>
      <c r="Q1137">
        <f t="shared" si="69"/>
        <v>65.97</v>
      </c>
      <c r="R1137" s="12" t="s">
        <v>8327</v>
      </c>
      <c r="S1137" t="s">
        <v>8330</v>
      </c>
      <c r="T1137" s="17">
        <f t="shared" si="70"/>
        <v>42796.071643518517</v>
      </c>
      <c r="U1137" s="17">
        <f t="shared" si="71"/>
        <v>41097.74086805556</v>
      </c>
    </row>
    <row r="1138" spans="2:21" ht="42.75" hidden="1" x14ac:dyDescent="0.45">
      <c r="B1138">
        <v>1350</v>
      </c>
      <c r="C1138" s="9" t="s">
        <v>1351</v>
      </c>
      <c r="D1138" s="3" t="s">
        <v>5460</v>
      </c>
      <c r="E1138" s="5">
        <v>5000</v>
      </c>
      <c r="F1138" s="7">
        <v>5202.5</v>
      </c>
      <c r="G1138" t="s">
        <v>8218</v>
      </c>
      <c r="H1138" t="s">
        <v>8223</v>
      </c>
      <c r="I1138" t="s">
        <v>8245</v>
      </c>
      <c r="J1138">
        <v>1451089134</v>
      </c>
      <c r="K1138">
        <v>1448497134</v>
      </c>
      <c r="L1138" t="b">
        <v>0</v>
      </c>
      <c r="M1138">
        <v>78</v>
      </c>
      <c r="N1138" t="b">
        <v>1</v>
      </c>
      <c r="O1138" t="s">
        <v>8272</v>
      </c>
      <c r="P1138">
        <f t="shared" si="68"/>
        <v>104</v>
      </c>
      <c r="Q1138">
        <f t="shared" si="69"/>
        <v>66.7</v>
      </c>
      <c r="R1138" s="12" t="s">
        <v>8311</v>
      </c>
      <c r="S1138" t="s">
        <v>8333</v>
      </c>
      <c r="T1138" s="17">
        <f t="shared" si="70"/>
        <v>42334.013124999998</v>
      </c>
      <c r="U1138" s="17">
        <f t="shared" si="71"/>
        <v>42696.249305555553</v>
      </c>
    </row>
    <row r="1139" spans="2:21" ht="42.75" hidden="1" x14ac:dyDescent="0.45">
      <c r="B1139">
        <v>112</v>
      </c>
      <c r="C1139" s="9" t="s">
        <v>114</v>
      </c>
      <c r="D1139" s="3" t="s">
        <v>4223</v>
      </c>
      <c r="E1139" s="5">
        <v>5000</v>
      </c>
      <c r="F1139" s="7">
        <v>5200</v>
      </c>
      <c r="G1139" t="s">
        <v>8218</v>
      </c>
      <c r="H1139" t="s">
        <v>8223</v>
      </c>
      <c r="I1139" t="s">
        <v>8245</v>
      </c>
      <c r="J1139">
        <v>1397354400</v>
      </c>
      <c r="K1139">
        <v>1395277318</v>
      </c>
      <c r="L1139" t="b">
        <v>0</v>
      </c>
      <c r="M1139">
        <v>81</v>
      </c>
      <c r="N1139" t="b">
        <v>1</v>
      </c>
      <c r="O1139" t="s">
        <v>8264</v>
      </c>
      <c r="P1139">
        <f t="shared" si="68"/>
        <v>104</v>
      </c>
      <c r="Q1139">
        <f t="shared" si="69"/>
        <v>64.2</v>
      </c>
      <c r="R1139" s="12" t="s">
        <v>8321</v>
      </c>
      <c r="S1139" t="s">
        <v>8343</v>
      </c>
      <c r="T1139" s="17">
        <f t="shared" si="70"/>
        <v>41718.043032407404</v>
      </c>
      <c r="U1139" s="17">
        <f t="shared" si="71"/>
        <v>42678.546111111107</v>
      </c>
    </row>
    <row r="1140" spans="2:21" ht="42.75" hidden="1" x14ac:dyDescent="0.45">
      <c r="B1140">
        <v>1001</v>
      </c>
      <c r="C1140" s="9" t="s">
        <v>1002</v>
      </c>
      <c r="D1140" s="3" t="s">
        <v>5111</v>
      </c>
      <c r="E1140" s="5">
        <v>5000</v>
      </c>
      <c r="F1140" s="7">
        <v>5200</v>
      </c>
      <c r="G1140" t="s">
        <v>8219</v>
      </c>
      <c r="H1140" t="s">
        <v>8224</v>
      </c>
      <c r="I1140" t="s">
        <v>8246</v>
      </c>
      <c r="J1140">
        <v>1485796613</v>
      </c>
      <c r="K1140">
        <v>1481908613</v>
      </c>
      <c r="L1140" t="b">
        <v>0</v>
      </c>
      <c r="M1140">
        <v>4</v>
      </c>
      <c r="N1140" t="b">
        <v>0</v>
      </c>
      <c r="O1140" t="s">
        <v>8271</v>
      </c>
      <c r="P1140">
        <f t="shared" si="68"/>
        <v>104</v>
      </c>
      <c r="Q1140">
        <f t="shared" si="69"/>
        <v>1300</v>
      </c>
      <c r="R1140" s="12" t="s">
        <v>8308</v>
      </c>
      <c r="S1140" t="s">
        <v>8310</v>
      </c>
      <c r="T1140" s="17">
        <f t="shared" si="70"/>
        <v>42720.720057870371</v>
      </c>
      <c r="U1140" s="17">
        <f t="shared" si="71"/>
        <v>42826.166666666672</v>
      </c>
    </row>
    <row r="1141" spans="2:21" ht="42.75" hidden="1" x14ac:dyDescent="0.45">
      <c r="B1141">
        <v>3369</v>
      </c>
      <c r="C1141" s="9" t="s">
        <v>3368</v>
      </c>
      <c r="D1141" s="3" t="s">
        <v>7479</v>
      </c>
      <c r="E1141" s="5">
        <v>5000</v>
      </c>
      <c r="F1141" s="7">
        <v>5195</v>
      </c>
      <c r="G1141" t="s">
        <v>8218</v>
      </c>
      <c r="H1141" t="s">
        <v>8240</v>
      </c>
      <c r="I1141" t="s">
        <v>8248</v>
      </c>
      <c r="J1141">
        <v>1484441980</v>
      </c>
      <c r="K1141">
        <v>1479257980</v>
      </c>
      <c r="L1141" t="b">
        <v>0</v>
      </c>
      <c r="M1141">
        <v>54</v>
      </c>
      <c r="N1141" t="b">
        <v>1</v>
      </c>
      <c r="O1141" t="s">
        <v>8269</v>
      </c>
      <c r="P1141">
        <f t="shared" si="68"/>
        <v>104</v>
      </c>
      <c r="Q1141">
        <f t="shared" si="69"/>
        <v>96.2</v>
      </c>
      <c r="R1141" s="12" t="s">
        <v>8323</v>
      </c>
      <c r="S1141" t="s">
        <v>8326</v>
      </c>
      <c r="T1141" s="17">
        <f t="shared" si="70"/>
        <v>42690.041435185187</v>
      </c>
      <c r="U1141" s="17">
        <f t="shared" si="71"/>
        <v>42364.013124999998</v>
      </c>
    </row>
    <row r="1142" spans="2:21" ht="42.75" hidden="1" x14ac:dyDescent="0.45">
      <c r="B1142">
        <v>245</v>
      </c>
      <c r="C1142" s="9" t="s">
        <v>246</v>
      </c>
      <c r="D1142" s="3" t="s">
        <v>4355</v>
      </c>
      <c r="E1142" s="5">
        <v>5000</v>
      </c>
      <c r="F1142" s="7">
        <v>5186</v>
      </c>
      <c r="G1142" t="s">
        <v>8218</v>
      </c>
      <c r="H1142" t="s">
        <v>8223</v>
      </c>
      <c r="I1142" t="s">
        <v>8245</v>
      </c>
      <c r="J1142">
        <v>1345079785</v>
      </c>
      <c r="K1142">
        <v>1342487785</v>
      </c>
      <c r="L1142" t="b">
        <v>1</v>
      </c>
      <c r="M1142">
        <v>96</v>
      </c>
      <c r="N1142" t="b">
        <v>1</v>
      </c>
      <c r="O1142" t="s">
        <v>8267</v>
      </c>
      <c r="P1142">
        <f t="shared" si="68"/>
        <v>104</v>
      </c>
      <c r="Q1142">
        <f t="shared" si="69"/>
        <v>54.02</v>
      </c>
      <c r="R1142" s="12" t="s">
        <v>8321</v>
      </c>
      <c r="S1142" t="s">
        <v>8322</v>
      </c>
      <c r="T1142" s="17">
        <f t="shared" si="70"/>
        <v>41107.053067129629</v>
      </c>
      <c r="U1142" s="17">
        <f t="shared" si="71"/>
        <v>41742.083333333336</v>
      </c>
    </row>
    <row r="1143" spans="2:21" ht="42.75" hidden="1" x14ac:dyDescent="0.45">
      <c r="B1143">
        <v>3748</v>
      </c>
      <c r="C1143" s="9" t="s">
        <v>3745</v>
      </c>
      <c r="D1143" s="3" t="s">
        <v>7858</v>
      </c>
      <c r="E1143" s="5">
        <v>5000</v>
      </c>
      <c r="F1143" s="7">
        <v>5176</v>
      </c>
      <c r="G1143" t="s">
        <v>8218</v>
      </c>
      <c r="H1143" t="s">
        <v>8223</v>
      </c>
      <c r="I1143" t="s">
        <v>8245</v>
      </c>
      <c r="J1143">
        <v>1455602340</v>
      </c>
      <c r="K1143">
        <v>1453827436</v>
      </c>
      <c r="L1143" t="b">
        <v>0</v>
      </c>
      <c r="M1143">
        <v>52</v>
      </c>
      <c r="N1143" t="b">
        <v>1</v>
      </c>
      <c r="O1143" t="s">
        <v>8303</v>
      </c>
      <c r="P1143">
        <f t="shared" si="68"/>
        <v>104</v>
      </c>
      <c r="Q1143">
        <f t="shared" si="69"/>
        <v>99.54</v>
      </c>
      <c r="R1143" s="12" t="s">
        <v>8323</v>
      </c>
      <c r="S1143" t="s">
        <v>8335</v>
      </c>
      <c r="T1143" s="17">
        <f t="shared" si="70"/>
        <v>42395.706435185188</v>
      </c>
      <c r="U1143" s="17">
        <f t="shared" si="71"/>
        <v>42765.720057870371</v>
      </c>
    </row>
    <row r="1144" spans="2:21" ht="42.75" hidden="1" x14ac:dyDescent="0.45">
      <c r="B1144">
        <v>3208</v>
      </c>
      <c r="C1144" s="9" t="s">
        <v>3208</v>
      </c>
      <c r="D1144" s="3" t="s">
        <v>7318</v>
      </c>
      <c r="E1144" s="5">
        <v>5000</v>
      </c>
      <c r="F1144" s="7">
        <v>5175</v>
      </c>
      <c r="G1144" t="s">
        <v>8218</v>
      </c>
      <c r="H1144" t="s">
        <v>8223</v>
      </c>
      <c r="I1144" t="s">
        <v>8245</v>
      </c>
      <c r="J1144">
        <v>1406557877</v>
      </c>
      <c r="K1144">
        <v>1404743477</v>
      </c>
      <c r="L1144" t="b">
        <v>1</v>
      </c>
      <c r="M1144">
        <v>82</v>
      </c>
      <c r="N1144" t="b">
        <v>1</v>
      </c>
      <c r="O1144" t="s">
        <v>8269</v>
      </c>
      <c r="P1144">
        <f t="shared" si="68"/>
        <v>104</v>
      </c>
      <c r="Q1144">
        <f t="shared" si="69"/>
        <v>63.11</v>
      </c>
      <c r="R1144" s="12" t="s">
        <v>8323</v>
      </c>
      <c r="S1144" t="s">
        <v>8326</v>
      </c>
      <c r="T1144" s="17">
        <f t="shared" si="70"/>
        <v>41827.605057870373</v>
      </c>
      <c r="U1144" s="17">
        <f t="shared" si="71"/>
        <v>42750.041435185187</v>
      </c>
    </row>
    <row r="1145" spans="2:21" ht="42.75" hidden="1" x14ac:dyDescent="0.45">
      <c r="B1145">
        <v>3753</v>
      </c>
      <c r="C1145" s="9" t="s">
        <v>3750</v>
      </c>
      <c r="D1145" s="3" t="s">
        <v>7863</v>
      </c>
      <c r="E1145" s="5">
        <v>5000</v>
      </c>
      <c r="F1145" s="7">
        <v>5167</v>
      </c>
      <c r="G1145" t="s">
        <v>8218</v>
      </c>
      <c r="H1145" t="s">
        <v>8223</v>
      </c>
      <c r="I1145" t="s">
        <v>8245</v>
      </c>
      <c r="J1145">
        <v>1433289600</v>
      </c>
      <c r="K1145">
        <v>1430768800</v>
      </c>
      <c r="L1145" t="b">
        <v>0</v>
      </c>
      <c r="M1145">
        <v>30</v>
      </c>
      <c r="N1145" t="b">
        <v>1</v>
      </c>
      <c r="O1145" t="s">
        <v>8303</v>
      </c>
      <c r="P1145">
        <f t="shared" si="68"/>
        <v>103</v>
      </c>
      <c r="Q1145">
        <f t="shared" si="69"/>
        <v>172.23</v>
      </c>
      <c r="R1145" s="12" t="s">
        <v>8323</v>
      </c>
      <c r="S1145" t="s">
        <v>8335</v>
      </c>
      <c r="T1145" s="17">
        <f t="shared" si="70"/>
        <v>42128.824074074073</v>
      </c>
      <c r="U1145" s="17">
        <f t="shared" si="71"/>
        <v>41137.053067129629</v>
      </c>
    </row>
    <row r="1146" spans="2:21" ht="42.75" hidden="1" x14ac:dyDescent="0.45">
      <c r="B1146">
        <v>2981</v>
      </c>
      <c r="C1146" s="9" t="s">
        <v>2981</v>
      </c>
      <c r="D1146" s="3" t="s">
        <v>7091</v>
      </c>
      <c r="E1146" s="5">
        <v>4000</v>
      </c>
      <c r="F1146" s="7">
        <v>5157</v>
      </c>
      <c r="G1146" t="s">
        <v>8218</v>
      </c>
      <c r="H1146" t="s">
        <v>8240</v>
      </c>
      <c r="I1146" t="s">
        <v>8248</v>
      </c>
      <c r="J1146">
        <v>1443014756</v>
      </c>
      <c r="K1146">
        <v>1439126756</v>
      </c>
      <c r="L1146" t="b">
        <v>1</v>
      </c>
      <c r="M1146">
        <v>97</v>
      </c>
      <c r="N1146" t="b">
        <v>1</v>
      </c>
      <c r="O1146" t="s">
        <v>8301</v>
      </c>
      <c r="P1146">
        <f t="shared" si="68"/>
        <v>129</v>
      </c>
      <c r="Q1146">
        <f t="shared" si="69"/>
        <v>53.16</v>
      </c>
      <c r="R1146" s="12" t="s">
        <v>8323</v>
      </c>
      <c r="S1146" t="s">
        <v>8324</v>
      </c>
      <c r="T1146" s="17">
        <f t="shared" si="70"/>
        <v>42225.559675925921</v>
      </c>
      <c r="U1146" s="17">
        <f t="shared" si="71"/>
        <v>42416.249305555553</v>
      </c>
    </row>
    <row r="1147" spans="2:21" ht="42.75" hidden="1" x14ac:dyDescent="0.45">
      <c r="B1147">
        <v>2661</v>
      </c>
      <c r="C1147" s="9" t="s">
        <v>2661</v>
      </c>
      <c r="D1147" s="3" t="s">
        <v>6771</v>
      </c>
      <c r="E1147" s="5">
        <v>5000</v>
      </c>
      <c r="F1147" s="7">
        <v>5145</v>
      </c>
      <c r="G1147" t="s">
        <v>8218</v>
      </c>
      <c r="H1147" t="s">
        <v>8223</v>
      </c>
      <c r="I1147" t="s">
        <v>8245</v>
      </c>
      <c r="J1147">
        <v>1382742010</v>
      </c>
      <c r="K1147">
        <v>1380150010</v>
      </c>
      <c r="L1147" t="b">
        <v>0</v>
      </c>
      <c r="M1147">
        <v>60</v>
      </c>
      <c r="N1147" t="b">
        <v>1</v>
      </c>
      <c r="O1147" t="s">
        <v>8300</v>
      </c>
      <c r="P1147">
        <f t="shared" si="68"/>
        <v>103</v>
      </c>
      <c r="Q1147">
        <f t="shared" si="69"/>
        <v>85.75</v>
      </c>
      <c r="R1147" s="12" t="s">
        <v>8308</v>
      </c>
      <c r="S1147" t="s">
        <v>8340</v>
      </c>
      <c r="T1147" s="17">
        <f t="shared" si="70"/>
        <v>41542.958449074074</v>
      </c>
      <c r="U1147" s="17">
        <f t="shared" si="71"/>
        <v>41848.605057870373</v>
      </c>
    </row>
    <row r="1148" spans="2:21" ht="42.75" hidden="1" x14ac:dyDescent="0.45">
      <c r="B1148">
        <v>1614</v>
      </c>
      <c r="C1148" s="9" t="s">
        <v>1615</v>
      </c>
      <c r="D1148" s="3" t="s">
        <v>5724</v>
      </c>
      <c r="E1148" s="5">
        <v>5000</v>
      </c>
      <c r="F1148" s="7">
        <v>5135</v>
      </c>
      <c r="G1148" t="s">
        <v>8218</v>
      </c>
      <c r="H1148" t="s">
        <v>8223</v>
      </c>
      <c r="I1148" t="s">
        <v>8245</v>
      </c>
      <c r="J1148">
        <v>1407085200</v>
      </c>
      <c r="K1148">
        <v>1401924769</v>
      </c>
      <c r="L1148" t="b">
        <v>0</v>
      </c>
      <c r="M1148">
        <v>77</v>
      </c>
      <c r="N1148" t="b">
        <v>1</v>
      </c>
      <c r="O1148" t="s">
        <v>8274</v>
      </c>
      <c r="P1148">
        <f t="shared" si="68"/>
        <v>103</v>
      </c>
      <c r="Q1148">
        <f t="shared" si="69"/>
        <v>66.69</v>
      </c>
      <c r="R1148" s="12" t="s">
        <v>8327</v>
      </c>
      <c r="S1148" t="s">
        <v>8331</v>
      </c>
      <c r="T1148" s="17">
        <f t="shared" si="70"/>
        <v>41794.981122685182</v>
      </c>
      <c r="U1148" s="17">
        <f t="shared" si="71"/>
        <v>42158</v>
      </c>
    </row>
    <row r="1149" spans="2:21" ht="42.75" hidden="1" x14ac:dyDescent="0.45">
      <c r="B1149">
        <v>3464</v>
      </c>
      <c r="C1149" s="9" t="s">
        <v>3463</v>
      </c>
      <c r="D1149" s="3" t="s">
        <v>7574</v>
      </c>
      <c r="E1149" s="5">
        <v>5000</v>
      </c>
      <c r="F1149" s="7">
        <v>5116.18</v>
      </c>
      <c r="G1149" t="s">
        <v>8218</v>
      </c>
      <c r="H1149" t="s">
        <v>8223</v>
      </c>
      <c r="I1149" t="s">
        <v>8245</v>
      </c>
      <c r="J1149">
        <v>1471921637</v>
      </c>
      <c r="K1149">
        <v>1469329637</v>
      </c>
      <c r="L1149" t="b">
        <v>0</v>
      </c>
      <c r="M1149">
        <v>93</v>
      </c>
      <c r="N1149" t="b">
        <v>1</v>
      </c>
      <c r="O1149" t="s">
        <v>8269</v>
      </c>
      <c r="P1149">
        <f t="shared" si="68"/>
        <v>102</v>
      </c>
      <c r="Q1149">
        <f t="shared" si="69"/>
        <v>55.01</v>
      </c>
      <c r="R1149" s="12" t="s">
        <v>8323</v>
      </c>
      <c r="S1149" t="s">
        <v>8326</v>
      </c>
      <c r="T1149" s="17">
        <f t="shared" si="70"/>
        <v>42575.130057870367</v>
      </c>
      <c r="U1149" s="17">
        <f t="shared" si="71"/>
        <v>42270.559675925921</v>
      </c>
    </row>
    <row r="1150" spans="2:21" ht="28.5" hidden="1" x14ac:dyDescent="0.45">
      <c r="B1150">
        <v>744</v>
      </c>
      <c r="C1150" s="9" t="s">
        <v>745</v>
      </c>
      <c r="D1150" s="3" t="s">
        <v>4854</v>
      </c>
      <c r="E1150" s="5">
        <v>5000</v>
      </c>
      <c r="F1150" s="7">
        <v>5116</v>
      </c>
      <c r="G1150" t="s">
        <v>8218</v>
      </c>
      <c r="H1150" t="s">
        <v>8223</v>
      </c>
      <c r="I1150" t="s">
        <v>8245</v>
      </c>
      <c r="J1150">
        <v>1355439503</v>
      </c>
      <c r="K1150">
        <v>1352847503</v>
      </c>
      <c r="L1150" t="b">
        <v>0</v>
      </c>
      <c r="M1150">
        <v>62</v>
      </c>
      <c r="N1150" t="b">
        <v>1</v>
      </c>
      <c r="O1150" t="s">
        <v>8272</v>
      </c>
      <c r="P1150">
        <f t="shared" si="68"/>
        <v>102</v>
      </c>
      <c r="Q1150">
        <f t="shared" si="69"/>
        <v>82.52</v>
      </c>
      <c r="R1150" s="12" t="s">
        <v>8311</v>
      </c>
      <c r="S1150" t="s">
        <v>8333</v>
      </c>
      <c r="T1150" s="17">
        <f t="shared" si="70"/>
        <v>41226.95721064815</v>
      </c>
      <c r="U1150" s="17">
        <f t="shared" si="71"/>
        <v>41572.958449074074</v>
      </c>
    </row>
    <row r="1151" spans="2:21" ht="42.75" x14ac:dyDescent="0.45">
      <c r="B1151">
        <v>520</v>
      </c>
      <c r="C1151" s="9" t="s">
        <v>521</v>
      </c>
      <c r="D1151" s="3" t="s">
        <v>4630</v>
      </c>
      <c r="E1151" s="5">
        <v>5000</v>
      </c>
      <c r="F1151" s="7">
        <v>5105</v>
      </c>
      <c r="G1151" t="s">
        <v>8218</v>
      </c>
      <c r="H1151" t="s">
        <v>8224</v>
      </c>
      <c r="I1151" t="s">
        <v>8246</v>
      </c>
      <c r="J1151">
        <v>1449766261</v>
      </c>
      <c r="K1151">
        <v>1447174261</v>
      </c>
      <c r="L1151" t="b">
        <v>0</v>
      </c>
      <c r="M1151">
        <v>34</v>
      </c>
      <c r="N1151" t="b">
        <v>1</v>
      </c>
      <c r="O1151" t="s">
        <v>8269</v>
      </c>
      <c r="P1151">
        <f t="shared" si="68"/>
        <v>102</v>
      </c>
      <c r="Q1151">
        <f t="shared" si="69"/>
        <v>150.15</v>
      </c>
      <c r="R1151" s="12" t="s">
        <v>8323</v>
      </c>
      <c r="S1151" t="s">
        <v>8326</v>
      </c>
      <c r="T1151" s="17">
        <f t="shared" si="70"/>
        <v>42318.702094907407</v>
      </c>
      <c r="U1151" s="17">
        <f t="shared" si="71"/>
        <v>41854.708333333336</v>
      </c>
    </row>
    <row r="1152" spans="2:21" ht="28.5" hidden="1" x14ac:dyDescent="0.45">
      <c r="B1152">
        <v>2982</v>
      </c>
      <c r="C1152" s="9" t="s">
        <v>2982</v>
      </c>
      <c r="D1152" s="3" t="s">
        <v>7092</v>
      </c>
      <c r="E1152" s="5">
        <v>5000</v>
      </c>
      <c r="F1152" s="7">
        <v>5103</v>
      </c>
      <c r="G1152" t="s">
        <v>8218</v>
      </c>
      <c r="H1152" t="s">
        <v>8224</v>
      </c>
      <c r="I1152" t="s">
        <v>8246</v>
      </c>
      <c r="J1152">
        <v>1455208143</v>
      </c>
      <c r="K1152">
        <v>1452616143</v>
      </c>
      <c r="L1152" t="b">
        <v>1</v>
      </c>
      <c r="M1152">
        <v>59</v>
      </c>
      <c r="N1152" t="b">
        <v>1</v>
      </c>
      <c r="O1152" t="s">
        <v>8301</v>
      </c>
      <c r="P1152">
        <f t="shared" si="68"/>
        <v>102</v>
      </c>
      <c r="Q1152">
        <f t="shared" si="69"/>
        <v>86.49</v>
      </c>
      <c r="R1152" s="12" t="s">
        <v>8323</v>
      </c>
      <c r="S1152" t="s">
        <v>8324</v>
      </c>
      <c r="T1152" s="17">
        <f t="shared" si="70"/>
        <v>42381.686840277776</v>
      </c>
      <c r="U1152" s="17">
        <f t="shared" si="71"/>
        <v>42605.130057870367</v>
      </c>
    </row>
    <row r="1153" spans="2:21" ht="42.75" hidden="1" x14ac:dyDescent="0.45">
      <c r="B1153">
        <v>2974</v>
      </c>
      <c r="C1153" s="9" t="s">
        <v>2974</v>
      </c>
      <c r="D1153" s="3" t="s">
        <v>7084</v>
      </c>
      <c r="E1153" s="5">
        <v>5000</v>
      </c>
      <c r="F1153" s="7">
        <v>5100</v>
      </c>
      <c r="G1153" t="s">
        <v>8218</v>
      </c>
      <c r="H1153" t="s">
        <v>8223</v>
      </c>
      <c r="I1153" t="s">
        <v>8245</v>
      </c>
      <c r="J1153">
        <v>1411695300</v>
      </c>
      <c r="K1153">
        <v>1409275671</v>
      </c>
      <c r="L1153" t="b">
        <v>0</v>
      </c>
      <c r="M1153">
        <v>87</v>
      </c>
      <c r="N1153" t="b">
        <v>1</v>
      </c>
      <c r="O1153" t="s">
        <v>8269</v>
      </c>
      <c r="P1153">
        <f t="shared" si="68"/>
        <v>102</v>
      </c>
      <c r="Q1153">
        <f t="shared" si="69"/>
        <v>58.62</v>
      </c>
      <c r="R1153" s="12" t="s">
        <v>8323</v>
      </c>
      <c r="S1153" t="s">
        <v>8326</v>
      </c>
      <c r="T1153" s="17">
        <f t="shared" si="70"/>
        <v>41880.061006944445</v>
      </c>
      <c r="U1153" s="17">
        <f t="shared" si="71"/>
        <v>41256.95721064815</v>
      </c>
    </row>
    <row r="1154" spans="2:21" ht="42.75" hidden="1" x14ac:dyDescent="0.45">
      <c r="B1154">
        <v>3589</v>
      </c>
      <c r="C1154" s="9" t="s">
        <v>3588</v>
      </c>
      <c r="D1154" s="3" t="s">
        <v>7699</v>
      </c>
      <c r="E1154" s="5">
        <v>4000</v>
      </c>
      <c r="F1154" s="7">
        <v>5100</v>
      </c>
      <c r="G1154" t="s">
        <v>8218</v>
      </c>
      <c r="H1154" t="s">
        <v>8223</v>
      </c>
      <c r="I1154" t="s">
        <v>8245</v>
      </c>
      <c r="J1154">
        <v>1432654347</v>
      </c>
      <c r="K1154">
        <v>1430494347</v>
      </c>
      <c r="L1154" t="b">
        <v>0</v>
      </c>
      <c r="M1154">
        <v>62</v>
      </c>
      <c r="N1154" t="b">
        <v>1</v>
      </c>
      <c r="O1154" t="s">
        <v>8269</v>
      </c>
      <c r="P1154">
        <f t="shared" si="68"/>
        <v>128</v>
      </c>
      <c r="Q1154">
        <f t="shared" si="69"/>
        <v>82.26</v>
      </c>
      <c r="R1154" s="12" t="s">
        <v>8323</v>
      </c>
      <c r="S1154" t="s">
        <v>8326</v>
      </c>
      <c r="T1154" s="17">
        <f t="shared" si="70"/>
        <v>42125.647534722222</v>
      </c>
      <c r="U1154" s="17">
        <f t="shared" si="71"/>
        <v>42348.702094907407</v>
      </c>
    </row>
    <row r="1155" spans="2:21" ht="42.75" hidden="1" x14ac:dyDescent="0.45">
      <c r="B1155">
        <v>759</v>
      </c>
      <c r="C1155" s="9" t="s">
        <v>760</v>
      </c>
      <c r="D1155" s="3" t="s">
        <v>4869</v>
      </c>
      <c r="E1155" s="5">
        <v>5000</v>
      </c>
      <c r="F1155" s="7">
        <v>5096</v>
      </c>
      <c r="G1155" t="s">
        <v>8218</v>
      </c>
      <c r="H1155" t="s">
        <v>8224</v>
      </c>
      <c r="I1155" t="s">
        <v>8246</v>
      </c>
      <c r="J1155">
        <v>1404892539</v>
      </c>
      <c r="K1155">
        <v>1401436539</v>
      </c>
      <c r="L1155" t="b">
        <v>0</v>
      </c>
      <c r="M1155">
        <v>99</v>
      </c>
      <c r="N1155" t="b">
        <v>1</v>
      </c>
      <c r="O1155" t="s">
        <v>8272</v>
      </c>
      <c r="P1155">
        <f t="shared" ref="P1155:P1218" si="72">ROUND(F1155/E1155*100,0)</f>
        <v>102</v>
      </c>
      <c r="Q1155">
        <f t="shared" ref="Q1155:Q1218" si="73">IFERROR(ROUND(F1155/M1155,2),0)</f>
        <v>51.47</v>
      </c>
      <c r="R1155" s="12" t="s">
        <v>8311</v>
      </c>
      <c r="S1155" t="s">
        <v>8333</v>
      </c>
      <c r="T1155" s="17">
        <f t="shared" ref="T1155:T1218" si="74">(((K1155/60)/60)/24)+DATE(1970,1,1)</f>
        <v>41789.330312500002</v>
      </c>
      <c r="U1155" s="17">
        <f t="shared" si="71"/>
        <v>42411.686840277776</v>
      </c>
    </row>
    <row r="1156" spans="2:21" ht="28.5" hidden="1" x14ac:dyDescent="0.45">
      <c r="B1156">
        <v>2262</v>
      </c>
      <c r="C1156" s="9" t="s">
        <v>2263</v>
      </c>
      <c r="D1156" s="3" t="s">
        <v>6372</v>
      </c>
      <c r="E1156" s="5">
        <v>3300</v>
      </c>
      <c r="F1156" s="7">
        <v>5087</v>
      </c>
      <c r="G1156" t="s">
        <v>8218</v>
      </c>
      <c r="H1156" t="s">
        <v>8223</v>
      </c>
      <c r="I1156" t="s">
        <v>8245</v>
      </c>
      <c r="J1156">
        <v>1416268800</v>
      </c>
      <c r="K1156">
        <v>1413295358</v>
      </c>
      <c r="L1156" t="b">
        <v>0</v>
      </c>
      <c r="M1156">
        <v>181</v>
      </c>
      <c r="N1156" t="b">
        <v>1</v>
      </c>
      <c r="O1156" t="s">
        <v>8295</v>
      </c>
      <c r="P1156">
        <f t="shared" si="72"/>
        <v>154</v>
      </c>
      <c r="Q1156">
        <f t="shared" si="73"/>
        <v>28.1</v>
      </c>
      <c r="R1156" s="12" t="s">
        <v>8316</v>
      </c>
      <c r="S1156" t="s">
        <v>8317</v>
      </c>
      <c r="T1156" s="17">
        <f t="shared" si="74"/>
        <v>41926.585162037038</v>
      </c>
      <c r="U1156" s="17">
        <f t="shared" si="71"/>
        <v>41908.065972222219</v>
      </c>
    </row>
    <row r="1157" spans="2:21" ht="42.75" hidden="1" x14ac:dyDescent="0.45">
      <c r="B1157">
        <v>3162</v>
      </c>
      <c r="C1157" s="9" t="s">
        <v>3162</v>
      </c>
      <c r="D1157" s="3" t="s">
        <v>7272</v>
      </c>
      <c r="E1157" s="5">
        <v>4000</v>
      </c>
      <c r="F1157" s="7">
        <v>5086</v>
      </c>
      <c r="G1157" t="s">
        <v>8218</v>
      </c>
      <c r="H1157" t="s">
        <v>8223</v>
      </c>
      <c r="I1157" t="s">
        <v>8245</v>
      </c>
      <c r="J1157">
        <v>1404698400</v>
      </c>
      <c r="K1157">
        <v>1402331262</v>
      </c>
      <c r="L1157" t="b">
        <v>1</v>
      </c>
      <c r="M1157">
        <v>63</v>
      </c>
      <c r="N1157" t="b">
        <v>1</v>
      </c>
      <c r="O1157" t="s">
        <v>8269</v>
      </c>
      <c r="P1157">
        <f t="shared" si="72"/>
        <v>127</v>
      </c>
      <c r="Q1157">
        <f t="shared" si="73"/>
        <v>80.73</v>
      </c>
      <c r="R1157" s="12" t="s">
        <v>8323</v>
      </c>
      <c r="S1157" t="s">
        <v>8326</v>
      </c>
      <c r="T1157" s="17">
        <f t="shared" si="74"/>
        <v>41799.685902777775</v>
      </c>
      <c r="U1157" s="17">
        <f t="shared" si="71"/>
        <v>42150.647534722222</v>
      </c>
    </row>
    <row r="1158" spans="2:21" ht="28.5" hidden="1" x14ac:dyDescent="0.45">
      <c r="B1158">
        <v>2105</v>
      </c>
      <c r="C1158" s="9" t="s">
        <v>2106</v>
      </c>
      <c r="D1158" s="3" t="s">
        <v>6215</v>
      </c>
      <c r="E1158" s="5">
        <v>2000</v>
      </c>
      <c r="F1158" s="7">
        <v>5080</v>
      </c>
      <c r="G1158" t="s">
        <v>8218</v>
      </c>
      <c r="H1158" t="s">
        <v>8223</v>
      </c>
      <c r="I1158" t="s">
        <v>8245</v>
      </c>
      <c r="J1158">
        <v>1416542400</v>
      </c>
      <c r="K1158">
        <v>1415472953</v>
      </c>
      <c r="L1158" t="b">
        <v>0</v>
      </c>
      <c r="M1158">
        <v>99</v>
      </c>
      <c r="N1158" t="b">
        <v>1</v>
      </c>
      <c r="O1158" t="s">
        <v>8277</v>
      </c>
      <c r="P1158">
        <f t="shared" si="72"/>
        <v>254</v>
      </c>
      <c r="Q1158">
        <f t="shared" si="73"/>
        <v>51.31</v>
      </c>
      <c r="R1158" s="12" t="s">
        <v>8327</v>
      </c>
      <c r="S1158" t="s">
        <v>8328</v>
      </c>
      <c r="T1158" s="17">
        <f t="shared" si="74"/>
        <v>41951.788807870369</v>
      </c>
      <c r="U1158" s="17">
        <f t="shared" ref="U1158:U1221" si="75">(((J1155/60)/60)/24)+DATE(1970,1,1)</f>
        <v>41829.330312500002</v>
      </c>
    </row>
    <row r="1159" spans="2:21" ht="42.75" hidden="1" x14ac:dyDescent="0.45">
      <c r="B1159">
        <v>2080</v>
      </c>
      <c r="C1159" s="9" t="s">
        <v>2081</v>
      </c>
      <c r="D1159" s="3" t="s">
        <v>6190</v>
      </c>
      <c r="E1159" s="5">
        <v>1000</v>
      </c>
      <c r="F1159" s="7">
        <v>5078</v>
      </c>
      <c r="G1159" t="s">
        <v>8218</v>
      </c>
      <c r="H1159" t="s">
        <v>8223</v>
      </c>
      <c r="I1159" t="s">
        <v>8245</v>
      </c>
      <c r="J1159">
        <v>1447286300</v>
      </c>
      <c r="K1159">
        <v>1444690700</v>
      </c>
      <c r="L1159" t="b">
        <v>0</v>
      </c>
      <c r="M1159">
        <v>50</v>
      </c>
      <c r="N1159" t="b">
        <v>1</v>
      </c>
      <c r="O1159" t="s">
        <v>8293</v>
      </c>
      <c r="P1159">
        <f t="shared" si="72"/>
        <v>508</v>
      </c>
      <c r="Q1159">
        <f t="shared" si="73"/>
        <v>101.56</v>
      </c>
      <c r="R1159" s="12" t="s">
        <v>8308</v>
      </c>
      <c r="S1159" t="s">
        <v>8309</v>
      </c>
      <c r="T1159" s="17">
        <f t="shared" si="74"/>
        <v>42289.957175925927</v>
      </c>
      <c r="U1159" s="17">
        <f t="shared" si="75"/>
        <v>41961</v>
      </c>
    </row>
    <row r="1160" spans="2:21" ht="42.75" x14ac:dyDescent="0.45">
      <c r="B1160">
        <v>2798</v>
      </c>
      <c r="C1160" s="9" t="s">
        <v>2798</v>
      </c>
      <c r="D1160" s="3" t="s">
        <v>6908</v>
      </c>
      <c r="E1160" s="5">
        <v>5000</v>
      </c>
      <c r="F1160" s="7">
        <v>5070</v>
      </c>
      <c r="G1160" t="s">
        <v>8218</v>
      </c>
      <c r="H1160" t="s">
        <v>8224</v>
      </c>
      <c r="I1160" t="s">
        <v>8246</v>
      </c>
      <c r="J1160">
        <v>1438358400</v>
      </c>
      <c r="K1160">
        <v>1437063121</v>
      </c>
      <c r="L1160" t="b">
        <v>0</v>
      </c>
      <c r="M1160">
        <v>139</v>
      </c>
      <c r="N1160" t="b">
        <v>1</v>
      </c>
      <c r="O1160" t="s">
        <v>8269</v>
      </c>
      <c r="P1160">
        <f t="shared" si="72"/>
        <v>101</v>
      </c>
      <c r="Q1160">
        <f t="shared" si="73"/>
        <v>36.47</v>
      </c>
      <c r="R1160" s="12" t="s">
        <v>8323</v>
      </c>
      <c r="S1160" t="s">
        <v>8326</v>
      </c>
      <c r="T1160" s="17">
        <f t="shared" si="74"/>
        <v>42201.675011574072</v>
      </c>
      <c r="U1160" s="17">
        <f t="shared" si="75"/>
        <v>41827.083333333336</v>
      </c>
    </row>
    <row r="1161" spans="2:21" ht="42.75" hidden="1" x14ac:dyDescent="0.45">
      <c r="B1161">
        <v>2979</v>
      </c>
      <c r="C1161" s="9" t="s">
        <v>2979</v>
      </c>
      <c r="D1161" s="3" t="s">
        <v>7089</v>
      </c>
      <c r="E1161" s="5">
        <v>5000</v>
      </c>
      <c r="F1161" s="7">
        <v>5070</v>
      </c>
      <c r="G1161" t="s">
        <v>8218</v>
      </c>
      <c r="H1161" t="s">
        <v>8223</v>
      </c>
      <c r="I1161" t="s">
        <v>8245</v>
      </c>
      <c r="J1161">
        <v>1420524000</v>
      </c>
      <c r="K1161">
        <v>1419104823</v>
      </c>
      <c r="L1161" t="b">
        <v>0</v>
      </c>
      <c r="M1161">
        <v>46</v>
      </c>
      <c r="N1161" t="b">
        <v>1</v>
      </c>
      <c r="O1161" t="s">
        <v>8269</v>
      </c>
      <c r="P1161">
        <f t="shared" si="72"/>
        <v>101</v>
      </c>
      <c r="Q1161">
        <f t="shared" si="73"/>
        <v>110.22</v>
      </c>
      <c r="R1161" s="12" t="s">
        <v>8323</v>
      </c>
      <c r="S1161" t="s">
        <v>8326</v>
      </c>
      <c r="T1161" s="17">
        <f t="shared" si="74"/>
        <v>41993.824340277773</v>
      </c>
      <c r="U1161" s="17">
        <f t="shared" si="75"/>
        <v>41964.166666666672</v>
      </c>
    </row>
    <row r="1162" spans="2:21" ht="42.75" hidden="1" x14ac:dyDescent="0.45">
      <c r="B1162">
        <v>841</v>
      </c>
      <c r="C1162" s="9" t="s">
        <v>842</v>
      </c>
      <c r="D1162" s="3" t="s">
        <v>4951</v>
      </c>
      <c r="E1162" s="5">
        <v>5000</v>
      </c>
      <c r="F1162" s="7">
        <v>5066</v>
      </c>
      <c r="G1162" t="s">
        <v>8218</v>
      </c>
      <c r="H1162" t="s">
        <v>8223</v>
      </c>
      <c r="I1162" t="s">
        <v>8245</v>
      </c>
      <c r="J1162">
        <v>1415653663</v>
      </c>
      <c r="K1162">
        <v>1413058063</v>
      </c>
      <c r="L1162" t="b">
        <v>1</v>
      </c>
      <c r="M1162">
        <v>94</v>
      </c>
      <c r="N1162" t="b">
        <v>1</v>
      </c>
      <c r="O1162" t="s">
        <v>8275</v>
      </c>
      <c r="P1162">
        <f t="shared" si="72"/>
        <v>101</v>
      </c>
      <c r="Q1162">
        <f t="shared" si="73"/>
        <v>53.89</v>
      </c>
      <c r="R1162" s="12" t="s">
        <v>8327</v>
      </c>
      <c r="S1162" t="s">
        <v>8336</v>
      </c>
      <c r="T1162" s="17">
        <f t="shared" si="74"/>
        <v>41923.838692129626</v>
      </c>
      <c r="U1162" s="17">
        <f t="shared" si="75"/>
        <v>42319.998842592591</v>
      </c>
    </row>
    <row r="1163" spans="2:21" ht="42.75" hidden="1" x14ac:dyDescent="0.45">
      <c r="B1163">
        <v>1036</v>
      </c>
      <c r="C1163" s="9" t="s">
        <v>1037</v>
      </c>
      <c r="D1163" s="3" t="s">
        <v>5146</v>
      </c>
      <c r="E1163" s="5">
        <v>4500</v>
      </c>
      <c r="F1163" s="7">
        <v>5056.22</v>
      </c>
      <c r="G1163" t="s">
        <v>8218</v>
      </c>
      <c r="H1163" t="s">
        <v>8223</v>
      </c>
      <c r="I1163" t="s">
        <v>8245</v>
      </c>
      <c r="J1163">
        <v>1357545600</v>
      </c>
      <c r="K1163">
        <v>1354790790</v>
      </c>
      <c r="L1163" t="b">
        <v>0</v>
      </c>
      <c r="M1163">
        <v>211</v>
      </c>
      <c r="N1163" t="b">
        <v>1</v>
      </c>
      <c r="O1163" t="s">
        <v>8278</v>
      </c>
      <c r="P1163">
        <f t="shared" si="72"/>
        <v>112</v>
      </c>
      <c r="Q1163">
        <f t="shared" si="73"/>
        <v>23.96</v>
      </c>
      <c r="R1163" s="12" t="s">
        <v>8327</v>
      </c>
      <c r="S1163" t="s">
        <v>8329</v>
      </c>
      <c r="T1163" s="17">
        <f t="shared" si="74"/>
        <v>41249.448958333334</v>
      </c>
      <c r="U1163" s="17">
        <f t="shared" si="75"/>
        <v>42216.666666666672</v>
      </c>
    </row>
    <row r="1164" spans="2:21" ht="42.75" x14ac:dyDescent="0.45">
      <c r="B1164">
        <v>3351</v>
      </c>
      <c r="C1164" s="9" t="s">
        <v>3350</v>
      </c>
      <c r="D1164" s="3" t="s">
        <v>7461</v>
      </c>
      <c r="E1164" s="5">
        <v>5000</v>
      </c>
      <c r="F1164" s="7">
        <v>5055</v>
      </c>
      <c r="G1164" t="s">
        <v>8218</v>
      </c>
      <c r="H1164" t="s">
        <v>8224</v>
      </c>
      <c r="I1164" t="s">
        <v>8246</v>
      </c>
      <c r="J1164">
        <v>1406113200</v>
      </c>
      <c r="K1164">
        <v>1402910965</v>
      </c>
      <c r="L1164" t="b">
        <v>0</v>
      </c>
      <c r="M1164">
        <v>54</v>
      </c>
      <c r="N1164" t="b">
        <v>1</v>
      </c>
      <c r="O1164" t="s">
        <v>8269</v>
      </c>
      <c r="P1164">
        <f t="shared" si="72"/>
        <v>101</v>
      </c>
      <c r="Q1164">
        <f t="shared" si="73"/>
        <v>93.61</v>
      </c>
      <c r="R1164" s="12" t="s">
        <v>8323</v>
      </c>
      <c r="S1164" t="s">
        <v>8326</v>
      </c>
      <c r="T1164" s="17">
        <f t="shared" si="74"/>
        <v>41806.395428240743</v>
      </c>
      <c r="U1164" s="17">
        <f t="shared" si="75"/>
        <v>42010.25</v>
      </c>
    </row>
    <row r="1165" spans="2:21" ht="42.75" hidden="1" x14ac:dyDescent="0.45">
      <c r="B1165">
        <v>2162</v>
      </c>
      <c r="C1165" s="9" t="s">
        <v>2163</v>
      </c>
      <c r="D1165" s="3" t="s">
        <v>6272</v>
      </c>
      <c r="E1165" s="5">
        <v>4500</v>
      </c>
      <c r="F1165" s="7">
        <v>5052</v>
      </c>
      <c r="G1165" t="s">
        <v>8218</v>
      </c>
      <c r="H1165" t="s">
        <v>8223</v>
      </c>
      <c r="I1165" t="s">
        <v>8245</v>
      </c>
      <c r="J1165">
        <v>1406226191</v>
      </c>
      <c r="K1165">
        <v>1403547791</v>
      </c>
      <c r="L1165" t="b">
        <v>0</v>
      </c>
      <c r="M1165">
        <v>58</v>
      </c>
      <c r="N1165" t="b">
        <v>1</v>
      </c>
      <c r="O1165" t="s">
        <v>8274</v>
      </c>
      <c r="P1165">
        <f t="shared" si="72"/>
        <v>112</v>
      </c>
      <c r="Q1165">
        <f t="shared" si="73"/>
        <v>87.1</v>
      </c>
      <c r="R1165" s="12" t="s">
        <v>8327</v>
      </c>
      <c r="S1165" t="s">
        <v>8331</v>
      </c>
      <c r="T1165" s="17">
        <f t="shared" si="74"/>
        <v>41813.766099537039</v>
      </c>
      <c r="U1165" s="17">
        <f t="shared" si="75"/>
        <v>41953.88035879629</v>
      </c>
    </row>
    <row r="1166" spans="2:21" ht="42.75" hidden="1" x14ac:dyDescent="0.45">
      <c r="B1166">
        <v>1066</v>
      </c>
      <c r="C1166" s="9" t="s">
        <v>1067</v>
      </c>
      <c r="D1166" s="3" t="s">
        <v>5176</v>
      </c>
      <c r="E1166" s="5">
        <v>150000</v>
      </c>
      <c r="F1166" s="7">
        <v>5051</v>
      </c>
      <c r="G1166" t="s">
        <v>8220</v>
      </c>
      <c r="H1166" t="s">
        <v>8223</v>
      </c>
      <c r="I1166" t="s">
        <v>8245</v>
      </c>
      <c r="J1166">
        <v>1375657582</v>
      </c>
      <c r="K1166">
        <v>1371769582</v>
      </c>
      <c r="L1166" t="b">
        <v>0</v>
      </c>
      <c r="M1166">
        <v>148</v>
      </c>
      <c r="N1166" t="b">
        <v>0</v>
      </c>
      <c r="O1166" t="s">
        <v>8280</v>
      </c>
      <c r="P1166">
        <f t="shared" si="72"/>
        <v>3</v>
      </c>
      <c r="Q1166">
        <f t="shared" si="73"/>
        <v>34.130000000000003</v>
      </c>
      <c r="R1166" s="12" t="s">
        <v>8316</v>
      </c>
      <c r="S1166" t="s">
        <v>8334</v>
      </c>
      <c r="T1166" s="17">
        <f t="shared" si="74"/>
        <v>41445.962754629632</v>
      </c>
      <c r="U1166" s="17">
        <f t="shared" si="75"/>
        <v>41281.333333333336</v>
      </c>
    </row>
    <row r="1167" spans="2:21" ht="42.75" hidden="1" x14ac:dyDescent="0.45">
      <c r="B1167">
        <v>2053</v>
      </c>
      <c r="C1167" s="9" t="s">
        <v>2054</v>
      </c>
      <c r="D1167" s="3" t="s">
        <v>6163</v>
      </c>
      <c r="E1167" s="5">
        <v>5000</v>
      </c>
      <c r="F1167" s="7">
        <v>5051</v>
      </c>
      <c r="G1167" t="s">
        <v>8218</v>
      </c>
      <c r="H1167" t="s">
        <v>8223</v>
      </c>
      <c r="I1167" t="s">
        <v>8245</v>
      </c>
      <c r="J1167">
        <v>1448466551</v>
      </c>
      <c r="K1167">
        <v>1445870951</v>
      </c>
      <c r="L1167" t="b">
        <v>0</v>
      </c>
      <c r="M1167">
        <v>121</v>
      </c>
      <c r="N1167" t="b">
        <v>1</v>
      </c>
      <c r="O1167" t="s">
        <v>8293</v>
      </c>
      <c r="P1167">
        <f t="shared" si="72"/>
        <v>101</v>
      </c>
      <c r="Q1167">
        <f t="shared" si="73"/>
        <v>41.74</v>
      </c>
      <c r="R1167" s="12" t="s">
        <v>8308</v>
      </c>
      <c r="S1167" t="s">
        <v>8309</v>
      </c>
      <c r="T1167" s="17">
        <f t="shared" si="74"/>
        <v>42303.617488425924</v>
      </c>
      <c r="U1167" s="17">
        <f t="shared" si="75"/>
        <v>41843.458333333336</v>
      </c>
    </row>
    <row r="1168" spans="2:21" ht="42.75" hidden="1" x14ac:dyDescent="0.45">
      <c r="B1168">
        <v>3760</v>
      </c>
      <c r="C1168" s="9" t="s">
        <v>3757</v>
      </c>
      <c r="D1168" s="3" t="s">
        <v>7870</v>
      </c>
      <c r="E1168" s="5">
        <v>5000</v>
      </c>
      <c r="F1168" s="7">
        <v>5050.7700000000004</v>
      </c>
      <c r="G1168" t="s">
        <v>8218</v>
      </c>
      <c r="H1168" t="s">
        <v>8223</v>
      </c>
      <c r="I1168" t="s">
        <v>8245</v>
      </c>
      <c r="J1168">
        <v>1399293386</v>
      </c>
      <c r="K1168">
        <v>1397133386</v>
      </c>
      <c r="L1168" t="b">
        <v>0</v>
      </c>
      <c r="M1168">
        <v>91</v>
      </c>
      <c r="N1168" t="b">
        <v>1</v>
      </c>
      <c r="O1168" t="s">
        <v>8303</v>
      </c>
      <c r="P1168">
        <f t="shared" si="72"/>
        <v>101</v>
      </c>
      <c r="Q1168">
        <f t="shared" si="73"/>
        <v>55.5</v>
      </c>
      <c r="R1168" s="12" t="s">
        <v>8323</v>
      </c>
      <c r="S1168" t="s">
        <v>8335</v>
      </c>
      <c r="T1168" s="17">
        <f t="shared" si="74"/>
        <v>41739.525300925925</v>
      </c>
      <c r="U1168" s="17">
        <f t="shared" si="75"/>
        <v>41844.766099537039</v>
      </c>
    </row>
    <row r="1169" spans="2:21" ht="28.5" hidden="1" x14ac:dyDescent="0.45">
      <c r="B1169">
        <v>3212</v>
      </c>
      <c r="C1169" s="9" t="s">
        <v>3212</v>
      </c>
      <c r="D1169" s="3" t="s">
        <v>7322</v>
      </c>
      <c r="E1169" s="5">
        <v>4000</v>
      </c>
      <c r="F1169" s="7">
        <v>5050</v>
      </c>
      <c r="G1169" t="s">
        <v>8218</v>
      </c>
      <c r="H1169" t="s">
        <v>8223</v>
      </c>
      <c r="I1169" t="s">
        <v>8245</v>
      </c>
      <c r="J1169">
        <v>1407524751</v>
      </c>
      <c r="K1169">
        <v>1404932751</v>
      </c>
      <c r="L1169" t="b">
        <v>1</v>
      </c>
      <c r="M1169">
        <v>94</v>
      </c>
      <c r="N1169" t="b">
        <v>1</v>
      </c>
      <c r="O1169" t="s">
        <v>8269</v>
      </c>
      <c r="P1169">
        <f t="shared" si="72"/>
        <v>126</v>
      </c>
      <c r="Q1169">
        <f t="shared" si="73"/>
        <v>53.72</v>
      </c>
      <c r="R1169" s="12" t="s">
        <v>8323</v>
      </c>
      <c r="S1169" t="s">
        <v>8326</v>
      </c>
      <c r="T1169" s="17">
        <f t="shared" si="74"/>
        <v>41829.795729166668</v>
      </c>
      <c r="U1169" s="17">
        <f t="shared" si="75"/>
        <v>41490.962754629632</v>
      </c>
    </row>
    <row r="1170" spans="2:21" hidden="1" x14ac:dyDescent="0.45">
      <c r="B1170">
        <v>836</v>
      </c>
      <c r="C1170" s="9" t="s">
        <v>837</v>
      </c>
      <c r="D1170" s="3" t="s">
        <v>4946</v>
      </c>
      <c r="E1170" s="5">
        <v>5000</v>
      </c>
      <c r="F1170" s="7">
        <v>5046.5200000000004</v>
      </c>
      <c r="G1170" t="s">
        <v>8218</v>
      </c>
      <c r="H1170" t="s">
        <v>8223</v>
      </c>
      <c r="I1170" t="s">
        <v>8245</v>
      </c>
      <c r="J1170">
        <v>1381108918</v>
      </c>
      <c r="K1170">
        <v>1378516918</v>
      </c>
      <c r="L1170" t="b">
        <v>0</v>
      </c>
      <c r="M1170">
        <v>46</v>
      </c>
      <c r="N1170" t="b">
        <v>1</v>
      </c>
      <c r="O1170" t="s">
        <v>8274</v>
      </c>
      <c r="P1170">
        <f t="shared" si="72"/>
        <v>101</v>
      </c>
      <c r="Q1170">
        <f t="shared" si="73"/>
        <v>109.71</v>
      </c>
      <c r="R1170" s="12" t="s">
        <v>8327</v>
      </c>
      <c r="S1170" t="s">
        <v>8331</v>
      </c>
      <c r="T1170" s="17">
        <f t="shared" si="74"/>
        <v>41524.056921296295</v>
      </c>
      <c r="U1170" s="17">
        <f t="shared" si="75"/>
        <v>42333.659155092595</v>
      </c>
    </row>
    <row r="1171" spans="2:21" ht="42.75" hidden="1" x14ac:dyDescent="0.45">
      <c r="B1171">
        <v>2532</v>
      </c>
      <c r="C1171" s="9" t="s">
        <v>2532</v>
      </c>
      <c r="D1171" s="3" t="s">
        <v>6642</v>
      </c>
      <c r="E1171" s="5">
        <v>4000</v>
      </c>
      <c r="F1171" s="7">
        <v>5045</v>
      </c>
      <c r="G1171" t="s">
        <v>8218</v>
      </c>
      <c r="H1171" t="s">
        <v>8223</v>
      </c>
      <c r="I1171" t="s">
        <v>8245</v>
      </c>
      <c r="J1171">
        <v>1345148566</v>
      </c>
      <c r="K1171">
        <v>1342556566</v>
      </c>
      <c r="L1171" t="b">
        <v>0</v>
      </c>
      <c r="M1171">
        <v>60</v>
      </c>
      <c r="N1171" t="b">
        <v>1</v>
      </c>
      <c r="O1171" t="s">
        <v>8298</v>
      </c>
      <c r="P1171">
        <f t="shared" si="72"/>
        <v>126</v>
      </c>
      <c r="Q1171">
        <f t="shared" si="73"/>
        <v>84.08</v>
      </c>
      <c r="R1171" s="12" t="s">
        <v>8327</v>
      </c>
      <c r="S1171" t="s">
        <v>8341</v>
      </c>
      <c r="T1171" s="17">
        <f t="shared" si="74"/>
        <v>41107.849143518521</v>
      </c>
      <c r="U1171" s="17">
        <f t="shared" si="75"/>
        <v>41764.525300925925</v>
      </c>
    </row>
    <row r="1172" spans="2:21" ht="42.75" hidden="1" x14ac:dyDescent="0.45">
      <c r="B1172">
        <v>2544</v>
      </c>
      <c r="C1172" s="9" t="s">
        <v>2544</v>
      </c>
      <c r="D1172" s="3" t="s">
        <v>6654</v>
      </c>
      <c r="E1172" s="5">
        <v>5000</v>
      </c>
      <c r="F1172" s="7">
        <v>5041</v>
      </c>
      <c r="G1172" t="s">
        <v>8218</v>
      </c>
      <c r="H1172" t="s">
        <v>8223</v>
      </c>
      <c r="I1172" t="s">
        <v>8245</v>
      </c>
      <c r="J1172">
        <v>1341750569</v>
      </c>
      <c r="K1172">
        <v>1339158569</v>
      </c>
      <c r="L1172" t="b">
        <v>0</v>
      </c>
      <c r="M1172">
        <v>57</v>
      </c>
      <c r="N1172" t="b">
        <v>1</v>
      </c>
      <c r="O1172" t="s">
        <v>8298</v>
      </c>
      <c r="P1172">
        <f t="shared" si="72"/>
        <v>101</v>
      </c>
      <c r="Q1172">
        <f t="shared" si="73"/>
        <v>88.44</v>
      </c>
      <c r="R1172" s="12" t="s">
        <v>8327</v>
      </c>
      <c r="S1172" t="s">
        <v>8341</v>
      </c>
      <c r="T1172" s="17">
        <f t="shared" si="74"/>
        <v>41068.520474537036</v>
      </c>
      <c r="U1172" s="17">
        <f t="shared" si="75"/>
        <v>41859.795729166668</v>
      </c>
    </row>
    <row r="1173" spans="2:21" ht="42.75" hidden="1" x14ac:dyDescent="0.45">
      <c r="B1173">
        <v>3721</v>
      </c>
      <c r="C1173" s="9" t="s">
        <v>3718</v>
      </c>
      <c r="D1173" s="3" t="s">
        <v>7831</v>
      </c>
      <c r="E1173" s="5">
        <v>5000</v>
      </c>
      <c r="F1173" s="7">
        <v>5040</v>
      </c>
      <c r="G1173" t="s">
        <v>8218</v>
      </c>
      <c r="H1173" t="s">
        <v>8223</v>
      </c>
      <c r="I1173" t="s">
        <v>8245</v>
      </c>
      <c r="J1173">
        <v>1415230084</v>
      </c>
      <c r="K1173">
        <v>1413412084</v>
      </c>
      <c r="L1173" t="b">
        <v>0</v>
      </c>
      <c r="M1173">
        <v>44</v>
      </c>
      <c r="N1173" t="b">
        <v>1</v>
      </c>
      <c r="O1173" t="s">
        <v>8269</v>
      </c>
      <c r="P1173">
        <f t="shared" si="72"/>
        <v>101</v>
      </c>
      <c r="Q1173">
        <f t="shared" si="73"/>
        <v>114.55</v>
      </c>
      <c r="R1173" s="12" t="s">
        <v>8323</v>
      </c>
      <c r="S1173" t="s">
        <v>8326</v>
      </c>
      <c r="T1173" s="17">
        <f t="shared" si="74"/>
        <v>41927.936157407406</v>
      </c>
      <c r="U1173" s="17">
        <f t="shared" si="75"/>
        <v>41554.056921296295</v>
      </c>
    </row>
    <row r="1174" spans="2:21" ht="42.75" hidden="1" x14ac:dyDescent="0.45">
      <c r="B1174">
        <v>2964</v>
      </c>
      <c r="C1174" s="9" t="s">
        <v>2964</v>
      </c>
      <c r="D1174" s="3" t="s">
        <v>7074</v>
      </c>
      <c r="E1174" s="5">
        <v>5000</v>
      </c>
      <c r="F1174" s="7">
        <v>5035.6899999999996</v>
      </c>
      <c r="G1174" t="s">
        <v>8218</v>
      </c>
      <c r="H1174" t="s">
        <v>8223</v>
      </c>
      <c r="I1174" t="s">
        <v>8245</v>
      </c>
      <c r="J1174">
        <v>1407360720</v>
      </c>
      <c r="K1174">
        <v>1404769819</v>
      </c>
      <c r="L1174" t="b">
        <v>0</v>
      </c>
      <c r="M1174">
        <v>196</v>
      </c>
      <c r="N1174" t="b">
        <v>1</v>
      </c>
      <c r="O1174" t="s">
        <v>8269</v>
      </c>
      <c r="P1174">
        <f t="shared" si="72"/>
        <v>101</v>
      </c>
      <c r="Q1174">
        <f t="shared" si="73"/>
        <v>25.69</v>
      </c>
      <c r="R1174" s="12" t="s">
        <v>8323</v>
      </c>
      <c r="S1174" t="s">
        <v>8326</v>
      </c>
      <c r="T1174" s="17">
        <f t="shared" si="74"/>
        <v>41827.909942129627</v>
      </c>
      <c r="U1174" s="17">
        <f t="shared" si="75"/>
        <v>41137.849143518521</v>
      </c>
    </row>
    <row r="1175" spans="2:21" hidden="1" x14ac:dyDescent="0.45">
      <c r="B1175">
        <v>106</v>
      </c>
      <c r="C1175" s="9" t="s">
        <v>108</v>
      </c>
      <c r="D1175" s="3" t="s">
        <v>4217</v>
      </c>
      <c r="E1175" s="5">
        <v>5000</v>
      </c>
      <c r="F1175" s="7">
        <v>5025</v>
      </c>
      <c r="G1175" t="s">
        <v>8218</v>
      </c>
      <c r="H1175" t="s">
        <v>8223</v>
      </c>
      <c r="I1175" t="s">
        <v>8245</v>
      </c>
      <c r="J1175">
        <v>1333391901</v>
      </c>
      <c r="K1175">
        <v>1332182301</v>
      </c>
      <c r="L1175" t="b">
        <v>0</v>
      </c>
      <c r="M1175">
        <v>27</v>
      </c>
      <c r="N1175" t="b">
        <v>1</v>
      </c>
      <c r="O1175" t="s">
        <v>8264</v>
      </c>
      <c r="P1175">
        <f t="shared" si="72"/>
        <v>101</v>
      </c>
      <c r="Q1175">
        <f t="shared" si="73"/>
        <v>186.11</v>
      </c>
      <c r="R1175" s="12" t="s">
        <v>8321</v>
      </c>
      <c r="S1175" t="s">
        <v>8343</v>
      </c>
      <c r="T1175" s="17">
        <f t="shared" si="74"/>
        <v>40987.776631944449</v>
      </c>
      <c r="U1175" s="17">
        <f t="shared" si="75"/>
        <v>41098.520474537036</v>
      </c>
    </row>
    <row r="1176" spans="2:21" ht="42.75" hidden="1" x14ac:dyDescent="0.45">
      <c r="B1176">
        <v>3569</v>
      </c>
      <c r="C1176" s="9" t="s">
        <v>3568</v>
      </c>
      <c r="D1176" s="3" t="s">
        <v>7679</v>
      </c>
      <c r="E1176" s="5">
        <v>5000</v>
      </c>
      <c r="F1176" s="7">
        <v>5024</v>
      </c>
      <c r="G1176" t="s">
        <v>8218</v>
      </c>
      <c r="H1176" t="s">
        <v>8223</v>
      </c>
      <c r="I1176" t="s">
        <v>8245</v>
      </c>
      <c r="J1176">
        <v>1420734696</v>
      </c>
      <c r="K1176">
        <v>1418142696</v>
      </c>
      <c r="L1176" t="b">
        <v>0</v>
      </c>
      <c r="M1176">
        <v>41</v>
      </c>
      <c r="N1176" t="b">
        <v>1</v>
      </c>
      <c r="O1176" t="s">
        <v>8269</v>
      </c>
      <c r="P1176">
        <f t="shared" si="72"/>
        <v>100</v>
      </c>
      <c r="Q1176">
        <f t="shared" si="73"/>
        <v>122.54</v>
      </c>
      <c r="R1176" s="12" t="s">
        <v>8323</v>
      </c>
      <c r="S1176" t="s">
        <v>8326</v>
      </c>
      <c r="T1176" s="17">
        <f t="shared" si="74"/>
        <v>41982.688611111109</v>
      </c>
      <c r="U1176" s="17">
        <f t="shared" si="75"/>
        <v>41948.977824074071</v>
      </c>
    </row>
    <row r="1177" spans="2:21" ht="42.75" x14ac:dyDescent="0.45">
      <c r="B1177">
        <v>3335</v>
      </c>
      <c r="C1177" s="9" t="s">
        <v>3335</v>
      </c>
      <c r="D1177" s="3" t="s">
        <v>7445</v>
      </c>
      <c r="E1177" s="5">
        <v>5000</v>
      </c>
      <c r="F1177" s="7">
        <v>5016</v>
      </c>
      <c r="G1177" t="s">
        <v>8218</v>
      </c>
      <c r="H1177" t="s">
        <v>8224</v>
      </c>
      <c r="I1177" t="s">
        <v>8246</v>
      </c>
      <c r="J1177">
        <v>1407106800</v>
      </c>
      <c r="K1177">
        <v>1404749446</v>
      </c>
      <c r="L1177" t="b">
        <v>0</v>
      </c>
      <c r="M1177">
        <v>63</v>
      </c>
      <c r="N1177" t="b">
        <v>1</v>
      </c>
      <c r="O1177" t="s">
        <v>8269</v>
      </c>
      <c r="P1177">
        <f t="shared" si="72"/>
        <v>100</v>
      </c>
      <c r="Q1177">
        <f t="shared" si="73"/>
        <v>79.62</v>
      </c>
      <c r="R1177" s="12" t="s">
        <v>8323</v>
      </c>
      <c r="S1177" t="s">
        <v>8326</v>
      </c>
      <c r="T1177" s="17">
        <f t="shared" si="74"/>
        <v>41827.674143518518</v>
      </c>
      <c r="U1177" s="17">
        <f t="shared" si="75"/>
        <v>41857.897222222222</v>
      </c>
    </row>
    <row r="1178" spans="2:21" ht="42.75" hidden="1" x14ac:dyDescent="0.45">
      <c r="B1178">
        <v>3687</v>
      </c>
      <c r="C1178" s="9" t="s">
        <v>3684</v>
      </c>
      <c r="D1178" s="3" t="s">
        <v>7797</v>
      </c>
      <c r="E1178" s="5">
        <v>5000</v>
      </c>
      <c r="F1178" s="7">
        <v>5012.25</v>
      </c>
      <c r="G1178" t="s">
        <v>8218</v>
      </c>
      <c r="H1178" t="s">
        <v>8223</v>
      </c>
      <c r="I1178" t="s">
        <v>8245</v>
      </c>
      <c r="J1178">
        <v>1403846055</v>
      </c>
      <c r="K1178">
        <v>1401254055</v>
      </c>
      <c r="L1178" t="b">
        <v>0</v>
      </c>
      <c r="M1178">
        <v>25</v>
      </c>
      <c r="N1178" t="b">
        <v>1</v>
      </c>
      <c r="O1178" t="s">
        <v>8269</v>
      </c>
      <c r="P1178">
        <f t="shared" si="72"/>
        <v>100</v>
      </c>
      <c r="Q1178">
        <f t="shared" si="73"/>
        <v>200.49</v>
      </c>
      <c r="R1178" s="12" t="s">
        <v>8323</v>
      </c>
      <c r="S1178" t="s">
        <v>8326</v>
      </c>
      <c r="T1178" s="17">
        <f t="shared" si="74"/>
        <v>41787.218229166669</v>
      </c>
      <c r="U1178" s="17">
        <f t="shared" si="75"/>
        <v>41001.776631944449</v>
      </c>
    </row>
    <row r="1179" spans="2:21" ht="42.75" hidden="1" x14ac:dyDescent="0.45">
      <c r="B1179">
        <v>667</v>
      </c>
      <c r="C1179" s="9" t="s">
        <v>668</v>
      </c>
      <c r="D1179" s="3" t="s">
        <v>4777</v>
      </c>
      <c r="E1179" s="5">
        <v>50000</v>
      </c>
      <c r="F1179" s="7">
        <v>5010</v>
      </c>
      <c r="G1179" t="s">
        <v>8220</v>
      </c>
      <c r="H1179" t="s">
        <v>8236</v>
      </c>
      <c r="I1179" t="s">
        <v>8248</v>
      </c>
      <c r="J1179">
        <v>1477731463</v>
      </c>
      <c r="K1179">
        <v>1474275463</v>
      </c>
      <c r="L1179" t="b">
        <v>0</v>
      </c>
      <c r="M1179">
        <v>28</v>
      </c>
      <c r="N1179" t="b">
        <v>0</v>
      </c>
      <c r="O1179" t="s">
        <v>8271</v>
      </c>
      <c r="P1179">
        <f t="shared" si="72"/>
        <v>10</v>
      </c>
      <c r="Q1179">
        <f t="shared" si="73"/>
        <v>178.93</v>
      </c>
      <c r="R1179" s="12" t="s">
        <v>8308</v>
      </c>
      <c r="S1179" t="s">
        <v>8310</v>
      </c>
      <c r="T1179" s="17">
        <f t="shared" si="74"/>
        <v>42632.373414351852</v>
      </c>
      <c r="U1179" s="17">
        <f t="shared" si="75"/>
        <v>42012.688611111109</v>
      </c>
    </row>
    <row r="1180" spans="2:21" ht="42.75" x14ac:dyDescent="0.45">
      <c r="B1180">
        <v>3590</v>
      </c>
      <c r="C1180" s="9" t="s">
        <v>3589</v>
      </c>
      <c r="D1180" s="3" t="s">
        <v>7700</v>
      </c>
      <c r="E1180" s="5">
        <v>5000</v>
      </c>
      <c r="F1180" s="7">
        <v>5003</v>
      </c>
      <c r="G1180" t="s">
        <v>8218</v>
      </c>
      <c r="H1180" t="s">
        <v>8224</v>
      </c>
      <c r="I1180" t="s">
        <v>8246</v>
      </c>
      <c r="J1180">
        <v>1413792034</v>
      </c>
      <c r="K1180">
        <v>1411200034</v>
      </c>
      <c r="L1180" t="b">
        <v>0</v>
      </c>
      <c r="M1180">
        <v>73</v>
      </c>
      <c r="N1180" t="b">
        <v>1</v>
      </c>
      <c r="O1180" t="s">
        <v>8269</v>
      </c>
      <c r="P1180">
        <f t="shared" si="72"/>
        <v>100</v>
      </c>
      <c r="Q1180">
        <f t="shared" si="73"/>
        <v>68.53</v>
      </c>
      <c r="R1180" s="12" t="s">
        <v>8323</v>
      </c>
      <c r="S1180" t="s">
        <v>8326</v>
      </c>
      <c r="T1180" s="17">
        <f t="shared" si="74"/>
        <v>41902.333726851852</v>
      </c>
      <c r="U1180" s="17">
        <f t="shared" si="75"/>
        <v>41854.958333333336</v>
      </c>
    </row>
    <row r="1181" spans="2:21" ht="42.75" hidden="1" x14ac:dyDescent="0.45">
      <c r="B1181">
        <v>799</v>
      </c>
      <c r="C1181" s="9" t="s">
        <v>800</v>
      </c>
      <c r="D1181" s="3" t="s">
        <v>4909</v>
      </c>
      <c r="E1181" s="5">
        <v>5000</v>
      </c>
      <c r="F1181" s="7">
        <v>5001</v>
      </c>
      <c r="G1181" t="s">
        <v>8218</v>
      </c>
      <c r="H1181" t="s">
        <v>8223</v>
      </c>
      <c r="I1181" t="s">
        <v>8245</v>
      </c>
      <c r="J1181">
        <v>1335542446</v>
      </c>
      <c r="K1181">
        <v>1332950446</v>
      </c>
      <c r="L1181" t="b">
        <v>0</v>
      </c>
      <c r="M1181">
        <v>28</v>
      </c>
      <c r="N1181" t="b">
        <v>1</v>
      </c>
      <c r="O1181" t="s">
        <v>8274</v>
      </c>
      <c r="P1181">
        <f t="shared" si="72"/>
        <v>100</v>
      </c>
      <c r="Q1181">
        <f t="shared" si="73"/>
        <v>178.61</v>
      </c>
      <c r="R1181" s="12" t="s">
        <v>8327</v>
      </c>
      <c r="S1181" t="s">
        <v>8331</v>
      </c>
      <c r="T1181" s="17">
        <f t="shared" si="74"/>
        <v>40996.667199074072</v>
      </c>
      <c r="U1181" s="17">
        <f t="shared" si="75"/>
        <v>41817.218229166669</v>
      </c>
    </row>
    <row r="1182" spans="2:21" ht="57" hidden="1" x14ac:dyDescent="0.45">
      <c r="B1182">
        <v>2474</v>
      </c>
      <c r="C1182" s="9" t="s">
        <v>2475</v>
      </c>
      <c r="D1182" s="3" t="s">
        <v>6584</v>
      </c>
      <c r="E1182" s="5">
        <v>5000</v>
      </c>
      <c r="F1182" s="7">
        <v>5000.18</v>
      </c>
      <c r="G1182" t="s">
        <v>8218</v>
      </c>
      <c r="H1182" t="s">
        <v>8223</v>
      </c>
      <c r="I1182" t="s">
        <v>8245</v>
      </c>
      <c r="J1182">
        <v>1286756176</v>
      </c>
      <c r="K1182">
        <v>1282868176</v>
      </c>
      <c r="L1182" t="b">
        <v>0</v>
      </c>
      <c r="M1182">
        <v>38</v>
      </c>
      <c r="N1182" t="b">
        <v>1</v>
      </c>
      <c r="O1182" t="s">
        <v>8277</v>
      </c>
      <c r="P1182">
        <f t="shared" si="72"/>
        <v>100</v>
      </c>
      <c r="Q1182">
        <f t="shared" si="73"/>
        <v>131.58000000000001</v>
      </c>
      <c r="R1182" s="12" t="s">
        <v>8327</v>
      </c>
      <c r="S1182" t="s">
        <v>8328</v>
      </c>
      <c r="T1182" s="17">
        <f t="shared" si="74"/>
        <v>40417.011296296296</v>
      </c>
      <c r="U1182" s="17">
        <f t="shared" si="75"/>
        <v>42672.373414351852</v>
      </c>
    </row>
    <row r="1183" spans="2:21" ht="42.75" hidden="1" x14ac:dyDescent="0.45">
      <c r="B1183">
        <v>100</v>
      </c>
      <c r="C1183" s="9" t="s">
        <v>102</v>
      </c>
      <c r="D1183" s="3" t="s">
        <v>4211</v>
      </c>
      <c r="E1183" s="5">
        <v>5000</v>
      </c>
      <c r="F1183" s="7">
        <v>5000</v>
      </c>
      <c r="G1183" t="s">
        <v>8218</v>
      </c>
      <c r="H1183" t="s">
        <v>8223</v>
      </c>
      <c r="I1183" t="s">
        <v>8245</v>
      </c>
      <c r="J1183">
        <v>1352055886</v>
      </c>
      <c r="K1183">
        <v>1350324286</v>
      </c>
      <c r="L1183" t="b">
        <v>0</v>
      </c>
      <c r="M1183">
        <v>26</v>
      </c>
      <c r="N1183" t="b">
        <v>1</v>
      </c>
      <c r="O1183" t="s">
        <v>8264</v>
      </c>
      <c r="P1183">
        <f t="shared" si="72"/>
        <v>100</v>
      </c>
      <c r="Q1183">
        <f t="shared" si="73"/>
        <v>192.31</v>
      </c>
      <c r="R1183" s="12" t="s">
        <v>8321</v>
      </c>
      <c r="S1183" t="s">
        <v>8343</v>
      </c>
      <c r="T1183" s="17">
        <f t="shared" si="74"/>
        <v>41197.753310185188</v>
      </c>
      <c r="U1183" s="17">
        <f t="shared" si="75"/>
        <v>41932.333726851852</v>
      </c>
    </row>
    <row r="1184" spans="2:21" ht="57" hidden="1" x14ac:dyDescent="0.45">
      <c r="B1184">
        <v>294</v>
      </c>
      <c r="C1184" s="9" t="s">
        <v>295</v>
      </c>
      <c r="D1184" s="3" t="s">
        <v>4404</v>
      </c>
      <c r="E1184" s="5">
        <v>5000</v>
      </c>
      <c r="F1184" s="7">
        <v>5000</v>
      </c>
      <c r="G1184" t="s">
        <v>8218</v>
      </c>
      <c r="H1184" t="s">
        <v>8223</v>
      </c>
      <c r="I1184" t="s">
        <v>8245</v>
      </c>
      <c r="J1184">
        <v>1279555200</v>
      </c>
      <c r="K1184">
        <v>1276480894</v>
      </c>
      <c r="L1184" t="b">
        <v>1</v>
      </c>
      <c r="M1184">
        <v>50</v>
      </c>
      <c r="N1184" t="b">
        <v>1</v>
      </c>
      <c r="O1184" t="s">
        <v>8267</v>
      </c>
      <c r="P1184">
        <f t="shared" si="72"/>
        <v>100</v>
      </c>
      <c r="Q1184">
        <f t="shared" si="73"/>
        <v>100</v>
      </c>
      <c r="R1184" s="12" t="s">
        <v>8321</v>
      </c>
      <c r="S1184" t="s">
        <v>8322</v>
      </c>
      <c r="T1184" s="17">
        <f t="shared" si="74"/>
        <v>40343.084421296298</v>
      </c>
      <c r="U1184" s="17">
        <f t="shared" si="75"/>
        <v>41026.667199074072</v>
      </c>
    </row>
    <row r="1185" spans="2:21" ht="42.75" hidden="1" x14ac:dyDescent="0.45">
      <c r="B1185">
        <v>2522</v>
      </c>
      <c r="C1185" s="9" t="s">
        <v>2522</v>
      </c>
      <c r="D1185" s="3" t="s">
        <v>6632</v>
      </c>
      <c r="E1185" s="5">
        <v>5000</v>
      </c>
      <c r="F1185" s="7">
        <v>5000</v>
      </c>
      <c r="G1185" t="s">
        <v>8218</v>
      </c>
      <c r="H1185" t="s">
        <v>8223</v>
      </c>
      <c r="I1185" t="s">
        <v>8245</v>
      </c>
      <c r="J1185">
        <v>1461336720</v>
      </c>
      <c r="K1185">
        <v>1459431960</v>
      </c>
      <c r="L1185" t="b">
        <v>0</v>
      </c>
      <c r="M1185">
        <v>27</v>
      </c>
      <c r="N1185" t="b">
        <v>1</v>
      </c>
      <c r="O1185" t="s">
        <v>8298</v>
      </c>
      <c r="P1185">
        <f t="shared" si="72"/>
        <v>100</v>
      </c>
      <c r="Q1185">
        <f t="shared" si="73"/>
        <v>185.19</v>
      </c>
      <c r="R1185" s="12" t="s">
        <v>8327</v>
      </c>
      <c r="S1185" t="s">
        <v>8341</v>
      </c>
      <c r="T1185" s="17">
        <f t="shared" si="74"/>
        <v>42460.573611111111</v>
      </c>
      <c r="U1185" s="17">
        <f t="shared" si="75"/>
        <v>40462.011296296296</v>
      </c>
    </row>
    <row r="1186" spans="2:21" ht="28.5" hidden="1" x14ac:dyDescent="0.45">
      <c r="B1186">
        <v>3763</v>
      </c>
      <c r="C1186" s="9" t="s">
        <v>3760</v>
      </c>
      <c r="D1186" s="3" t="s">
        <v>7873</v>
      </c>
      <c r="E1186" s="5">
        <v>5000</v>
      </c>
      <c r="F1186" s="7">
        <v>5000</v>
      </c>
      <c r="G1186" t="s">
        <v>8218</v>
      </c>
      <c r="H1186" t="s">
        <v>8223</v>
      </c>
      <c r="I1186" t="s">
        <v>8245</v>
      </c>
      <c r="J1186">
        <v>1427907626</v>
      </c>
      <c r="K1186">
        <v>1425319226</v>
      </c>
      <c r="L1186" t="b">
        <v>0</v>
      </c>
      <c r="M1186">
        <v>77</v>
      </c>
      <c r="N1186" t="b">
        <v>1</v>
      </c>
      <c r="O1186" t="s">
        <v>8303</v>
      </c>
      <c r="P1186">
        <f t="shared" si="72"/>
        <v>100</v>
      </c>
      <c r="Q1186">
        <f t="shared" si="73"/>
        <v>64.94</v>
      </c>
      <c r="R1186" s="12" t="s">
        <v>8323</v>
      </c>
      <c r="S1186" t="s">
        <v>8335</v>
      </c>
      <c r="T1186" s="17">
        <f t="shared" si="74"/>
        <v>42065.750300925924</v>
      </c>
      <c r="U1186" s="17">
        <f t="shared" si="75"/>
        <v>41217.794976851852</v>
      </c>
    </row>
    <row r="1187" spans="2:21" ht="42.75" hidden="1" x14ac:dyDescent="0.45">
      <c r="B1187">
        <v>3828</v>
      </c>
      <c r="C1187" s="9" t="s">
        <v>3825</v>
      </c>
      <c r="D1187" s="3" t="s">
        <v>7937</v>
      </c>
      <c r="E1187" s="5">
        <v>5000</v>
      </c>
      <c r="F1187" s="7">
        <v>5000</v>
      </c>
      <c r="G1187" t="s">
        <v>8218</v>
      </c>
      <c r="H1187" t="s">
        <v>8223</v>
      </c>
      <c r="I1187" t="s">
        <v>8245</v>
      </c>
      <c r="J1187">
        <v>1420033187</v>
      </c>
      <c r="K1187">
        <v>1414845587</v>
      </c>
      <c r="L1187" t="b">
        <v>0</v>
      </c>
      <c r="M1187">
        <v>28</v>
      </c>
      <c r="N1187" t="b">
        <v>1</v>
      </c>
      <c r="O1187" t="s">
        <v>8269</v>
      </c>
      <c r="P1187">
        <f t="shared" si="72"/>
        <v>100</v>
      </c>
      <c r="Q1187">
        <f t="shared" si="73"/>
        <v>178.57</v>
      </c>
      <c r="R1187" s="12" t="s">
        <v>8323</v>
      </c>
      <c r="S1187" t="s">
        <v>8326</v>
      </c>
      <c r="T1187" s="17">
        <f t="shared" si="74"/>
        <v>41944.527627314819</v>
      </c>
      <c r="U1187" s="17">
        <f t="shared" si="75"/>
        <v>40378.666666666664</v>
      </c>
    </row>
    <row r="1188" spans="2:21" ht="42.75" hidden="1" x14ac:dyDescent="0.45">
      <c r="B1188">
        <v>1035</v>
      </c>
      <c r="C1188" s="9" t="s">
        <v>1036</v>
      </c>
      <c r="D1188" s="3" t="s">
        <v>5145</v>
      </c>
      <c r="E1188" s="5">
        <v>4600</v>
      </c>
      <c r="F1188" s="7">
        <v>4952</v>
      </c>
      <c r="G1188" t="s">
        <v>8218</v>
      </c>
      <c r="H1188" t="s">
        <v>8223</v>
      </c>
      <c r="I1188" t="s">
        <v>8245</v>
      </c>
      <c r="J1188">
        <v>1423668220</v>
      </c>
      <c r="K1188">
        <v>1421076220</v>
      </c>
      <c r="L1188" t="b">
        <v>0</v>
      </c>
      <c r="M1188">
        <v>76</v>
      </c>
      <c r="N1188" t="b">
        <v>1</v>
      </c>
      <c r="O1188" t="s">
        <v>8278</v>
      </c>
      <c r="P1188">
        <f t="shared" si="72"/>
        <v>108</v>
      </c>
      <c r="Q1188">
        <f t="shared" si="73"/>
        <v>65.16</v>
      </c>
      <c r="R1188" s="12" t="s">
        <v>8327</v>
      </c>
      <c r="S1188" t="s">
        <v>8329</v>
      </c>
      <c r="T1188" s="17">
        <f t="shared" si="74"/>
        <v>42016.641435185185</v>
      </c>
      <c r="U1188" s="17">
        <f t="shared" si="75"/>
        <v>42482.619444444441</v>
      </c>
    </row>
    <row r="1189" spans="2:21" ht="42.75" hidden="1" x14ac:dyDescent="0.45">
      <c r="B1189">
        <v>1335</v>
      </c>
      <c r="C1189" s="9" t="s">
        <v>1336</v>
      </c>
      <c r="D1189" s="3" t="s">
        <v>5445</v>
      </c>
      <c r="E1189" s="5">
        <v>25000</v>
      </c>
      <c r="F1189" s="7">
        <v>4940</v>
      </c>
      <c r="G1189" t="s">
        <v>8219</v>
      </c>
      <c r="H1189" t="s">
        <v>8223</v>
      </c>
      <c r="I1189" t="s">
        <v>8245</v>
      </c>
      <c r="J1189">
        <v>1449354502</v>
      </c>
      <c r="K1189">
        <v>1446762502</v>
      </c>
      <c r="L1189" t="b">
        <v>0</v>
      </c>
      <c r="M1189">
        <v>16</v>
      </c>
      <c r="N1189" t="b">
        <v>0</v>
      </c>
      <c r="O1189" t="s">
        <v>8271</v>
      </c>
      <c r="P1189">
        <f t="shared" si="72"/>
        <v>20</v>
      </c>
      <c r="Q1189">
        <f t="shared" si="73"/>
        <v>308.75</v>
      </c>
      <c r="R1189" s="12" t="s">
        <v>8308</v>
      </c>
      <c r="S1189" t="s">
        <v>8310</v>
      </c>
      <c r="T1189" s="17">
        <f t="shared" si="74"/>
        <v>42313.936365740738</v>
      </c>
      <c r="U1189" s="17">
        <f t="shared" si="75"/>
        <v>42095.708634259259</v>
      </c>
    </row>
    <row r="1190" spans="2:21" ht="42.75" hidden="1" x14ac:dyDescent="0.45">
      <c r="B1190">
        <v>1909</v>
      </c>
      <c r="C1190" s="9" t="s">
        <v>1910</v>
      </c>
      <c r="D1190" s="3" t="s">
        <v>6019</v>
      </c>
      <c r="E1190" s="5">
        <v>35000</v>
      </c>
      <c r="F1190" s="7">
        <v>4939</v>
      </c>
      <c r="G1190" t="s">
        <v>8220</v>
      </c>
      <c r="H1190" t="s">
        <v>8223</v>
      </c>
      <c r="I1190" t="s">
        <v>8245</v>
      </c>
      <c r="J1190">
        <v>1414059479</v>
      </c>
      <c r="K1190">
        <v>1411467479</v>
      </c>
      <c r="L1190" t="b">
        <v>0</v>
      </c>
      <c r="M1190">
        <v>38</v>
      </c>
      <c r="N1190" t="b">
        <v>0</v>
      </c>
      <c r="O1190" t="s">
        <v>8292</v>
      </c>
      <c r="P1190">
        <f t="shared" si="72"/>
        <v>14</v>
      </c>
      <c r="Q1190">
        <f t="shared" si="73"/>
        <v>129.97</v>
      </c>
      <c r="R1190" s="12" t="s">
        <v>8308</v>
      </c>
      <c r="S1190" t="s">
        <v>8318</v>
      </c>
      <c r="T1190" s="17">
        <f t="shared" si="74"/>
        <v>41905.429155092592</v>
      </c>
      <c r="U1190" s="17">
        <f t="shared" si="75"/>
        <v>42004.569293981483</v>
      </c>
    </row>
    <row r="1191" spans="2:21" ht="42.75" hidden="1" x14ac:dyDescent="0.45">
      <c r="B1191">
        <v>3781</v>
      </c>
      <c r="C1191" s="9" t="s">
        <v>3778</v>
      </c>
      <c r="D1191" s="3" t="s">
        <v>7891</v>
      </c>
      <c r="E1191" s="5">
        <v>4500</v>
      </c>
      <c r="F1191" s="7">
        <v>4935</v>
      </c>
      <c r="G1191" t="s">
        <v>8218</v>
      </c>
      <c r="H1191" t="s">
        <v>8223</v>
      </c>
      <c r="I1191" t="s">
        <v>8245</v>
      </c>
      <c r="J1191">
        <v>1410210685</v>
      </c>
      <c r="K1191">
        <v>1408050685</v>
      </c>
      <c r="L1191" t="b">
        <v>0</v>
      </c>
      <c r="M1191">
        <v>52</v>
      </c>
      <c r="N1191" t="b">
        <v>1</v>
      </c>
      <c r="O1191" t="s">
        <v>8303</v>
      </c>
      <c r="P1191">
        <f t="shared" si="72"/>
        <v>110</v>
      </c>
      <c r="Q1191">
        <f t="shared" si="73"/>
        <v>94.9</v>
      </c>
      <c r="R1191" s="12" t="s">
        <v>8323</v>
      </c>
      <c r="S1191" t="s">
        <v>8335</v>
      </c>
      <c r="T1191" s="17">
        <f t="shared" si="74"/>
        <v>41865.882928240739</v>
      </c>
      <c r="U1191" s="17">
        <f t="shared" si="75"/>
        <v>42046.641435185185</v>
      </c>
    </row>
    <row r="1192" spans="2:21" ht="42.75" hidden="1" x14ac:dyDescent="0.45">
      <c r="B1192">
        <v>1324</v>
      </c>
      <c r="C1192" s="9" t="s">
        <v>1325</v>
      </c>
      <c r="D1192" s="3" t="s">
        <v>5434</v>
      </c>
      <c r="E1192" s="5">
        <v>50000</v>
      </c>
      <c r="F1192" s="7">
        <v>4920</v>
      </c>
      <c r="G1192" t="s">
        <v>8219</v>
      </c>
      <c r="H1192" t="s">
        <v>8223</v>
      </c>
      <c r="I1192" t="s">
        <v>8245</v>
      </c>
      <c r="J1192">
        <v>1476371552</v>
      </c>
      <c r="K1192">
        <v>1473779552</v>
      </c>
      <c r="L1192" t="b">
        <v>0</v>
      </c>
      <c r="M1192">
        <v>90</v>
      </c>
      <c r="N1192" t="b">
        <v>0</v>
      </c>
      <c r="O1192" t="s">
        <v>8271</v>
      </c>
      <c r="P1192">
        <f t="shared" si="72"/>
        <v>10</v>
      </c>
      <c r="Q1192">
        <f t="shared" si="73"/>
        <v>54.67</v>
      </c>
      <c r="R1192" s="12" t="s">
        <v>8308</v>
      </c>
      <c r="S1192" t="s">
        <v>8310</v>
      </c>
      <c r="T1192" s="17">
        <f t="shared" si="74"/>
        <v>42626.633703703701</v>
      </c>
      <c r="U1192" s="17">
        <f t="shared" si="75"/>
        <v>42343.936365740738</v>
      </c>
    </row>
    <row r="1193" spans="2:21" ht="28.5" hidden="1" x14ac:dyDescent="0.45">
      <c r="B1193">
        <v>476</v>
      </c>
      <c r="C1193" s="9" t="s">
        <v>477</v>
      </c>
      <c r="D1193" s="3" t="s">
        <v>4586</v>
      </c>
      <c r="E1193" s="5">
        <v>220000</v>
      </c>
      <c r="F1193" s="7">
        <v>4906.59</v>
      </c>
      <c r="G1193" t="s">
        <v>8220</v>
      </c>
      <c r="H1193" t="s">
        <v>8223</v>
      </c>
      <c r="I1193" t="s">
        <v>8245</v>
      </c>
      <c r="J1193">
        <v>1401767940</v>
      </c>
      <c r="K1193">
        <v>1398727441</v>
      </c>
      <c r="L1193" t="b">
        <v>0</v>
      </c>
      <c r="M1193">
        <v>124</v>
      </c>
      <c r="N1193" t="b">
        <v>0</v>
      </c>
      <c r="O1193" t="s">
        <v>8268</v>
      </c>
      <c r="P1193">
        <f t="shared" si="72"/>
        <v>2</v>
      </c>
      <c r="Q1193">
        <f t="shared" si="73"/>
        <v>39.57</v>
      </c>
      <c r="R1193" s="12" t="s">
        <v>8321</v>
      </c>
      <c r="S1193" t="s">
        <v>8339</v>
      </c>
      <c r="T1193" s="17">
        <f t="shared" si="74"/>
        <v>41757.975011574075</v>
      </c>
      <c r="U1193" s="17">
        <f t="shared" si="75"/>
        <v>41935.429155092592</v>
      </c>
    </row>
    <row r="1194" spans="2:21" ht="42.75" hidden="1" x14ac:dyDescent="0.45">
      <c r="B1194">
        <v>3473</v>
      </c>
      <c r="C1194" s="9" t="s">
        <v>3472</v>
      </c>
      <c r="D1194" s="3" t="s">
        <v>7583</v>
      </c>
      <c r="E1194" s="5">
        <v>4900</v>
      </c>
      <c r="F1194" s="7">
        <v>4900</v>
      </c>
      <c r="G1194" t="s">
        <v>8218</v>
      </c>
      <c r="H1194" t="s">
        <v>8223</v>
      </c>
      <c r="I1194" t="s">
        <v>8245</v>
      </c>
      <c r="J1194">
        <v>1426883220</v>
      </c>
      <c r="K1194">
        <v>1425067296</v>
      </c>
      <c r="L1194" t="b">
        <v>0</v>
      </c>
      <c r="M1194">
        <v>33</v>
      </c>
      <c r="N1194" t="b">
        <v>1</v>
      </c>
      <c r="O1194" t="s">
        <v>8269</v>
      </c>
      <c r="P1194">
        <f t="shared" si="72"/>
        <v>100</v>
      </c>
      <c r="Q1194">
        <f t="shared" si="73"/>
        <v>148.47999999999999</v>
      </c>
      <c r="R1194" s="12" t="s">
        <v>8323</v>
      </c>
      <c r="S1194" t="s">
        <v>8326</v>
      </c>
      <c r="T1194" s="17">
        <f t="shared" si="74"/>
        <v>42062.834444444445</v>
      </c>
      <c r="U1194" s="17">
        <f t="shared" si="75"/>
        <v>41890.882928240739</v>
      </c>
    </row>
    <row r="1195" spans="2:21" ht="42.75" hidden="1" x14ac:dyDescent="0.45">
      <c r="B1195">
        <v>2211</v>
      </c>
      <c r="C1195" s="9" t="s">
        <v>2212</v>
      </c>
      <c r="D1195" s="3" t="s">
        <v>6321</v>
      </c>
      <c r="E1195" s="5">
        <v>2500</v>
      </c>
      <c r="F1195" s="7">
        <v>4890</v>
      </c>
      <c r="G1195" t="s">
        <v>8218</v>
      </c>
      <c r="H1195" t="s">
        <v>8223</v>
      </c>
      <c r="I1195" t="s">
        <v>8245</v>
      </c>
      <c r="J1195">
        <v>1397113140</v>
      </c>
      <c r="K1195">
        <v>1395168625</v>
      </c>
      <c r="L1195" t="b">
        <v>0</v>
      </c>
      <c r="M1195">
        <v>120</v>
      </c>
      <c r="N1195" t="b">
        <v>1</v>
      </c>
      <c r="O1195" t="s">
        <v>8278</v>
      </c>
      <c r="P1195">
        <f t="shared" si="72"/>
        <v>196</v>
      </c>
      <c r="Q1195">
        <f t="shared" si="73"/>
        <v>40.75</v>
      </c>
      <c r="R1195" s="12" t="s">
        <v>8327</v>
      </c>
      <c r="S1195" t="s">
        <v>8329</v>
      </c>
      <c r="T1195" s="17">
        <f t="shared" si="74"/>
        <v>41716.785011574073</v>
      </c>
      <c r="U1195" s="17">
        <f t="shared" si="75"/>
        <v>42656.633703703701</v>
      </c>
    </row>
    <row r="1196" spans="2:21" ht="42.75" hidden="1" x14ac:dyDescent="0.45">
      <c r="B1196">
        <v>479</v>
      </c>
      <c r="C1196" s="9" t="s">
        <v>480</v>
      </c>
      <c r="D1196" s="3" t="s">
        <v>4589</v>
      </c>
      <c r="E1196" s="5">
        <v>15000</v>
      </c>
      <c r="F1196" s="7">
        <v>4884</v>
      </c>
      <c r="G1196" t="s">
        <v>8220</v>
      </c>
      <c r="H1196" t="s">
        <v>8223</v>
      </c>
      <c r="I1196" t="s">
        <v>8245</v>
      </c>
      <c r="J1196">
        <v>1416566835</v>
      </c>
      <c r="K1196">
        <v>1411379235</v>
      </c>
      <c r="L1196" t="b">
        <v>0</v>
      </c>
      <c r="M1196">
        <v>55</v>
      </c>
      <c r="N1196" t="b">
        <v>0</v>
      </c>
      <c r="O1196" t="s">
        <v>8268</v>
      </c>
      <c r="P1196">
        <f t="shared" si="72"/>
        <v>33</v>
      </c>
      <c r="Q1196">
        <f t="shared" si="73"/>
        <v>88.8</v>
      </c>
      <c r="R1196" s="12" t="s">
        <v>8321</v>
      </c>
      <c r="S1196" t="s">
        <v>8339</v>
      </c>
      <c r="T1196" s="17">
        <f t="shared" si="74"/>
        <v>41904.407812500001</v>
      </c>
      <c r="U1196" s="17">
        <f t="shared" si="75"/>
        <v>41793.165972222225</v>
      </c>
    </row>
    <row r="1197" spans="2:21" ht="42.75" hidden="1" x14ac:dyDescent="0.45">
      <c r="B1197">
        <v>2276</v>
      </c>
      <c r="C1197" s="9" t="s">
        <v>2277</v>
      </c>
      <c r="D1197" s="3" t="s">
        <v>6386</v>
      </c>
      <c r="E1197" s="5">
        <v>4589</v>
      </c>
      <c r="F1197" s="7">
        <v>4856</v>
      </c>
      <c r="G1197" t="s">
        <v>8218</v>
      </c>
      <c r="H1197" t="s">
        <v>8223</v>
      </c>
      <c r="I1197" t="s">
        <v>8245</v>
      </c>
      <c r="J1197">
        <v>1388936289</v>
      </c>
      <c r="K1197">
        <v>1386344289</v>
      </c>
      <c r="L1197" t="b">
        <v>0</v>
      </c>
      <c r="M1197">
        <v>75</v>
      </c>
      <c r="N1197" t="b">
        <v>1</v>
      </c>
      <c r="O1197" t="s">
        <v>8295</v>
      </c>
      <c r="P1197">
        <f t="shared" si="72"/>
        <v>106</v>
      </c>
      <c r="Q1197">
        <f t="shared" si="73"/>
        <v>64.75</v>
      </c>
      <c r="R1197" s="12" t="s">
        <v>8316</v>
      </c>
      <c r="S1197" t="s">
        <v>8317</v>
      </c>
      <c r="T1197" s="17">
        <f t="shared" si="74"/>
        <v>41614.651493055557</v>
      </c>
      <c r="U1197" s="17">
        <f t="shared" si="75"/>
        <v>42083.852083333331</v>
      </c>
    </row>
    <row r="1198" spans="2:21" ht="42.75" hidden="1" x14ac:dyDescent="0.45">
      <c r="B1198">
        <v>1785</v>
      </c>
      <c r="C1198" s="9" t="s">
        <v>1786</v>
      </c>
      <c r="D1198" s="3" t="s">
        <v>5895</v>
      </c>
      <c r="E1198" s="5">
        <v>24000</v>
      </c>
      <c r="F1198" s="7">
        <v>4853</v>
      </c>
      <c r="G1198" t="s">
        <v>8220</v>
      </c>
      <c r="H1198" t="s">
        <v>8223</v>
      </c>
      <c r="I1198" t="s">
        <v>8245</v>
      </c>
      <c r="J1198">
        <v>1413417600</v>
      </c>
      <c r="K1198">
        <v>1410750855</v>
      </c>
      <c r="L1198" t="b">
        <v>1</v>
      </c>
      <c r="M1198">
        <v>108</v>
      </c>
      <c r="N1198" t="b">
        <v>0</v>
      </c>
      <c r="O1198" t="s">
        <v>8283</v>
      </c>
      <c r="P1198">
        <f t="shared" si="72"/>
        <v>20</v>
      </c>
      <c r="Q1198">
        <f t="shared" si="73"/>
        <v>44.94</v>
      </c>
      <c r="R1198" s="12" t="s">
        <v>8313</v>
      </c>
      <c r="S1198" t="s">
        <v>8314</v>
      </c>
      <c r="T1198" s="17">
        <f t="shared" si="74"/>
        <v>41897.134895833333</v>
      </c>
      <c r="U1198" s="17">
        <f t="shared" si="75"/>
        <v>41739.290972222225</v>
      </c>
    </row>
    <row r="1199" spans="2:21" ht="42.75" hidden="1" x14ac:dyDescent="0.45">
      <c r="B1199">
        <v>1398</v>
      </c>
      <c r="C1199" s="9" t="s">
        <v>1399</v>
      </c>
      <c r="D1199" s="3" t="s">
        <v>5508</v>
      </c>
      <c r="E1199" s="5">
        <v>4400</v>
      </c>
      <c r="F1199" s="7">
        <v>4826</v>
      </c>
      <c r="G1199" t="s">
        <v>8218</v>
      </c>
      <c r="H1199" t="s">
        <v>8223</v>
      </c>
      <c r="I1199" t="s">
        <v>8245</v>
      </c>
      <c r="J1199">
        <v>1467752334</v>
      </c>
      <c r="K1199">
        <v>1465160334</v>
      </c>
      <c r="L1199" t="b">
        <v>0</v>
      </c>
      <c r="M1199">
        <v>65</v>
      </c>
      <c r="N1199" t="b">
        <v>1</v>
      </c>
      <c r="O1199" t="s">
        <v>8274</v>
      </c>
      <c r="P1199">
        <f t="shared" si="72"/>
        <v>110</v>
      </c>
      <c r="Q1199">
        <f t="shared" si="73"/>
        <v>74.25</v>
      </c>
      <c r="R1199" s="12" t="s">
        <v>8327</v>
      </c>
      <c r="S1199" t="s">
        <v>8331</v>
      </c>
      <c r="T1199" s="17">
        <f t="shared" si="74"/>
        <v>42526.874236111107</v>
      </c>
      <c r="U1199" s="17">
        <f t="shared" si="75"/>
        <v>41964.449479166666</v>
      </c>
    </row>
    <row r="1200" spans="2:21" ht="42.75" hidden="1" x14ac:dyDescent="0.45">
      <c r="B1200">
        <v>1252</v>
      </c>
      <c r="C1200" s="9" t="s">
        <v>1253</v>
      </c>
      <c r="D1200" s="3" t="s">
        <v>5362</v>
      </c>
      <c r="E1200" s="5">
        <v>3500</v>
      </c>
      <c r="F1200" s="7">
        <v>4818</v>
      </c>
      <c r="G1200" t="s">
        <v>8218</v>
      </c>
      <c r="H1200" t="s">
        <v>8223</v>
      </c>
      <c r="I1200" t="s">
        <v>8245</v>
      </c>
      <c r="J1200">
        <v>1382658169</v>
      </c>
      <c r="K1200">
        <v>1380238969</v>
      </c>
      <c r="L1200" t="b">
        <v>1</v>
      </c>
      <c r="M1200">
        <v>141</v>
      </c>
      <c r="N1200" t="b">
        <v>1</v>
      </c>
      <c r="O1200" t="s">
        <v>8274</v>
      </c>
      <c r="P1200">
        <f t="shared" si="72"/>
        <v>138</v>
      </c>
      <c r="Q1200">
        <f t="shared" si="73"/>
        <v>34.17</v>
      </c>
      <c r="R1200" s="12" t="s">
        <v>8327</v>
      </c>
      <c r="S1200" t="s">
        <v>8331</v>
      </c>
      <c r="T1200" s="17">
        <f t="shared" si="74"/>
        <v>41543.988067129627</v>
      </c>
      <c r="U1200" s="17">
        <f t="shared" si="75"/>
        <v>41644.651493055557</v>
      </c>
    </row>
    <row r="1201" spans="2:21" ht="42.75" hidden="1" x14ac:dyDescent="0.45">
      <c r="B1201">
        <v>2266</v>
      </c>
      <c r="C1201" s="9" t="s">
        <v>2267</v>
      </c>
      <c r="D1201" s="3" t="s">
        <v>6376</v>
      </c>
      <c r="E1201" s="5">
        <v>1500</v>
      </c>
      <c r="F1201" s="7">
        <v>4804</v>
      </c>
      <c r="G1201" t="s">
        <v>8218</v>
      </c>
      <c r="H1201" t="s">
        <v>8223</v>
      </c>
      <c r="I1201" t="s">
        <v>8245</v>
      </c>
      <c r="J1201">
        <v>1461722400</v>
      </c>
      <c r="K1201">
        <v>1460235592</v>
      </c>
      <c r="L1201" t="b">
        <v>0</v>
      </c>
      <c r="M1201">
        <v>194</v>
      </c>
      <c r="N1201" t="b">
        <v>1</v>
      </c>
      <c r="O1201" t="s">
        <v>8295</v>
      </c>
      <c r="P1201">
        <f t="shared" si="72"/>
        <v>320</v>
      </c>
      <c r="Q1201">
        <f t="shared" si="73"/>
        <v>24.76</v>
      </c>
      <c r="R1201" s="12" t="s">
        <v>8316</v>
      </c>
      <c r="S1201" t="s">
        <v>8317</v>
      </c>
      <c r="T1201" s="17">
        <f t="shared" si="74"/>
        <v>42469.874907407408</v>
      </c>
      <c r="U1201" s="17">
        <f t="shared" si="75"/>
        <v>41928</v>
      </c>
    </row>
    <row r="1202" spans="2:21" ht="28.5" hidden="1" x14ac:dyDescent="0.45">
      <c r="B1202">
        <v>290</v>
      </c>
      <c r="C1202" s="9" t="s">
        <v>291</v>
      </c>
      <c r="D1202" s="3" t="s">
        <v>4400</v>
      </c>
      <c r="E1202" s="5">
        <v>4500</v>
      </c>
      <c r="F1202" s="7">
        <v>4800.8</v>
      </c>
      <c r="G1202" t="s">
        <v>8218</v>
      </c>
      <c r="H1202" t="s">
        <v>8223</v>
      </c>
      <c r="I1202" t="s">
        <v>8245</v>
      </c>
      <c r="J1202">
        <v>1296633540</v>
      </c>
      <c r="K1202">
        <v>1292316697</v>
      </c>
      <c r="L1202" t="b">
        <v>1</v>
      </c>
      <c r="M1202">
        <v>168</v>
      </c>
      <c r="N1202" t="b">
        <v>1</v>
      </c>
      <c r="O1202" t="s">
        <v>8267</v>
      </c>
      <c r="P1202">
        <f t="shared" si="72"/>
        <v>107</v>
      </c>
      <c r="Q1202">
        <f t="shared" si="73"/>
        <v>28.58</v>
      </c>
      <c r="R1202" s="12" t="s">
        <v>8321</v>
      </c>
      <c r="S1202" t="s">
        <v>8322</v>
      </c>
      <c r="T1202" s="17">
        <f t="shared" si="74"/>
        <v>40526.36917824074</v>
      </c>
      <c r="U1202" s="17">
        <f t="shared" si="75"/>
        <v>42556.874236111107</v>
      </c>
    </row>
    <row r="1203" spans="2:21" ht="57" hidden="1" x14ac:dyDescent="0.45">
      <c r="B1203">
        <v>849</v>
      </c>
      <c r="C1203" s="9" t="s">
        <v>850</v>
      </c>
      <c r="D1203" s="3" t="s">
        <v>4959</v>
      </c>
      <c r="E1203" s="5">
        <v>4000</v>
      </c>
      <c r="F1203" s="7">
        <v>4796</v>
      </c>
      <c r="G1203" t="s">
        <v>8218</v>
      </c>
      <c r="H1203" t="s">
        <v>8223</v>
      </c>
      <c r="I1203" t="s">
        <v>8245</v>
      </c>
      <c r="J1203">
        <v>1426473264</v>
      </c>
      <c r="K1203">
        <v>1424057664</v>
      </c>
      <c r="L1203" t="b">
        <v>0</v>
      </c>
      <c r="M1203">
        <v>115</v>
      </c>
      <c r="N1203" t="b">
        <v>1</v>
      </c>
      <c r="O1203" t="s">
        <v>8275</v>
      </c>
      <c r="P1203">
        <f t="shared" si="72"/>
        <v>120</v>
      </c>
      <c r="Q1203">
        <f t="shared" si="73"/>
        <v>41.7</v>
      </c>
      <c r="R1203" s="12" t="s">
        <v>8327</v>
      </c>
      <c r="S1203" t="s">
        <v>8336</v>
      </c>
      <c r="T1203" s="17">
        <f t="shared" si="74"/>
        <v>42051.148888888885</v>
      </c>
      <c r="U1203" s="17">
        <f t="shared" si="75"/>
        <v>41571.988067129627</v>
      </c>
    </row>
    <row r="1204" spans="2:21" ht="28.5" hidden="1" x14ac:dyDescent="0.45">
      <c r="B1204">
        <v>3179</v>
      </c>
      <c r="C1204" s="9" t="s">
        <v>3179</v>
      </c>
      <c r="D1204" s="3" t="s">
        <v>7289</v>
      </c>
      <c r="E1204" s="5">
        <v>4200</v>
      </c>
      <c r="F1204" s="7">
        <v>4794.82</v>
      </c>
      <c r="G1204" t="s">
        <v>8218</v>
      </c>
      <c r="H1204" t="s">
        <v>8223</v>
      </c>
      <c r="I1204" t="s">
        <v>8245</v>
      </c>
      <c r="J1204">
        <v>1367859071</v>
      </c>
      <c r="K1204">
        <v>1365699071</v>
      </c>
      <c r="L1204" t="b">
        <v>1</v>
      </c>
      <c r="M1204">
        <v>62</v>
      </c>
      <c r="N1204" t="b">
        <v>1</v>
      </c>
      <c r="O1204" t="s">
        <v>8269</v>
      </c>
      <c r="P1204">
        <f t="shared" si="72"/>
        <v>114</v>
      </c>
      <c r="Q1204">
        <f t="shared" si="73"/>
        <v>77.34</v>
      </c>
      <c r="R1204" s="12" t="s">
        <v>8323</v>
      </c>
      <c r="S1204" t="s">
        <v>8326</v>
      </c>
      <c r="T1204" s="17">
        <f t="shared" si="74"/>
        <v>41375.702210648145</v>
      </c>
      <c r="U1204" s="17">
        <f t="shared" si="75"/>
        <v>42487.083333333328</v>
      </c>
    </row>
    <row r="1205" spans="2:21" ht="57" x14ac:dyDescent="0.45">
      <c r="B1205">
        <v>3416</v>
      </c>
      <c r="C1205" s="9" t="s">
        <v>3415</v>
      </c>
      <c r="D1205" s="3" t="s">
        <v>7526</v>
      </c>
      <c r="E1205" s="5">
        <v>4000</v>
      </c>
      <c r="F1205" s="7">
        <v>4784</v>
      </c>
      <c r="G1205" t="s">
        <v>8218</v>
      </c>
      <c r="H1205" t="s">
        <v>8224</v>
      </c>
      <c r="I1205" t="s">
        <v>8246</v>
      </c>
      <c r="J1205">
        <v>1429813800</v>
      </c>
      <c r="K1205">
        <v>1427363645</v>
      </c>
      <c r="L1205" t="b">
        <v>0</v>
      </c>
      <c r="M1205">
        <v>30</v>
      </c>
      <c r="N1205" t="b">
        <v>1</v>
      </c>
      <c r="O1205" t="s">
        <v>8269</v>
      </c>
      <c r="P1205">
        <f t="shared" si="72"/>
        <v>120</v>
      </c>
      <c r="Q1205">
        <f t="shared" si="73"/>
        <v>159.47</v>
      </c>
      <c r="R1205" s="12" t="s">
        <v>8323</v>
      </c>
      <c r="S1205" t="s">
        <v>8326</v>
      </c>
      <c r="T1205" s="17">
        <f t="shared" si="74"/>
        <v>42089.412557870368</v>
      </c>
      <c r="U1205" s="17">
        <f t="shared" si="75"/>
        <v>40576.332638888889</v>
      </c>
    </row>
    <row r="1206" spans="2:21" ht="42.75" hidden="1" x14ac:dyDescent="0.45">
      <c r="B1206">
        <v>1023</v>
      </c>
      <c r="C1206" s="9" t="s">
        <v>1024</v>
      </c>
      <c r="D1206" s="3" t="s">
        <v>5133</v>
      </c>
      <c r="E1206" s="5">
        <v>2000</v>
      </c>
      <c r="F1206" s="7">
        <v>4743</v>
      </c>
      <c r="G1206" t="s">
        <v>8218</v>
      </c>
      <c r="H1206" t="s">
        <v>8224</v>
      </c>
      <c r="I1206" t="s">
        <v>8246</v>
      </c>
      <c r="J1206">
        <v>1434837861</v>
      </c>
      <c r="K1206">
        <v>1432245861</v>
      </c>
      <c r="L1206" t="b">
        <v>0</v>
      </c>
      <c r="M1206">
        <v>131</v>
      </c>
      <c r="N1206" t="b">
        <v>1</v>
      </c>
      <c r="O1206" t="s">
        <v>8278</v>
      </c>
      <c r="P1206">
        <f t="shared" si="72"/>
        <v>237</v>
      </c>
      <c r="Q1206">
        <f t="shared" si="73"/>
        <v>36.21</v>
      </c>
      <c r="R1206" s="12" t="s">
        <v>8327</v>
      </c>
      <c r="S1206" t="s">
        <v>8329</v>
      </c>
      <c r="T1206" s="17">
        <f t="shared" si="74"/>
        <v>42145.919687500005</v>
      </c>
      <c r="U1206" s="17">
        <f t="shared" si="75"/>
        <v>42079.107222222221</v>
      </c>
    </row>
    <row r="1207" spans="2:21" ht="42.75" hidden="1" x14ac:dyDescent="0.45">
      <c r="B1207">
        <v>138</v>
      </c>
      <c r="C1207" s="9" t="s">
        <v>140</v>
      </c>
      <c r="D1207" s="3" t="s">
        <v>4248</v>
      </c>
      <c r="E1207" s="5">
        <v>150000</v>
      </c>
      <c r="F1207" s="7">
        <v>4712</v>
      </c>
      <c r="G1207" t="s">
        <v>8219</v>
      </c>
      <c r="H1207" t="s">
        <v>8223</v>
      </c>
      <c r="I1207" t="s">
        <v>8245</v>
      </c>
      <c r="J1207">
        <v>1438405140</v>
      </c>
      <c r="K1207">
        <v>1435731041</v>
      </c>
      <c r="L1207" t="b">
        <v>0</v>
      </c>
      <c r="M1207">
        <v>58</v>
      </c>
      <c r="N1207" t="b">
        <v>0</v>
      </c>
      <c r="O1207" t="s">
        <v>8265</v>
      </c>
      <c r="P1207">
        <f t="shared" si="72"/>
        <v>3</v>
      </c>
      <c r="Q1207">
        <f t="shared" si="73"/>
        <v>81.239999999999995</v>
      </c>
      <c r="R1207" s="12" t="s">
        <v>8321</v>
      </c>
      <c r="S1207" t="s">
        <v>8337</v>
      </c>
      <c r="T1207" s="17">
        <f t="shared" si="74"/>
        <v>42186.257418981477</v>
      </c>
      <c r="U1207" s="17">
        <f t="shared" si="75"/>
        <v>41400.702210648145</v>
      </c>
    </row>
    <row r="1208" spans="2:21" ht="42.75" hidden="1" x14ac:dyDescent="0.45">
      <c r="B1208">
        <v>3012</v>
      </c>
      <c r="C1208" s="9" t="s">
        <v>3012</v>
      </c>
      <c r="D1208" s="3" t="s">
        <v>7122</v>
      </c>
      <c r="E1208" s="5">
        <v>4000</v>
      </c>
      <c r="F1208" s="7">
        <v>4685</v>
      </c>
      <c r="G1208" t="s">
        <v>8218</v>
      </c>
      <c r="H1208" t="s">
        <v>8223</v>
      </c>
      <c r="I1208" t="s">
        <v>8245</v>
      </c>
      <c r="J1208">
        <v>1423587130</v>
      </c>
      <c r="K1208">
        <v>1421772730</v>
      </c>
      <c r="L1208" t="b">
        <v>0</v>
      </c>
      <c r="M1208">
        <v>55</v>
      </c>
      <c r="N1208" t="b">
        <v>1</v>
      </c>
      <c r="O1208" t="s">
        <v>8301</v>
      </c>
      <c r="P1208">
        <f t="shared" si="72"/>
        <v>117</v>
      </c>
      <c r="Q1208">
        <f t="shared" si="73"/>
        <v>85.18</v>
      </c>
      <c r="R1208" s="12" t="s">
        <v>8323</v>
      </c>
      <c r="S1208" t="s">
        <v>8324</v>
      </c>
      <c r="T1208" s="17">
        <f t="shared" si="74"/>
        <v>42024.702893518523</v>
      </c>
      <c r="U1208" s="17">
        <f t="shared" si="75"/>
        <v>42117.770833333328</v>
      </c>
    </row>
    <row r="1209" spans="2:21" ht="42.75" hidden="1" x14ac:dyDescent="0.45">
      <c r="B1209">
        <v>2489</v>
      </c>
      <c r="C1209" s="9" t="s">
        <v>2489</v>
      </c>
      <c r="D1209" s="3" t="s">
        <v>6599</v>
      </c>
      <c r="E1209" s="5">
        <v>3500</v>
      </c>
      <c r="F1209" s="7">
        <v>4678.5</v>
      </c>
      <c r="G1209" t="s">
        <v>8218</v>
      </c>
      <c r="H1209" t="s">
        <v>8223</v>
      </c>
      <c r="I1209" t="s">
        <v>8245</v>
      </c>
      <c r="J1209">
        <v>1368117239</v>
      </c>
      <c r="K1209">
        <v>1365525239</v>
      </c>
      <c r="L1209" t="b">
        <v>0</v>
      </c>
      <c r="M1209">
        <v>75</v>
      </c>
      <c r="N1209" t="b">
        <v>1</v>
      </c>
      <c r="O1209" t="s">
        <v>8277</v>
      </c>
      <c r="P1209">
        <f t="shared" si="72"/>
        <v>134</v>
      </c>
      <c r="Q1209">
        <f t="shared" si="73"/>
        <v>62.38</v>
      </c>
      <c r="R1209" s="12" t="s">
        <v>8327</v>
      </c>
      <c r="S1209" t="s">
        <v>8328</v>
      </c>
      <c r="T1209" s="17">
        <f t="shared" si="74"/>
        <v>41373.690266203703</v>
      </c>
      <c r="U1209" s="17">
        <f t="shared" si="75"/>
        <v>42175.919687500005</v>
      </c>
    </row>
    <row r="1210" spans="2:21" ht="42.75" hidden="1" x14ac:dyDescent="0.45">
      <c r="B1210">
        <v>1383</v>
      </c>
      <c r="C1210" s="9" t="s">
        <v>1384</v>
      </c>
      <c r="D1210" s="3" t="s">
        <v>5493</v>
      </c>
      <c r="E1210" s="5">
        <v>2200</v>
      </c>
      <c r="F1210" s="7">
        <v>4673</v>
      </c>
      <c r="G1210" t="s">
        <v>8218</v>
      </c>
      <c r="H1210" t="s">
        <v>8228</v>
      </c>
      <c r="I1210" t="s">
        <v>8250</v>
      </c>
      <c r="J1210">
        <v>1482457678</v>
      </c>
      <c r="K1210">
        <v>1480729678</v>
      </c>
      <c r="L1210" t="b">
        <v>0</v>
      </c>
      <c r="M1210">
        <v>93</v>
      </c>
      <c r="N1210" t="b">
        <v>1</v>
      </c>
      <c r="O1210" t="s">
        <v>8274</v>
      </c>
      <c r="P1210">
        <f t="shared" si="72"/>
        <v>212</v>
      </c>
      <c r="Q1210">
        <f t="shared" si="73"/>
        <v>50.25</v>
      </c>
      <c r="R1210" s="12" t="s">
        <v>8327</v>
      </c>
      <c r="S1210" t="s">
        <v>8331</v>
      </c>
      <c r="T1210" s="17">
        <f t="shared" si="74"/>
        <v>42707.074976851851</v>
      </c>
      <c r="U1210" s="17">
        <f t="shared" si="75"/>
        <v>42217.207638888889</v>
      </c>
    </row>
    <row r="1211" spans="2:21" ht="57" hidden="1" x14ac:dyDescent="0.45">
      <c r="B1211">
        <v>994</v>
      </c>
      <c r="C1211" s="9" t="s">
        <v>995</v>
      </c>
      <c r="D1211" s="3" t="s">
        <v>5104</v>
      </c>
      <c r="E1211" s="5">
        <v>200000</v>
      </c>
      <c r="F1211" s="7">
        <v>4669</v>
      </c>
      <c r="G1211" t="s">
        <v>8220</v>
      </c>
      <c r="H1211" t="s">
        <v>8223</v>
      </c>
      <c r="I1211" t="s">
        <v>8245</v>
      </c>
      <c r="J1211">
        <v>1417388340</v>
      </c>
      <c r="K1211">
        <v>1412835530</v>
      </c>
      <c r="L1211" t="b">
        <v>0</v>
      </c>
      <c r="M1211">
        <v>11</v>
      </c>
      <c r="N1211" t="b">
        <v>0</v>
      </c>
      <c r="O1211" t="s">
        <v>8271</v>
      </c>
      <c r="P1211">
        <f t="shared" si="72"/>
        <v>2</v>
      </c>
      <c r="Q1211">
        <f t="shared" si="73"/>
        <v>424.45</v>
      </c>
      <c r="R1211" s="12" t="s">
        <v>8308</v>
      </c>
      <c r="S1211" t="s">
        <v>8310</v>
      </c>
      <c r="T1211" s="17">
        <f t="shared" si="74"/>
        <v>41921.263078703705</v>
      </c>
      <c r="U1211" s="17">
        <f t="shared" si="75"/>
        <v>42045.702893518523</v>
      </c>
    </row>
    <row r="1212" spans="2:21" ht="42.75" hidden="1" x14ac:dyDescent="0.45">
      <c r="B1212">
        <v>1871</v>
      </c>
      <c r="C1212" s="9" t="s">
        <v>1872</v>
      </c>
      <c r="D1212" s="3" t="s">
        <v>5981</v>
      </c>
      <c r="E1212" s="5">
        <v>6500</v>
      </c>
      <c r="F1212" s="7">
        <v>4666</v>
      </c>
      <c r="G1212" t="s">
        <v>8220</v>
      </c>
      <c r="H1212" t="s">
        <v>8223</v>
      </c>
      <c r="I1212" t="s">
        <v>8245</v>
      </c>
      <c r="J1212">
        <v>1416512901</v>
      </c>
      <c r="K1212">
        <v>1413053301</v>
      </c>
      <c r="L1212" t="b">
        <v>0</v>
      </c>
      <c r="M1212">
        <v>95</v>
      </c>
      <c r="N1212" t="b">
        <v>0</v>
      </c>
      <c r="O1212" t="s">
        <v>8281</v>
      </c>
      <c r="P1212">
        <f t="shared" si="72"/>
        <v>72</v>
      </c>
      <c r="Q1212">
        <f t="shared" si="73"/>
        <v>49.12</v>
      </c>
      <c r="R1212" s="12" t="s">
        <v>8316</v>
      </c>
      <c r="S1212" t="s">
        <v>8344</v>
      </c>
      <c r="T1212" s="17">
        <f t="shared" si="74"/>
        <v>41923.783576388887</v>
      </c>
      <c r="U1212" s="17">
        <f t="shared" si="75"/>
        <v>41403.690266203703</v>
      </c>
    </row>
    <row r="1213" spans="2:21" ht="42.75" hidden="1" x14ac:dyDescent="0.45">
      <c r="B1213">
        <v>1636</v>
      </c>
      <c r="C1213" s="9" t="s">
        <v>1637</v>
      </c>
      <c r="D1213" s="3" t="s">
        <v>5746</v>
      </c>
      <c r="E1213" s="5">
        <v>4500</v>
      </c>
      <c r="F1213" s="7">
        <v>4660</v>
      </c>
      <c r="G1213" t="s">
        <v>8218</v>
      </c>
      <c r="H1213" t="s">
        <v>8223</v>
      </c>
      <c r="I1213" t="s">
        <v>8245</v>
      </c>
      <c r="J1213">
        <v>1307851200</v>
      </c>
      <c r="K1213">
        <v>1304129088</v>
      </c>
      <c r="L1213" t="b">
        <v>0</v>
      </c>
      <c r="M1213">
        <v>87</v>
      </c>
      <c r="N1213" t="b">
        <v>1</v>
      </c>
      <c r="O1213" t="s">
        <v>8274</v>
      </c>
      <c r="P1213">
        <f t="shared" si="72"/>
        <v>104</v>
      </c>
      <c r="Q1213">
        <f t="shared" si="73"/>
        <v>53.56</v>
      </c>
      <c r="R1213" s="12" t="s">
        <v>8327</v>
      </c>
      <c r="S1213" t="s">
        <v>8331</v>
      </c>
      <c r="T1213" s="17">
        <f t="shared" si="74"/>
        <v>40663.08666666667</v>
      </c>
      <c r="U1213" s="17">
        <f t="shared" si="75"/>
        <v>42727.074976851851</v>
      </c>
    </row>
    <row r="1214" spans="2:21" ht="42.75" hidden="1" x14ac:dyDescent="0.45">
      <c r="B1214">
        <v>3486</v>
      </c>
      <c r="C1214" s="9" t="s">
        <v>3485</v>
      </c>
      <c r="D1214" s="3" t="s">
        <v>7596</v>
      </c>
      <c r="E1214" s="5">
        <v>3000</v>
      </c>
      <c r="F1214" s="7">
        <v>4656</v>
      </c>
      <c r="G1214" t="s">
        <v>8218</v>
      </c>
      <c r="H1214" t="s">
        <v>8223</v>
      </c>
      <c r="I1214" t="s">
        <v>8245</v>
      </c>
      <c r="J1214">
        <v>1433314740</v>
      </c>
      <c r="K1214">
        <v>1430600401</v>
      </c>
      <c r="L1214" t="b">
        <v>0</v>
      </c>
      <c r="M1214">
        <v>56</v>
      </c>
      <c r="N1214" t="b">
        <v>1</v>
      </c>
      <c r="O1214" t="s">
        <v>8269</v>
      </c>
      <c r="P1214">
        <f t="shared" si="72"/>
        <v>155</v>
      </c>
      <c r="Q1214">
        <f t="shared" si="73"/>
        <v>83.14</v>
      </c>
      <c r="R1214" s="12" t="s">
        <v>8323</v>
      </c>
      <c r="S1214" t="s">
        <v>8326</v>
      </c>
      <c r="T1214" s="17">
        <f t="shared" si="74"/>
        <v>42126.87501157407</v>
      </c>
      <c r="U1214" s="17">
        <f t="shared" si="75"/>
        <v>41973.957638888889</v>
      </c>
    </row>
    <row r="1215" spans="2:21" ht="42.75" hidden="1" x14ac:dyDescent="0.45">
      <c r="B1215">
        <v>60</v>
      </c>
      <c r="C1215" s="9" t="s">
        <v>62</v>
      </c>
      <c r="D1215" s="3" t="s">
        <v>4171</v>
      </c>
      <c r="E1215" s="5">
        <v>4500</v>
      </c>
      <c r="F1215" s="7">
        <v>4648.33</v>
      </c>
      <c r="G1215" t="s">
        <v>8218</v>
      </c>
      <c r="H1215" t="s">
        <v>8224</v>
      </c>
      <c r="I1215" t="s">
        <v>8246</v>
      </c>
      <c r="J1215">
        <v>1395532800</v>
      </c>
      <c r="K1215">
        <v>1393882717</v>
      </c>
      <c r="L1215" t="b">
        <v>0</v>
      </c>
      <c r="M1215">
        <v>108</v>
      </c>
      <c r="N1215" t="b">
        <v>1</v>
      </c>
      <c r="O1215" t="s">
        <v>8264</v>
      </c>
      <c r="P1215">
        <f t="shared" si="72"/>
        <v>103</v>
      </c>
      <c r="Q1215">
        <f t="shared" si="73"/>
        <v>43.04</v>
      </c>
      <c r="R1215" s="12" t="s">
        <v>8321</v>
      </c>
      <c r="S1215" t="s">
        <v>8343</v>
      </c>
      <c r="T1215" s="17">
        <f t="shared" si="74"/>
        <v>41701.901817129627</v>
      </c>
      <c r="U1215" s="17">
        <f t="shared" si="75"/>
        <v>41963.825243055559</v>
      </c>
    </row>
    <row r="1216" spans="2:21" ht="42.75" hidden="1" x14ac:dyDescent="0.45">
      <c r="B1216">
        <v>62</v>
      </c>
      <c r="C1216" s="9" t="s">
        <v>64</v>
      </c>
      <c r="D1216" s="3" t="s">
        <v>4173</v>
      </c>
      <c r="E1216" s="5">
        <v>3000</v>
      </c>
      <c r="F1216" s="7">
        <v>4642</v>
      </c>
      <c r="G1216" t="s">
        <v>8218</v>
      </c>
      <c r="H1216" t="s">
        <v>8223</v>
      </c>
      <c r="I1216" t="s">
        <v>8245</v>
      </c>
      <c r="J1216">
        <v>1362337878</v>
      </c>
      <c r="K1216">
        <v>1360177878</v>
      </c>
      <c r="L1216" t="b">
        <v>0</v>
      </c>
      <c r="M1216">
        <v>48</v>
      </c>
      <c r="N1216" t="b">
        <v>1</v>
      </c>
      <c r="O1216" t="s">
        <v>8264</v>
      </c>
      <c r="P1216">
        <f t="shared" si="72"/>
        <v>155</v>
      </c>
      <c r="Q1216">
        <f t="shared" si="73"/>
        <v>96.71</v>
      </c>
      <c r="R1216" s="12" t="s">
        <v>8321</v>
      </c>
      <c r="S1216" t="s">
        <v>8343</v>
      </c>
      <c r="T1216" s="17">
        <f t="shared" si="74"/>
        <v>41311.799513888887</v>
      </c>
      <c r="U1216" s="17">
        <f t="shared" si="75"/>
        <v>40706.166666666664</v>
      </c>
    </row>
    <row r="1217" spans="2:21" ht="42.75" hidden="1" x14ac:dyDescent="0.45">
      <c r="B1217">
        <v>2453</v>
      </c>
      <c r="C1217" s="9" t="s">
        <v>2454</v>
      </c>
      <c r="D1217" s="3" t="s">
        <v>6563</v>
      </c>
      <c r="E1217" s="5">
        <v>3000</v>
      </c>
      <c r="F1217" s="7">
        <v>4641</v>
      </c>
      <c r="G1217" t="s">
        <v>8218</v>
      </c>
      <c r="H1217" t="s">
        <v>8223</v>
      </c>
      <c r="I1217" t="s">
        <v>8245</v>
      </c>
      <c r="J1217">
        <v>1486053409</v>
      </c>
      <c r="K1217">
        <v>1483461409</v>
      </c>
      <c r="L1217" t="b">
        <v>0</v>
      </c>
      <c r="M1217">
        <v>67</v>
      </c>
      <c r="N1217" t="b">
        <v>1</v>
      </c>
      <c r="O1217" t="s">
        <v>8296</v>
      </c>
      <c r="P1217">
        <f t="shared" si="72"/>
        <v>155</v>
      </c>
      <c r="Q1217">
        <f t="shared" si="73"/>
        <v>69.27</v>
      </c>
      <c r="R1217" s="12" t="s">
        <v>8319</v>
      </c>
      <c r="S1217" t="s">
        <v>8320</v>
      </c>
      <c r="T1217" s="17">
        <f t="shared" si="74"/>
        <v>42738.692233796297</v>
      </c>
      <c r="U1217" s="17">
        <f t="shared" si="75"/>
        <v>42158.290972222225</v>
      </c>
    </row>
    <row r="1218" spans="2:21" ht="42.75" hidden="1" x14ac:dyDescent="0.45">
      <c r="B1218">
        <v>921</v>
      </c>
      <c r="C1218" s="9" t="s">
        <v>922</v>
      </c>
      <c r="D1218" s="3" t="s">
        <v>5031</v>
      </c>
      <c r="E1218" s="5">
        <v>15000</v>
      </c>
      <c r="F1218" s="7">
        <v>4635</v>
      </c>
      <c r="G1218" t="s">
        <v>8220</v>
      </c>
      <c r="H1218" t="s">
        <v>8223</v>
      </c>
      <c r="I1218" t="s">
        <v>8245</v>
      </c>
      <c r="J1218">
        <v>1323666376</v>
      </c>
      <c r="K1218">
        <v>1320033976</v>
      </c>
      <c r="L1218" t="b">
        <v>0</v>
      </c>
      <c r="M1218">
        <v>20</v>
      </c>
      <c r="N1218" t="b">
        <v>0</v>
      </c>
      <c r="O1218" t="s">
        <v>8276</v>
      </c>
      <c r="P1218">
        <f t="shared" si="72"/>
        <v>31</v>
      </c>
      <c r="Q1218">
        <f t="shared" si="73"/>
        <v>231.75</v>
      </c>
      <c r="R1218" s="12" t="s">
        <v>8327</v>
      </c>
      <c r="S1218" t="s">
        <v>8350</v>
      </c>
      <c r="T1218" s="17">
        <f t="shared" si="74"/>
        <v>40847.171018518515</v>
      </c>
      <c r="U1218" s="17">
        <f t="shared" si="75"/>
        <v>41721</v>
      </c>
    </row>
    <row r="1219" spans="2:21" ht="42.75" hidden="1" x14ac:dyDescent="0.45">
      <c r="B1219">
        <v>3113</v>
      </c>
      <c r="C1219" s="9" t="s">
        <v>3113</v>
      </c>
      <c r="D1219" s="3" t="s">
        <v>7223</v>
      </c>
      <c r="E1219" s="5">
        <v>109225</v>
      </c>
      <c r="F1219" s="7">
        <v>4635</v>
      </c>
      <c r="G1219" t="s">
        <v>8220</v>
      </c>
      <c r="H1219" t="s">
        <v>8223</v>
      </c>
      <c r="I1219" t="s">
        <v>8245</v>
      </c>
      <c r="J1219">
        <v>1429291982</v>
      </c>
      <c r="K1219">
        <v>1426699982</v>
      </c>
      <c r="L1219" t="b">
        <v>0</v>
      </c>
      <c r="M1219">
        <v>37</v>
      </c>
      <c r="N1219" t="b">
        <v>0</v>
      </c>
      <c r="O1219" t="s">
        <v>8301</v>
      </c>
      <c r="P1219">
        <f t="shared" ref="P1219:P1282" si="76">ROUND(F1219/E1219*100,0)</f>
        <v>4</v>
      </c>
      <c r="Q1219">
        <f t="shared" ref="Q1219:Q1282" si="77">IFERROR(ROUND(F1219/M1219,2),0)</f>
        <v>125.27</v>
      </c>
      <c r="R1219" s="12" t="s">
        <v>8323</v>
      </c>
      <c r="S1219" t="s">
        <v>8324</v>
      </c>
      <c r="T1219" s="17">
        <f t="shared" ref="T1219:T1282" si="78">(((K1219/60)/60)/24)+DATE(1970,1,1)</f>
        <v>42081.731273148151</v>
      </c>
      <c r="U1219" s="17">
        <f t="shared" si="75"/>
        <v>41336.799513888887</v>
      </c>
    </row>
    <row r="1220" spans="2:21" ht="42.75" hidden="1" x14ac:dyDescent="0.45">
      <c r="B1220">
        <v>702</v>
      </c>
      <c r="C1220" s="9" t="s">
        <v>703</v>
      </c>
      <c r="D1220" s="3" t="s">
        <v>4812</v>
      </c>
      <c r="E1220" s="5">
        <v>15000</v>
      </c>
      <c r="F1220" s="7">
        <v>4622.01</v>
      </c>
      <c r="G1220" t="s">
        <v>8220</v>
      </c>
      <c r="H1220" t="s">
        <v>8223</v>
      </c>
      <c r="I1220" t="s">
        <v>8245</v>
      </c>
      <c r="J1220">
        <v>1480011987</v>
      </c>
      <c r="K1220">
        <v>1477416387</v>
      </c>
      <c r="L1220" t="b">
        <v>0</v>
      </c>
      <c r="M1220">
        <v>37</v>
      </c>
      <c r="N1220" t="b">
        <v>0</v>
      </c>
      <c r="O1220" t="s">
        <v>8271</v>
      </c>
      <c r="P1220">
        <f t="shared" si="76"/>
        <v>31</v>
      </c>
      <c r="Q1220">
        <f t="shared" si="77"/>
        <v>124.92</v>
      </c>
      <c r="R1220" s="12" t="s">
        <v>8308</v>
      </c>
      <c r="S1220" t="s">
        <v>8310</v>
      </c>
      <c r="T1220" s="17">
        <f t="shared" si="78"/>
        <v>42668.726701388892</v>
      </c>
      <c r="U1220" s="17">
        <f t="shared" si="75"/>
        <v>42768.692233796297</v>
      </c>
    </row>
    <row r="1221" spans="2:21" ht="42.75" hidden="1" x14ac:dyDescent="0.45">
      <c r="B1221">
        <v>3184</v>
      </c>
      <c r="C1221" s="9" t="s">
        <v>3184</v>
      </c>
      <c r="D1221" s="3" t="s">
        <v>7294</v>
      </c>
      <c r="E1221" s="5">
        <v>4300</v>
      </c>
      <c r="F1221" s="7">
        <v>4610</v>
      </c>
      <c r="G1221" t="s">
        <v>8218</v>
      </c>
      <c r="H1221" t="s">
        <v>8223</v>
      </c>
      <c r="I1221" t="s">
        <v>8245</v>
      </c>
      <c r="J1221">
        <v>1404258631</v>
      </c>
      <c r="K1221">
        <v>1401666631</v>
      </c>
      <c r="L1221" t="b">
        <v>1</v>
      </c>
      <c r="M1221">
        <v>46</v>
      </c>
      <c r="N1221" t="b">
        <v>1</v>
      </c>
      <c r="O1221" t="s">
        <v>8269</v>
      </c>
      <c r="P1221">
        <f t="shared" si="76"/>
        <v>107</v>
      </c>
      <c r="Q1221">
        <f t="shared" si="77"/>
        <v>100.22</v>
      </c>
      <c r="R1221" s="12" t="s">
        <v>8323</v>
      </c>
      <c r="S1221" t="s">
        <v>8326</v>
      </c>
      <c r="T1221" s="17">
        <f t="shared" si="78"/>
        <v>41791.993414351848</v>
      </c>
      <c r="U1221" s="17">
        <f t="shared" si="75"/>
        <v>40889.212685185186</v>
      </c>
    </row>
    <row r="1222" spans="2:21" ht="28.5" x14ac:dyDescent="0.45">
      <c r="B1222">
        <v>3723</v>
      </c>
      <c r="C1222" s="9" t="s">
        <v>3720</v>
      </c>
      <c r="D1222" s="3" t="s">
        <v>7833</v>
      </c>
      <c r="E1222" s="5">
        <v>4500</v>
      </c>
      <c r="F1222" s="7">
        <v>4592</v>
      </c>
      <c r="G1222" t="s">
        <v>8218</v>
      </c>
      <c r="H1222" t="s">
        <v>8224</v>
      </c>
      <c r="I1222" t="s">
        <v>8246</v>
      </c>
      <c r="J1222">
        <v>1417374262</v>
      </c>
      <c r="K1222">
        <v>1414778662</v>
      </c>
      <c r="L1222" t="b">
        <v>0</v>
      </c>
      <c r="M1222">
        <v>63</v>
      </c>
      <c r="N1222" t="b">
        <v>1</v>
      </c>
      <c r="O1222" t="s">
        <v>8269</v>
      </c>
      <c r="P1222">
        <f t="shared" si="76"/>
        <v>102</v>
      </c>
      <c r="Q1222">
        <f t="shared" si="77"/>
        <v>72.89</v>
      </c>
      <c r="R1222" s="12" t="s">
        <v>8323</v>
      </c>
      <c r="S1222" t="s">
        <v>8326</v>
      </c>
      <c r="T1222" s="17">
        <f t="shared" si="78"/>
        <v>41943.753032407411</v>
      </c>
      <c r="U1222" s="17">
        <f t="shared" ref="U1222:U1285" si="79">(((J1219/60)/60)/24)+DATE(1970,1,1)</f>
        <v>42111.731273148151</v>
      </c>
    </row>
    <row r="1223" spans="2:21" ht="57" x14ac:dyDescent="0.45">
      <c r="B1223">
        <v>3827</v>
      </c>
      <c r="C1223" s="9" t="s">
        <v>3824</v>
      </c>
      <c r="D1223" s="3" t="s">
        <v>7936</v>
      </c>
      <c r="E1223" s="5">
        <v>3000</v>
      </c>
      <c r="F1223" s="7">
        <v>4580</v>
      </c>
      <c r="G1223" t="s">
        <v>8218</v>
      </c>
      <c r="H1223" t="s">
        <v>8224</v>
      </c>
      <c r="I1223" t="s">
        <v>8246</v>
      </c>
      <c r="J1223">
        <v>1427414400</v>
      </c>
      <c r="K1223">
        <v>1422656201</v>
      </c>
      <c r="L1223" t="b">
        <v>0</v>
      </c>
      <c r="M1223">
        <v>65</v>
      </c>
      <c r="N1223" t="b">
        <v>1</v>
      </c>
      <c r="O1223" t="s">
        <v>8269</v>
      </c>
      <c r="P1223">
        <f t="shared" si="76"/>
        <v>153</v>
      </c>
      <c r="Q1223">
        <f t="shared" si="77"/>
        <v>70.459999999999994</v>
      </c>
      <c r="R1223" s="12" t="s">
        <v>8323</v>
      </c>
      <c r="S1223" t="s">
        <v>8326</v>
      </c>
      <c r="T1223" s="17">
        <f t="shared" si="78"/>
        <v>42034.928252314814</v>
      </c>
      <c r="U1223" s="17">
        <f t="shared" si="79"/>
        <v>42698.768368055549</v>
      </c>
    </row>
    <row r="1224" spans="2:21" ht="42.75" hidden="1" x14ac:dyDescent="0.45">
      <c r="B1224">
        <v>3160</v>
      </c>
      <c r="C1224" s="9" t="s">
        <v>3160</v>
      </c>
      <c r="D1224" s="3" t="s">
        <v>7270</v>
      </c>
      <c r="E1224" s="5">
        <v>4500</v>
      </c>
      <c r="F1224" s="7">
        <v>4569</v>
      </c>
      <c r="G1224" t="s">
        <v>8218</v>
      </c>
      <c r="H1224" t="s">
        <v>8223</v>
      </c>
      <c r="I1224" t="s">
        <v>8245</v>
      </c>
      <c r="J1224">
        <v>1407905940</v>
      </c>
      <c r="K1224">
        <v>1405923687</v>
      </c>
      <c r="L1224" t="b">
        <v>1</v>
      </c>
      <c r="M1224">
        <v>57</v>
      </c>
      <c r="N1224" t="b">
        <v>1</v>
      </c>
      <c r="O1224" t="s">
        <v>8269</v>
      </c>
      <c r="P1224">
        <f t="shared" si="76"/>
        <v>102</v>
      </c>
      <c r="Q1224">
        <f t="shared" si="77"/>
        <v>80.16</v>
      </c>
      <c r="R1224" s="12" t="s">
        <v>8323</v>
      </c>
      <c r="S1224" t="s">
        <v>8326</v>
      </c>
      <c r="T1224" s="17">
        <f t="shared" si="78"/>
        <v>41841.26489583333</v>
      </c>
      <c r="U1224" s="17">
        <f t="shared" si="79"/>
        <v>41821.993414351848</v>
      </c>
    </row>
    <row r="1225" spans="2:21" ht="42.75" hidden="1" x14ac:dyDescent="0.45">
      <c r="B1225">
        <v>2145</v>
      </c>
      <c r="C1225" s="9" t="s">
        <v>2146</v>
      </c>
      <c r="D1225" s="3" t="s">
        <v>6255</v>
      </c>
      <c r="E1225" s="5">
        <v>15000</v>
      </c>
      <c r="F1225" s="7">
        <v>4565</v>
      </c>
      <c r="G1225" t="s">
        <v>8220</v>
      </c>
      <c r="H1225" t="s">
        <v>8223</v>
      </c>
      <c r="I1225" t="s">
        <v>8245</v>
      </c>
      <c r="J1225">
        <v>1385534514</v>
      </c>
      <c r="K1225">
        <v>1382938914</v>
      </c>
      <c r="L1225" t="b">
        <v>0</v>
      </c>
      <c r="M1225">
        <v>89</v>
      </c>
      <c r="N1225" t="b">
        <v>0</v>
      </c>
      <c r="O1225" t="s">
        <v>8280</v>
      </c>
      <c r="P1225">
        <f t="shared" si="76"/>
        <v>30</v>
      </c>
      <c r="Q1225">
        <f t="shared" si="77"/>
        <v>51.29</v>
      </c>
      <c r="R1225" s="12" t="s">
        <v>8316</v>
      </c>
      <c r="S1225" t="s">
        <v>8334</v>
      </c>
      <c r="T1225" s="17">
        <f t="shared" si="78"/>
        <v>41575.237430555557</v>
      </c>
      <c r="U1225" s="17">
        <f t="shared" si="79"/>
        <v>41973.794699074075</v>
      </c>
    </row>
    <row r="1226" spans="2:21" ht="42.75" hidden="1" x14ac:dyDescent="0.45">
      <c r="B1226">
        <v>3344</v>
      </c>
      <c r="C1226" s="9" t="s">
        <v>3344</v>
      </c>
      <c r="D1226" s="3" t="s">
        <v>7454</v>
      </c>
      <c r="E1226" s="5">
        <v>4500</v>
      </c>
      <c r="F1226" s="7">
        <v>4565</v>
      </c>
      <c r="G1226" t="s">
        <v>8218</v>
      </c>
      <c r="H1226" t="s">
        <v>8223</v>
      </c>
      <c r="I1226" t="s">
        <v>8245</v>
      </c>
      <c r="J1226">
        <v>1409374093</v>
      </c>
      <c r="K1226">
        <v>1406782093</v>
      </c>
      <c r="L1226" t="b">
        <v>0</v>
      </c>
      <c r="M1226">
        <v>40</v>
      </c>
      <c r="N1226" t="b">
        <v>1</v>
      </c>
      <c r="O1226" t="s">
        <v>8269</v>
      </c>
      <c r="P1226">
        <f t="shared" si="76"/>
        <v>101</v>
      </c>
      <c r="Q1226">
        <f t="shared" si="77"/>
        <v>114.13</v>
      </c>
      <c r="R1226" s="12" t="s">
        <v>8323</v>
      </c>
      <c r="S1226" t="s">
        <v>8326</v>
      </c>
      <c r="T1226" s="17">
        <f t="shared" si="78"/>
        <v>41851.200150462959</v>
      </c>
      <c r="U1226" s="17">
        <f t="shared" si="79"/>
        <v>42090</v>
      </c>
    </row>
    <row r="1227" spans="2:21" ht="28.5" x14ac:dyDescent="0.45">
      <c r="B1227">
        <v>1303</v>
      </c>
      <c r="C1227" s="9" t="s">
        <v>1304</v>
      </c>
      <c r="D1227" s="3" t="s">
        <v>5413</v>
      </c>
      <c r="E1227" s="5">
        <v>3500</v>
      </c>
      <c r="F1227" s="7">
        <v>4559.13</v>
      </c>
      <c r="G1227" t="s">
        <v>8218</v>
      </c>
      <c r="H1227" t="s">
        <v>8224</v>
      </c>
      <c r="I1227" t="s">
        <v>8246</v>
      </c>
      <c r="J1227">
        <v>1469962800</v>
      </c>
      <c r="K1227">
        <v>1468578920</v>
      </c>
      <c r="L1227" t="b">
        <v>0</v>
      </c>
      <c r="M1227">
        <v>108</v>
      </c>
      <c r="N1227" t="b">
        <v>1</v>
      </c>
      <c r="O1227" t="s">
        <v>8269</v>
      </c>
      <c r="P1227">
        <f t="shared" si="76"/>
        <v>130</v>
      </c>
      <c r="Q1227">
        <f t="shared" si="77"/>
        <v>42.21</v>
      </c>
      <c r="R1227" s="12" t="s">
        <v>8323</v>
      </c>
      <c r="S1227" t="s">
        <v>8326</v>
      </c>
      <c r="T1227" s="17">
        <f t="shared" si="78"/>
        <v>42566.441203703704</v>
      </c>
      <c r="U1227" s="17">
        <f t="shared" si="79"/>
        <v>41864.207638888889</v>
      </c>
    </row>
    <row r="1228" spans="2:21" ht="42.75" hidden="1" x14ac:dyDescent="0.45">
      <c r="B1228">
        <v>750</v>
      </c>
      <c r="C1228" s="9" t="s">
        <v>751</v>
      </c>
      <c r="D1228" s="3" t="s">
        <v>4860</v>
      </c>
      <c r="E1228" s="5">
        <v>4444</v>
      </c>
      <c r="F1228" s="7">
        <v>4559</v>
      </c>
      <c r="G1228" t="s">
        <v>8218</v>
      </c>
      <c r="H1228" t="s">
        <v>8223</v>
      </c>
      <c r="I1228" t="s">
        <v>8245</v>
      </c>
      <c r="J1228">
        <v>1361739872</v>
      </c>
      <c r="K1228">
        <v>1359147872</v>
      </c>
      <c r="L1228" t="b">
        <v>0</v>
      </c>
      <c r="M1228">
        <v>59</v>
      </c>
      <c r="N1228" t="b">
        <v>1</v>
      </c>
      <c r="O1228" t="s">
        <v>8272</v>
      </c>
      <c r="P1228">
        <f t="shared" si="76"/>
        <v>103</v>
      </c>
      <c r="Q1228">
        <f t="shared" si="77"/>
        <v>77.27</v>
      </c>
      <c r="R1228" s="12" t="s">
        <v>8311</v>
      </c>
      <c r="S1228" t="s">
        <v>8333</v>
      </c>
      <c r="T1228" s="17">
        <f t="shared" si="78"/>
        <v>41299.878148148149</v>
      </c>
      <c r="U1228" s="17">
        <f t="shared" si="79"/>
        <v>41605.279097222221</v>
      </c>
    </row>
    <row r="1229" spans="2:21" ht="42.75" hidden="1" x14ac:dyDescent="0.45">
      <c r="B1229">
        <v>3756</v>
      </c>
      <c r="C1229" s="9" t="s">
        <v>3753</v>
      </c>
      <c r="D1229" s="3" t="s">
        <v>7866</v>
      </c>
      <c r="E1229" s="5">
        <v>4500</v>
      </c>
      <c r="F1229" s="7">
        <v>4550</v>
      </c>
      <c r="G1229" t="s">
        <v>8218</v>
      </c>
      <c r="H1229" t="s">
        <v>8223</v>
      </c>
      <c r="I1229" t="s">
        <v>8245</v>
      </c>
      <c r="J1229">
        <v>1402515198</v>
      </c>
      <c r="K1229">
        <v>1399923198</v>
      </c>
      <c r="L1229" t="b">
        <v>0</v>
      </c>
      <c r="M1229">
        <v>17</v>
      </c>
      <c r="N1229" t="b">
        <v>1</v>
      </c>
      <c r="O1229" t="s">
        <v>8303</v>
      </c>
      <c r="P1229">
        <f t="shared" si="76"/>
        <v>101</v>
      </c>
      <c r="Q1229">
        <f t="shared" si="77"/>
        <v>267.64999999999998</v>
      </c>
      <c r="R1229" s="12" t="s">
        <v>8323</v>
      </c>
      <c r="S1229" t="s">
        <v>8335</v>
      </c>
      <c r="T1229" s="17">
        <f t="shared" si="78"/>
        <v>41771.814791666664</v>
      </c>
      <c r="U1229" s="17">
        <f t="shared" si="79"/>
        <v>41881.200150462959</v>
      </c>
    </row>
    <row r="1230" spans="2:21" ht="42.75" x14ac:dyDescent="0.45">
      <c r="B1230">
        <v>3523</v>
      </c>
      <c r="C1230" s="9" t="s">
        <v>3522</v>
      </c>
      <c r="D1230" s="3" t="s">
        <v>7633</v>
      </c>
      <c r="E1230" s="5">
        <v>4000</v>
      </c>
      <c r="F1230" s="7">
        <v>4546</v>
      </c>
      <c r="G1230" t="s">
        <v>8218</v>
      </c>
      <c r="H1230" t="s">
        <v>8224</v>
      </c>
      <c r="I1230" t="s">
        <v>8246</v>
      </c>
      <c r="J1230">
        <v>1474844400</v>
      </c>
      <c r="K1230">
        <v>1469871148</v>
      </c>
      <c r="L1230" t="b">
        <v>0</v>
      </c>
      <c r="M1230">
        <v>80</v>
      </c>
      <c r="N1230" t="b">
        <v>1</v>
      </c>
      <c r="O1230" t="s">
        <v>8269</v>
      </c>
      <c r="P1230">
        <f t="shared" si="76"/>
        <v>114</v>
      </c>
      <c r="Q1230">
        <f t="shared" si="77"/>
        <v>56.83</v>
      </c>
      <c r="R1230" s="12" t="s">
        <v>8323</v>
      </c>
      <c r="S1230" t="s">
        <v>8326</v>
      </c>
      <c r="T1230" s="17">
        <f t="shared" si="78"/>
        <v>42581.397546296299</v>
      </c>
      <c r="U1230" s="17">
        <f t="shared" si="79"/>
        <v>42582.458333333328</v>
      </c>
    </row>
    <row r="1231" spans="2:21" ht="42.75" x14ac:dyDescent="0.45">
      <c r="B1231">
        <v>3673</v>
      </c>
      <c r="C1231" s="9" t="s">
        <v>3670</v>
      </c>
      <c r="D1231" s="3" t="s">
        <v>7783</v>
      </c>
      <c r="E1231" s="5">
        <v>4000</v>
      </c>
      <c r="F1231" s="7">
        <v>4545</v>
      </c>
      <c r="G1231" t="s">
        <v>8218</v>
      </c>
      <c r="H1231" t="s">
        <v>8224</v>
      </c>
      <c r="I1231" t="s">
        <v>8246</v>
      </c>
      <c r="J1231">
        <v>1415191920</v>
      </c>
      <c r="K1231">
        <v>1412233497</v>
      </c>
      <c r="L1231" t="b">
        <v>0</v>
      </c>
      <c r="M1231">
        <v>114</v>
      </c>
      <c r="N1231" t="b">
        <v>1</v>
      </c>
      <c r="O1231" t="s">
        <v>8269</v>
      </c>
      <c r="P1231">
        <f t="shared" si="76"/>
        <v>114</v>
      </c>
      <c r="Q1231">
        <f t="shared" si="77"/>
        <v>39.869999999999997</v>
      </c>
      <c r="R1231" s="12" t="s">
        <v>8323</v>
      </c>
      <c r="S1231" t="s">
        <v>8326</v>
      </c>
      <c r="T1231" s="17">
        <f t="shared" si="78"/>
        <v>41914.295104166667</v>
      </c>
      <c r="U1231" s="17">
        <f t="shared" si="79"/>
        <v>41329.878148148149</v>
      </c>
    </row>
    <row r="1232" spans="2:21" ht="42.75" hidden="1" x14ac:dyDescent="0.45">
      <c r="B1232">
        <v>1652</v>
      </c>
      <c r="C1232" s="9" t="s">
        <v>1653</v>
      </c>
      <c r="D1232" s="3" t="s">
        <v>5762</v>
      </c>
      <c r="E1232" s="5">
        <v>4500</v>
      </c>
      <c r="F1232" s="7">
        <v>4530</v>
      </c>
      <c r="G1232" t="s">
        <v>8218</v>
      </c>
      <c r="H1232" t="s">
        <v>8223</v>
      </c>
      <c r="I1232" t="s">
        <v>8245</v>
      </c>
      <c r="J1232">
        <v>1385297393</v>
      </c>
      <c r="K1232">
        <v>1382701793</v>
      </c>
      <c r="L1232" t="b">
        <v>0</v>
      </c>
      <c r="M1232">
        <v>70</v>
      </c>
      <c r="N1232" t="b">
        <v>1</v>
      </c>
      <c r="O1232" t="s">
        <v>8290</v>
      </c>
      <c r="P1232">
        <f t="shared" si="76"/>
        <v>101</v>
      </c>
      <c r="Q1232">
        <f t="shared" si="77"/>
        <v>64.709999999999994</v>
      </c>
      <c r="R1232" s="12" t="s">
        <v>8327</v>
      </c>
      <c r="S1232" t="s">
        <v>8338</v>
      </c>
      <c r="T1232" s="17">
        <f t="shared" si="78"/>
        <v>41572.492974537039</v>
      </c>
      <c r="U1232" s="17">
        <f t="shared" si="79"/>
        <v>41801.814791666664</v>
      </c>
    </row>
    <row r="1233" spans="2:21" ht="42.75" hidden="1" x14ac:dyDescent="0.45">
      <c r="B1233">
        <v>1525</v>
      </c>
      <c r="C1233" s="9" t="s">
        <v>1526</v>
      </c>
      <c r="D1233" s="3" t="s">
        <v>5635</v>
      </c>
      <c r="E1233" s="5">
        <v>2600</v>
      </c>
      <c r="F1233" s="7">
        <v>4524.1499999999996</v>
      </c>
      <c r="G1233" t="s">
        <v>8218</v>
      </c>
      <c r="H1233" t="s">
        <v>8223</v>
      </c>
      <c r="I1233" t="s">
        <v>8245</v>
      </c>
      <c r="J1233">
        <v>1471539138</v>
      </c>
      <c r="K1233">
        <v>1468947138</v>
      </c>
      <c r="L1233" t="b">
        <v>1</v>
      </c>
      <c r="M1233">
        <v>140</v>
      </c>
      <c r="N1233" t="b">
        <v>1</v>
      </c>
      <c r="O1233" t="s">
        <v>8283</v>
      </c>
      <c r="P1233">
        <f t="shared" si="76"/>
        <v>174</v>
      </c>
      <c r="Q1233">
        <f t="shared" si="77"/>
        <v>32.32</v>
      </c>
      <c r="R1233" s="12" t="s">
        <v>8313</v>
      </c>
      <c r="S1233" t="s">
        <v>8314</v>
      </c>
      <c r="T1233" s="17">
        <f t="shared" si="78"/>
        <v>42570.702986111108</v>
      </c>
      <c r="U1233" s="17">
        <f t="shared" si="79"/>
        <v>42638.958333333328</v>
      </c>
    </row>
    <row r="1234" spans="2:21" ht="42.75" hidden="1" x14ac:dyDescent="0.45">
      <c r="B1234">
        <v>117</v>
      </c>
      <c r="C1234" s="9" t="s">
        <v>119</v>
      </c>
      <c r="D1234" s="3" t="s">
        <v>4228</v>
      </c>
      <c r="E1234" s="5">
        <v>4500</v>
      </c>
      <c r="F1234" s="7">
        <v>4522.22</v>
      </c>
      <c r="G1234" t="s">
        <v>8218</v>
      </c>
      <c r="H1234" t="s">
        <v>8223</v>
      </c>
      <c r="I1234" t="s">
        <v>8245</v>
      </c>
      <c r="J1234">
        <v>1276110000</v>
      </c>
      <c r="K1234">
        <v>1268337744</v>
      </c>
      <c r="L1234" t="b">
        <v>0</v>
      </c>
      <c r="M1234">
        <v>27</v>
      </c>
      <c r="N1234" t="b">
        <v>1</v>
      </c>
      <c r="O1234" t="s">
        <v>8264</v>
      </c>
      <c r="P1234">
        <f t="shared" si="76"/>
        <v>100</v>
      </c>
      <c r="Q1234">
        <f t="shared" si="77"/>
        <v>167.49</v>
      </c>
      <c r="R1234" s="12" t="s">
        <v>8321</v>
      </c>
      <c r="S1234" t="s">
        <v>8343</v>
      </c>
      <c r="T1234" s="17">
        <f t="shared" si="78"/>
        <v>40248.834999999999</v>
      </c>
      <c r="U1234" s="17">
        <f t="shared" si="79"/>
        <v>41948.536111111112</v>
      </c>
    </row>
    <row r="1235" spans="2:21" ht="42.75" hidden="1" x14ac:dyDescent="0.45">
      <c r="B1235">
        <v>2526</v>
      </c>
      <c r="C1235" s="9" t="s">
        <v>2526</v>
      </c>
      <c r="D1235" s="3" t="s">
        <v>6636</v>
      </c>
      <c r="E1235" s="5">
        <v>4000</v>
      </c>
      <c r="F1235" s="7">
        <v>4518</v>
      </c>
      <c r="G1235" t="s">
        <v>8218</v>
      </c>
      <c r="H1235" t="s">
        <v>8223</v>
      </c>
      <c r="I1235" t="s">
        <v>8245</v>
      </c>
      <c r="J1235">
        <v>1418014740</v>
      </c>
      <c r="K1235">
        <v>1415585474</v>
      </c>
      <c r="L1235" t="b">
        <v>0</v>
      </c>
      <c r="M1235">
        <v>33</v>
      </c>
      <c r="N1235" t="b">
        <v>1</v>
      </c>
      <c r="O1235" t="s">
        <v>8298</v>
      </c>
      <c r="P1235">
        <f t="shared" si="76"/>
        <v>113</v>
      </c>
      <c r="Q1235">
        <f t="shared" si="77"/>
        <v>136.91</v>
      </c>
      <c r="R1235" s="12" t="s">
        <v>8327</v>
      </c>
      <c r="S1235" t="s">
        <v>8341</v>
      </c>
      <c r="T1235" s="17">
        <f t="shared" si="78"/>
        <v>41953.091134259259</v>
      </c>
      <c r="U1235" s="17">
        <f t="shared" si="79"/>
        <v>41602.534641203703</v>
      </c>
    </row>
    <row r="1236" spans="2:21" ht="42.75" hidden="1" x14ac:dyDescent="0.45">
      <c r="B1236">
        <v>2531</v>
      </c>
      <c r="C1236" s="9" t="s">
        <v>2531</v>
      </c>
      <c r="D1236" s="3" t="s">
        <v>6641</v>
      </c>
      <c r="E1236" s="5">
        <v>4500</v>
      </c>
      <c r="F1236" s="7">
        <v>4518</v>
      </c>
      <c r="G1236" t="s">
        <v>8218</v>
      </c>
      <c r="H1236" t="s">
        <v>8223</v>
      </c>
      <c r="I1236" t="s">
        <v>8245</v>
      </c>
      <c r="J1236">
        <v>1439611140</v>
      </c>
      <c r="K1236">
        <v>1437668354</v>
      </c>
      <c r="L1236" t="b">
        <v>0</v>
      </c>
      <c r="M1236">
        <v>61</v>
      </c>
      <c r="N1236" t="b">
        <v>1</v>
      </c>
      <c r="O1236" t="s">
        <v>8298</v>
      </c>
      <c r="P1236">
        <f t="shared" si="76"/>
        <v>100</v>
      </c>
      <c r="Q1236">
        <f t="shared" si="77"/>
        <v>74.069999999999993</v>
      </c>
      <c r="R1236" s="12" t="s">
        <v>8327</v>
      </c>
      <c r="S1236" t="s">
        <v>8341</v>
      </c>
      <c r="T1236" s="17">
        <f t="shared" si="78"/>
        <v>42208.680023148147</v>
      </c>
      <c r="U1236" s="17">
        <f t="shared" si="79"/>
        <v>42600.702986111108</v>
      </c>
    </row>
    <row r="1237" spans="2:21" ht="42.75" hidden="1" x14ac:dyDescent="0.45">
      <c r="B1237">
        <v>2481</v>
      </c>
      <c r="C1237" s="9" t="s">
        <v>2481</v>
      </c>
      <c r="D1237" s="3" t="s">
        <v>6591</v>
      </c>
      <c r="E1237" s="5">
        <v>4000</v>
      </c>
      <c r="F1237" s="7">
        <v>4516.4399999999996</v>
      </c>
      <c r="G1237" t="s">
        <v>8218</v>
      </c>
      <c r="H1237" t="s">
        <v>8223</v>
      </c>
      <c r="I1237" t="s">
        <v>8245</v>
      </c>
      <c r="J1237">
        <v>1335799808</v>
      </c>
      <c r="K1237">
        <v>1333207808</v>
      </c>
      <c r="L1237" t="b">
        <v>0</v>
      </c>
      <c r="M1237">
        <v>95</v>
      </c>
      <c r="N1237" t="b">
        <v>1</v>
      </c>
      <c r="O1237" t="s">
        <v>8277</v>
      </c>
      <c r="P1237">
        <f t="shared" si="76"/>
        <v>113</v>
      </c>
      <c r="Q1237">
        <f t="shared" si="77"/>
        <v>47.54</v>
      </c>
      <c r="R1237" s="12" t="s">
        <v>8327</v>
      </c>
      <c r="S1237" t="s">
        <v>8328</v>
      </c>
      <c r="T1237" s="17">
        <f t="shared" si="78"/>
        <v>40999.645925925928</v>
      </c>
      <c r="U1237" s="17">
        <f t="shared" si="79"/>
        <v>40338.791666666664</v>
      </c>
    </row>
    <row r="1238" spans="2:21" ht="42.75" hidden="1" x14ac:dyDescent="0.45">
      <c r="B1238">
        <v>2808</v>
      </c>
      <c r="C1238" s="9" t="s">
        <v>2808</v>
      </c>
      <c r="D1238" s="3" t="s">
        <v>6918</v>
      </c>
      <c r="E1238" s="5">
        <v>4500</v>
      </c>
      <c r="F1238" s="7">
        <v>4511</v>
      </c>
      <c r="G1238" t="s">
        <v>8218</v>
      </c>
      <c r="H1238" t="s">
        <v>8223</v>
      </c>
      <c r="I1238" t="s">
        <v>8245</v>
      </c>
      <c r="J1238">
        <v>1440274735</v>
      </c>
      <c r="K1238">
        <v>1437682735</v>
      </c>
      <c r="L1238" t="b">
        <v>0</v>
      </c>
      <c r="M1238">
        <v>69</v>
      </c>
      <c r="N1238" t="b">
        <v>1</v>
      </c>
      <c r="O1238" t="s">
        <v>8269</v>
      </c>
      <c r="P1238">
        <f t="shared" si="76"/>
        <v>100</v>
      </c>
      <c r="Q1238">
        <f t="shared" si="77"/>
        <v>65.38</v>
      </c>
      <c r="R1238" s="12" t="s">
        <v>8323</v>
      </c>
      <c r="S1238" t="s">
        <v>8326</v>
      </c>
      <c r="T1238" s="17">
        <f t="shared" si="78"/>
        <v>42208.84646990741</v>
      </c>
      <c r="U1238" s="17">
        <f t="shared" si="79"/>
        <v>41981.207638888889</v>
      </c>
    </row>
    <row r="1239" spans="2:21" ht="42.75" hidden="1" x14ac:dyDescent="0.45">
      <c r="B1239">
        <v>2497</v>
      </c>
      <c r="C1239" s="9" t="s">
        <v>2497</v>
      </c>
      <c r="D1239" s="3" t="s">
        <v>6607</v>
      </c>
      <c r="E1239" s="5">
        <v>4000</v>
      </c>
      <c r="F1239" s="7">
        <v>4510.8599999999997</v>
      </c>
      <c r="G1239" t="s">
        <v>8218</v>
      </c>
      <c r="H1239" t="s">
        <v>8223</v>
      </c>
      <c r="I1239" t="s">
        <v>8245</v>
      </c>
      <c r="J1239">
        <v>1312578338</v>
      </c>
      <c r="K1239">
        <v>1309986338</v>
      </c>
      <c r="L1239" t="b">
        <v>0</v>
      </c>
      <c r="M1239">
        <v>56</v>
      </c>
      <c r="N1239" t="b">
        <v>1</v>
      </c>
      <c r="O1239" t="s">
        <v>8277</v>
      </c>
      <c r="P1239">
        <f t="shared" si="76"/>
        <v>113</v>
      </c>
      <c r="Q1239">
        <f t="shared" si="77"/>
        <v>80.55</v>
      </c>
      <c r="R1239" s="12" t="s">
        <v>8327</v>
      </c>
      <c r="S1239" t="s">
        <v>8328</v>
      </c>
      <c r="T1239" s="17">
        <f t="shared" si="78"/>
        <v>40730.878912037035</v>
      </c>
      <c r="U1239" s="17">
        <f t="shared" si="79"/>
        <v>42231.165972222225</v>
      </c>
    </row>
    <row r="1240" spans="2:21" ht="42.75" hidden="1" x14ac:dyDescent="0.45">
      <c r="B1240">
        <v>808</v>
      </c>
      <c r="C1240" s="9" t="s">
        <v>809</v>
      </c>
      <c r="D1240" s="3" t="s">
        <v>4918</v>
      </c>
      <c r="E1240" s="5">
        <v>4500</v>
      </c>
      <c r="F1240" s="7">
        <v>4500</v>
      </c>
      <c r="G1240" t="s">
        <v>8218</v>
      </c>
      <c r="H1240" t="s">
        <v>8228</v>
      </c>
      <c r="I1240" t="s">
        <v>8250</v>
      </c>
      <c r="J1240">
        <v>1419224340</v>
      </c>
      <c r="K1240">
        <v>1416363886</v>
      </c>
      <c r="L1240" t="b">
        <v>0</v>
      </c>
      <c r="M1240">
        <v>43</v>
      </c>
      <c r="N1240" t="b">
        <v>1</v>
      </c>
      <c r="O1240" t="s">
        <v>8274</v>
      </c>
      <c r="P1240">
        <f t="shared" si="76"/>
        <v>100</v>
      </c>
      <c r="Q1240">
        <f t="shared" si="77"/>
        <v>104.65</v>
      </c>
      <c r="R1240" s="12" t="s">
        <v>8327</v>
      </c>
      <c r="S1240" t="s">
        <v>8331</v>
      </c>
      <c r="T1240" s="17">
        <f t="shared" si="78"/>
        <v>41962.100532407407</v>
      </c>
      <c r="U1240" s="17">
        <f t="shared" si="79"/>
        <v>41029.645925925928</v>
      </c>
    </row>
    <row r="1241" spans="2:21" ht="42.75" hidden="1" x14ac:dyDescent="0.45">
      <c r="B1241">
        <v>3674</v>
      </c>
      <c r="C1241" s="9" t="s">
        <v>3671</v>
      </c>
      <c r="D1241" s="3" t="s">
        <v>7784</v>
      </c>
      <c r="E1241" s="5">
        <v>4500</v>
      </c>
      <c r="F1241" s="7">
        <v>4500</v>
      </c>
      <c r="G1241" t="s">
        <v>8218</v>
      </c>
      <c r="H1241" t="s">
        <v>8235</v>
      </c>
      <c r="I1241" t="s">
        <v>8248</v>
      </c>
      <c r="J1241">
        <v>1472936229</v>
      </c>
      <c r="K1241">
        <v>1467752229</v>
      </c>
      <c r="L1241" t="b">
        <v>0</v>
      </c>
      <c r="M1241">
        <v>31</v>
      </c>
      <c r="N1241" t="b">
        <v>1</v>
      </c>
      <c r="O1241" t="s">
        <v>8269</v>
      </c>
      <c r="P1241">
        <f t="shared" si="76"/>
        <v>100</v>
      </c>
      <c r="Q1241">
        <f t="shared" si="77"/>
        <v>145.16</v>
      </c>
      <c r="R1241" s="12" t="s">
        <v>8323</v>
      </c>
      <c r="S1241" t="s">
        <v>8326</v>
      </c>
      <c r="T1241" s="17">
        <f t="shared" si="78"/>
        <v>42556.873020833329</v>
      </c>
      <c r="U1241" s="17">
        <f t="shared" si="79"/>
        <v>42238.84646990741</v>
      </c>
    </row>
    <row r="1242" spans="2:21" hidden="1" x14ac:dyDescent="0.45">
      <c r="B1242">
        <v>183</v>
      </c>
      <c r="C1242" s="9" t="s">
        <v>185</v>
      </c>
      <c r="D1242" s="3" t="s">
        <v>4293</v>
      </c>
      <c r="E1242" s="5">
        <v>12500</v>
      </c>
      <c r="F1242" s="7">
        <v>4482</v>
      </c>
      <c r="G1242" t="s">
        <v>8220</v>
      </c>
      <c r="H1242" t="s">
        <v>8224</v>
      </c>
      <c r="I1242" t="s">
        <v>8246</v>
      </c>
      <c r="J1242">
        <v>1417033610</v>
      </c>
      <c r="K1242">
        <v>1414438010</v>
      </c>
      <c r="L1242" t="b">
        <v>0</v>
      </c>
      <c r="M1242">
        <v>12</v>
      </c>
      <c r="N1242" t="b">
        <v>0</v>
      </c>
      <c r="O1242" t="s">
        <v>8266</v>
      </c>
      <c r="P1242">
        <f t="shared" si="76"/>
        <v>36</v>
      </c>
      <c r="Q1242">
        <f t="shared" si="77"/>
        <v>373.5</v>
      </c>
      <c r="R1242" s="12" t="s">
        <v>8321</v>
      </c>
      <c r="S1242" t="s">
        <v>8325</v>
      </c>
      <c r="T1242" s="17">
        <f t="shared" si="78"/>
        <v>41939.810300925928</v>
      </c>
      <c r="U1242" s="17">
        <f t="shared" si="79"/>
        <v>40760.878912037035</v>
      </c>
    </row>
    <row r="1243" spans="2:21" ht="42.75" hidden="1" x14ac:dyDescent="0.45">
      <c r="B1243">
        <v>2210</v>
      </c>
      <c r="C1243" s="9" t="s">
        <v>2211</v>
      </c>
      <c r="D1243" s="3" t="s">
        <v>6320</v>
      </c>
      <c r="E1243" s="5">
        <v>4000</v>
      </c>
      <c r="F1243" s="7">
        <v>4457</v>
      </c>
      <c r="G1243" t="s">
        <v>8218</v>
      </c>
      <c r="H1243" t="s">
        <v>8223</v>
      </c>
      <c r="I1243" t="s">
        <v>8245</v>
      </c>
      <c r="J1243">
        <v>1334424960</v>
      </c>
      <c r="K1243">
        <v>1329442510</v>
      </c>
      <c r="L1243" t="b">
        <v>0</v>
      </c>
      <c r="M1243">
        <v>72</v>
      </c>
      <c r="N1243" t="b">
        <v>1</v>
      </c>
      <c r="O1243" t="s">
        <v>8278</v>
      </c>
      <c r="P1243">
        <f t="shared" si="76"/>
        <v>111</v>
      </c>
      <c r="Q1243">
        <f t="shared" si="77"/>
        <v>61.9</v>
      </c>
      <c r="R1243" s="12" t="s">
        <v>8327</v>
      </c>
      <c r="S1243" t="s">
        <v>8329</v>
      </c>
      <c r="T1243" s="17">
        <f t="shared" si="78"/>
        <v>40956.066087962965</v>
      </c>
      <c r="U1243" s="17">
        <f t="shared" si="79"/>
        <v>41995.207638888889</v>
      </c>
    </row>
    <row r="1244" spans="2:21" ht="28.5" hidden="1" x14ac:dyDescent="0.45">
      <c r="B1244">
        <v>3466</v>
      </c>
      <c r="C1244" s="9" t="s">
        <v>3465</v>
      </c>
      <c r="D1244" s="3" t="s">
        <v>7576</v>
      </c>
      <c r="E1244" s="5">
        <v>3500</v>
      </c>
      <c r="F1244" s="7">
        <v>4450</v>
      </c>
      <c r="G1244" t="s">
        <v>8218</v>
      </c>
      <c r="H1244" t="s">
        <v>8223</v>
      </c>
      <c r="I1244" t="s">
        <v>8245</v>
      </c>
      <c r="J1244">
        <v>1461108450</v>
      </c>
      <c r="K1244">
        <v>1455928050</v>
      </c>
      <c r="L1244" t="b">
        <v>0</v>
      </c>
      <c r="M1244">
        <v>61</v>
      </c>
      <c r="N1244" t="b">
        <v>1</v>
      </c>
      <c r="O1244" t="s">
        <v>8269</v>
      </c>
      <c r="P1244">
        <f t="shared" si="76"/>
        <v>127</v>
      </c>
      <c r="Q1244">
        <f t="shared" si="77"/>
        <v>72.95</v>
      </c>
      <c r="R1244" s="12" t="s">
        <v>8323</v>
      </c>
      <c r="S1244" t="s">
        <v>8326</v>
      </c>
      <c r="T1244" s="17">
        <f t="shared" si="78"/>
        <v>42420.019097222219</v>
      </c>
      <c r="U1244" s="17">
        <f t="shared" si="79"/>
        <v>42616.873020833329</v>
      </c>
    </row>
    <row r="1245" spans="2:21" ht="42.75" hidden="1" x14ac:dyDescent="0.45">
      <c r="B1245">
        <v>3398</v>
      </c>
      <c r="C1245" s="9" t="s">
        <v>3397</v>
      </c>
      <c r="D1245" s="3" t="s">
        <v>7508</v>
      </c>
      <c r="E1245" s="5">
        <v>4000</v>
      </c>
      <c r="F1245" s="7">
        <v>4443</v>
      </c>
      <c r="G1245" t="s">
        <v>8218</v>
      </c>
      <c r="H1245" t="s">
        <v>8223</v>
      </c>
      <c r="I1245" t="s">
        <v>8245</v>
      </c>
      <c r="J1245">
        <v>1416589200</v>
      </c>
      <c r="K1245">
        <v>1414605776</v>
      </c>
      <c r="L1245" t="b">
        <v>0</v>
      </c>
      <c r="M1245">
        <v>65</v>
      </c>
      <c r="N1245" t="b">
        <v>1</v>
      </c>
      <c r="O1245" t="s">
        <v>8269</v>
      </c>
      <c r="P1245">
        <f t="shared" si="76"/>
        <v>111</v>
      </c>
      <c r="Q1245">
        <f t="shared" si="77"/>
        <v>68.349999999999994</v>
      </c>
      <c r="R1245" s="12" t="s">
        <v>8323</v>
      </c>
      <c r="S1245" t="s">
        <v>8326</v>
      </c>
      <c r="T1245" s="17">
        <f t="shared" si="78"/>
        <v>41941.75203703704</v>
      </c>
      <c r="U1245" s="17">
        <f t="shared" si="79"/>
        <v>41969.851967592593</v>
      </c>
    </row>
    <row r="1246" spans="2:21" ht="42.75" hidden="1" x14ac:dyDescent="0.45">
      <c r="B1246">
        <v>3265</v>
      </c>
      <c r="C1246" s="9" t="s">
        <v>3265</v>
      </c>
      <c r="D1246" s="3" t="s">
        <v>7375</v>
      </c>
      <c r="E1246" s="5">
        <v>2700</v>
      </c>
      <c r="F1246" s="7">
        <v>4428</v>
      </c>
      <c r="G1246" t="s">
        <v>8218</v>
      </c>
      <c r="H1246" t="s">
        <v>8240</v>
      </c>
      <c r="I1246" t="s">
        <v>8248</v>
      </c>
      <c r="J1246">
        <v>1449162000</v>
      </c>
      <c r="K1246">
        <v>1446570315</v>
      </c>
      <c r="L1246" t="b">
        <v>1</v>
      </c>
      <c r="M1246">
        <v>63</v>
      </c>
      <c r="N1246" t="b">
        <v>1</v>
      </c>
      <c r="O1246" t="s">
        <v>8269</v>
      </c>
      <c r="P1246">
        <f t="shared" si="76"/>
        <v>164</v>
      </c>
      <c r="Q1246">
        <f t="shared" si="77"/>
        <v>70.290000000000006</v>
      </c>
      <c r="R1246" s="12" t="s">
        <v>8323</v>
      </c>
      <c r="S1246" t="s">
        <v>8326</v>
      </c>
      <c r="T1246" s="17">
        <f t="shared" si="78"/>
        <v>42311.711979166663</v>
      </c>
      <c r="U1246" s="17">
        <f t="shared" si="79"/>
        <v>41013.73333333333</v>
      </c>
    </row>
    <row r="1247" spans="2:21" ht="28.5" hidden="1" x14ac:dyDescent="0.45">
      <c r="B1247">
        <v>3759</v>
      </c>
      <c r="C1247" s="9" t="s">
        <v>3756</v>
      </c>
      <c r="D1247" s="3" t="s">
        <v>7869</v>
      </c>
      <c r="E1247" s="5">
        <v>4000</v>
      </c>
      <c r="F1247" s="7">
        <v>4409.7700000000004</v>
      </c>
      <c r="G1247" t="s">
        <v>8218</v>
      </c>
      <c r="H1247" t="s">
        <v>8223</v>
      </c>
      <c r="I1247" t="s">
        <v>8245</v>
      </c>
      <c r="J1247">
        <v>1440556553</v>
      </c>
      <c r="K1247">
        <v>1435372553</v>
      </c>
      <c r="L1247" t="b">
        <v>0</v>
      </c>
      <c r="M1247">
        <v>88</v>
      </c>
      <c r="N1247" t="b">
        <v>1</v>
      </c>
      <c r="O1247" t="s">
        <v>8303</v>
      </c>
      <c r="P1247">
        <f t="shared" si="76"/>
        <v>110</v>
      </c>
      <c r="Q1247">
        <f t="shared" si="77"/>
        <v>50.11</v>
      </c>
      <c r="R1247" s="12" t="s">
        <v>8323</v>
      </c>
      <c r="S1247" t="s">
        <v>8335</v>
      </c>
      <c r="T1247" s="17">
        <f t="shared" si="78"/>
        <v>42182.108252314814</v>
      </c>
      <c r="U1247" s="17">
        <f t="shared" si="79"/>
        <v>42479.977430555555</v>
      </c>
    </row>
    <row r="1248" spans="2:21" ht="42.75" x14ac:dyDescent="0.45">
      <c r="B1248">
        <v>3724</v>
      </c>
      <c r="C1248" s="9" t="s">
        <v>3721</v>
      </c>
      <c r="D1248" s="3" t="s">
        <v>7834</v>
      </c>
      <c r="E1248" s="5">
        <v>4300</v>
      </c>
      <c r="F1248" s="7">
        <v>4409.55</v>
      </c>
      <c r="G1248" t="s">
        <v>8218</v>
      </c>
      <c r="H1248" t="s">
        <v>8224</v>
      </c>
      <c r="I1248" t="s">
        <v>8246</v>
      </c>
      <c r="J1248">
        <v>1462402800</v>
      </c>
      <c r="K1248">
        <v>1459856860</v>
      </c>
      <c r="L1248" t="b">
        <v>0</v>
      </c>
      <c r="M1248">
        <v>89</v>
      </c>
      <c r="N1248" t="b">
        <v>1</v>
      </c>
      <c r="O1248" t="s">
        <v>8269</v>
      </c>
      <c r="P1248">
        <f t="shared" si="76"/>
        <v>103</v>
      </c>
      <c r="Q1248">
        <f t="shared" si="77"/>
        <v>49.55</v>
      </c>
      <c r="R1248" s="12" t="s">
        <v>8323</v>
      </c>
      <c r="S1248" t="s">
        <v>8326</v>
      </c>
      <c r="T1248" s="17">
        <f t="shared" si="78"/>
        <v>42465.491435185191</v>
      </c>
      <c r="U1248" s="17">
        <f t="shared" si="79"/>
        <v>41964.708333333328</v>
      </c>
    </row>
    <row r="1249" spans="2:21" ht="42.75" x14ac:dyDescent="0.45">
      <c r="B1249">
        <v>3315</v>
      </c>
      <c r="C1249" s="9" t="s">
        <v>3315</v>
      </c>
      <c r="D1249" s="3" t="s">
        <v>7425</v>
      </c>
      <c r="E1249" s="5">
        <v>4000</v>
      </c>
      <c r="F1249" s="7">
        <v>4400</v>
      </c>
      <c r="G1249" t="s">
        <v>8218</v>
      </c>
      <c r="H1249" t="s">
        <v>8224</v>
      </c>
      <c r="I1249" t="s">
        <v>8246</v>
      </c>
      <c r="J1249">
        <v>1462519041</v>
      </c>
      <c r="K1249">
        <v>1459927041</v>
      </c>
      <c r="L1249" t="b">
        <v>0</v>
      </c>
      <c r="M1249">
        <v>89</v>
      </c>
      <c r="N1249" t="b">
        <v>1</v>
      </c>
      <c r="O1249" t="s">
        <v>8269</v>
      </c>
      <c r="P1249">
        <f t="shared" si="76"/>
        <v>110</v>
      </c>
      <c r="Q1249">
        <f t="shared" si="77"/>
        <v>49.44</v>
      </c>
      <c r="R1249" s="12" t="s">
        <v>8323</v>
      </c>
      <c r="S1249" t="s">
        <v>8326</v>
      </c>
      <c r="T1249" s="17">
        <f t="shared" si="78"/>
        <v>42466.303715277783</v>
      </c>
      <c r="U1249" s="17">
        <f t="shared" si="79"/>
        <v>42341.708333333328</v>
      </c>
    </row>
    <row r="1250" spans="2:21" ht="42.75" hidden="1" x14ac:dyDescent="0.45">
      <c r="B1250">
        <v>3033</v>
      </c>
      <c r="C1250" s="9" t="s">
        <v>3033</v>
      </c>
      <c r="D1250" s="3" t="s">
        <v>7143</v>
      </c>
      <c r="E1250" s="5">
        <v>3000</v>
      </c>
      <c r="F1250" s="7">
        <v>4396</v>
      </c>
      <c r="G1250" t="s">
        <v>8218</v>
      </c>
      <c r="H1250" t="s">
        <v>8223</v>
      </c>
      <c r="I1250" t="s">
        <v>8245</v>
      </c>
      <c r="J1250">
        <v>1471487925</v>
      </c>
      <c r="K1250">
        <v>1468895925</v>
      </c>
      <c r="L1250" t="b">
        <v>0</v>
      </c>
      <c r="M1250">
        <v>23</v>
      </c>
      <c r="N1250" t="b">
        <v>1</v>
      </c>
      <c r="O1250" t="s">
        <v>8301</v>
      </c>
      <c r="P1250">
        <f t="shared" si="76"/>
        <v>147</v>
      </c>
      <c r="Q1250">
        <f t="shared" si="77"/>
        <v>191.13</v>
      </c>
      <c r="R1250" s="12" t="s">
        <v>8323</v>
      </c>
      <c r="S1250" t="s">
        <v>8324</v>
      </c>
      <c r="T1250" s="17">
        <f t="shared" si="78"/>
        <v>42570.110243055555</v>
      </c>
      <c r="U1250" s="17">
        <f t="shared" si="79"/>
        <v>42242.108252314814</v>
      </c>
    </row>
    <row r="1251" spans="2:21" ht="42.75" hidden="1" x14ac:dyDescent="0.45">
      <c r="B1251">
        <v>251</v>
      </c>
      <c r="C1251" s="9" t="s">
        <v>252</v>
      </c>
      <c r="D1251" s="3" t="s">
        <v>4361</v>
      </c>
      <c r="E1251" s="5">
        <v>3500</v>
      </c>
      <c r="F1251" s="7">
        <v>4395</v>
      </c>
      <c r="G1251" t="s">
        <v>8218</v>
      </c>
      <c r="H1251" t="s">
        <v>8223</v>
      </c>
      <c r="I1251" t="s">
        <v>8245</v>
      </c>
      <c r="J1251">
        <v>1337194800</v>
      </c>
      <c r="K1251">
        <v>1334429646</v>
      </c>
      <c r="L1251" t="b">
        <v>1</v>
      </c>
      <c r="M1251">
        <v>77</v>
      </c>
      <c r="N1251" t="b">
        <v>1</v>
      </c>
      <c r="O1251" t="s">
        <v>8267</v>
      </c>
      <c r="P1251">
        <f t="shared" si="76"/>
        <v>126</v>
      </c>
      <c r="Q1251">
        <f t="shared" si="77"/>
        <v>57.08</v>
      </c>
      <c r="R1251" s="12" t="s">
        <v>8321</v>
      </c>
      <c r="S1251" t="s">
        <v>8322</v>
      </c>
      <c r="T1251" s="17">
        <f t="shared" si="78"/>
        <v>41013.787569444445</v>
      </c>
      <c r="U1251" s="17">
        <f t="shared" si="79"/>
        <v>42494.958333333328</v>
      </c>
    </row>
    <row r="1252" spans="2:21" ht="42.75" hidden="1" x14ac:dyDescent="0.45">
      <c r="B1252">
        <v>5</v>
      </c>
      <c r="C1252" s="9" t="s">
        <v>7</v>
      </c>
      <c r="D1252" s="3" t="s">
        <v>4116</v>
      </c>
      <c r="E1252" s="5">
        <v>3999</v>
      </c>
      <c r="F1252" s="7">
        <v>4390</v>
      </c>
      <c r="G1252" t="s">
        <v>8218</v>
      </c>
      <c r="H1252" t="s">
        <v>8223</v>
      </c>
      <c r="I1252" t="s">
        <v>8245</v>
      </c>
      <c r="J1252">
        <v>1469770500</v>
      </c>
      <c r="K1252">
        <v>1468362207</v>
      </c>
      <c r="L1252" t="b">
        <v>0</v>
      </c>
      <c r="M1252">
        <v>47</v>
      </c>
      <c r="N1252" t="b">
        <v>1</v>
      </c>
      <c r="O1252" t="s">
        <v>8263</v>
      </c>
      <c r="P1252">
        <f t="shared" si="76"/>
        <v>110</v>
      </c>
      <c r="Q1252">
        <f t="shared" si="77"/>
        <v>93.4</v>
      </c>
      <c r="R1252" s="12" t="s">
        <v>8321</v>
      </c>
      <c r="S1252" t="s">
        <v>8332</v>
      </c>
      <c r="T1252" s="17">
        <f t="shared" si="78"/>
        <v>42563.932951388888</v>
      </c>
      <c r="U1252" s="17">
        <f t="shared" si="79"/>
        <v>42496.303715277783</v>
      </c>
    </row>
    <row r="1253" spans="2:21" ht="42.75" hidden="1" x14ac:dyDescent="0.45">
      <c r="B1253">
        <v>2617</v>
      </c>
      <c r="C1253" s="9" t="s">
        <v>2617</v>
      </c>
      <c r="D1253" s="3" t="s">
        <v>6727</v>
      </c>
      <c r="E1253" s="5">
        <v>500</v>
      </c>
      <c r="F1253" s="7">
        <v>4388</v>
      </c>
      <c r="G1253" t="s">
        <v>8218</v>
      </c>
      <c r="H1253" t="s">
        <v>8223</v>
      </c>
      <c r="I1253" t="s">
        <v>8245</v>
      </c>
      <c r="J1253">
        <v>1413838751</v>
      </c>
      <c r="K1253">
        <v>1411246751</v>
      </c>
      <c r="L1253" t="b">
        <v>1</v>
      </c>
      <c r="M1253">
        <v>159</v>
      </c>
      <c r="N1253" t="b">
        <v>1</v>
      </c>
      <c r="O1253" t="s">
        <v>8299</v>
      </c>
      <c r="P1253">
        <f t="shared" si="76"/>
        <v>878</v>
      </c>
      <c r="Q1253">
        <f t="shared" si="77"/>
        <v>27.6</v>
      </c>
      <c r="R1253" s="12" t="s">
        <v>8308</v>
      </c>
      <c r="S1253" t="s">
        <v>8315</v>
      </c>
      <c r="T1253" s="17">
        <f t="shared" si="78"/>
        <v>41902.874432870369</v>
      </c>
      <c r="U1253" s="17">
        <f t="shared" si="79"/>
        <v>42600.110243055555</v>
      </c>
    </row>
    <row r="1254" spans="2:21" ht="42.75" hidden="1" x14ac:dyDescent="0.45">
      <c r="B1254">
        <v>2066</v>
      </c>
      <c r="C1254" s="9" t="s">
        <v>2067</v>
      </c>
      <c r="D1254" s="3" t="s">
        <v>6176</v>
      </c>
      <c r="E1254" s="5">
        <v>2000</v>
      </c>
      <c r="F1254" s="7">
        <v>4372</v>
      </c>
      <c r="G1254" t="s">
        <v>8218</v>
      </c>
      <c r="H1254" t="s">
        <v>8223</v>
      </c>
      <c r="I1254" t="s">
        <v>8245</v>
      </c>
      <c r="J1254">
        <v>1408818683</v>
      </c>
      <c r="K1254">
        <v>1406226683</v>
      </c>
      <c r="L1254" t="b">
        <v>0</v>
      </c>
      <c r="M1254">
        <v>65</v>
      </c>
      <c r="N1254" t="b">
        <v>1</v>
      </c>
      <c r="O1254" t="s">
        <v>8293</v>
      </c>
      <c r="P1254">
        <f t="shared" si="76"/>
        <v>219</v>
      </c>
      <c r="Q1254">
        <f t="shared" si="77"/>
        <v>67.260000000000005</v>
      </c>
      <c r="R1254" s="12" t="s">
        <v>8308</v>
      </c>
      <c r="S1254" t="s">
        <v>8309</v>
      </c>
      <c r="T1254" s="17">
        <f t="shared" si="78"/>
        <v>41844.771793981483</v>
      </c>
      <c r="U1254" s="17">
        <f t="shared" si="79"/>
        <v>41045.791666666664</v>
      </c>
    </row>
    <row r="1255" spans="2:21" ht="42.75" hidden="1" x14ac:dyDescent="0.45">
      <c r="B1255">
        <v>1291</v>
      </c>
      <c r="C1255" s="9" t="s">
        <v>1292</v>
      </c>
      <c r="D1255" s="3" t="s">
        <v>5401</v>
      </c>
      <c r="E1255" s="5">
        <v>3000</v>
      </c>
      <c r="F1255" s="7">
        <v>4371</v>
      </c>
      <c r="G1255" t="s">
        <v>8218</v>
      </c>
      <c r="H1255" t="s">
        <v>8223</v>
      </c>
      <c r="I1255" t="s">
        <v>8245</v>
      </c>
      <c r="J1255">
        <v>1428390000</v>
      </c>
      <c r="K1255">
        <v>1425224391</v>
      </c>
      <c r="L1255" t="b">
        <v>0</v>
      </c>
      <c r="M1255">
        <v>42</v>
      </c>
      <c r="N1255" t="b">
        <v>1</v>
      </c>
      <c r="O1255" t="s">
        <v>8269</v>
      </c>
      <c r="P1255">
        <f t="shared" si="76"/>
        <v>146</v>
      </c>
      <c r="Q1255">
        <f t="shared" si="77"/>
        <v>104.07</v>
      </c>
      <c r="R1255" s="12" t="s">
        <v>8323</v>
      </c>
      <c r="S1255" t="s">
        <v>8326</v>
      </c>
      <c r="T1255" s="17">
        <f t="shared" si="78"/>
        <v>42064.652673611112</v>
      </c>
      <c r="U1255" s="17">
        <f t="shared" si="79"/>
        <v>42580.232638888891</v>
      </c>
    </row>
    <row r="1256" spans="2:21" ht="42.75" hidden="1" x14ac:dyDescent="0.45">
      <c r="B1256">
        <v>626</v>
      </c>
      <c r="C1256" s="9" t="s">
        <v>627</v>
      </c>
      <c r="D1256" s="3" t="s">
        <v>4736</v>
      </c>
      <c r="E1256" s="5">
        <v>25000</v>
      </c>
      <c r="F1256" s="7">
        <v>4345</v>
      </c>
      <c r="G1256" t="s">
        <v>8219</v>
      </c>
      <c r="H1256" t="s">
        <v>8223</v>
      </c>
      <c r="I1256" t="s">
        <v>8245</v>
      </c>
      <c r="J1256">
        <v>1439644920</v>
      </c>
      <c r="K1256">
        <v>1436793939</v>
      </c>
      <c r="L1256" t="b">
        <v>0</v>
      </c>
      <c r="M1256">
        <v>39</v>
      </c>
      <c r="N1256" t="b">
        <v>0</v>
      </c>
      <c r="O1256" t="s">
        <v>8270</v>
      </c>
      <c r="P1256">
        <f t="shared" si="76"/>
        <v>17</v>
      </c>
      <c r="Q1256">
        <f t="shared" si="77"/>
        <v>111.41</v>
      </c>
      <c r="R1256" s="12" t="s">
        <v>8308</v>
      </c>
      <c r="S1256" t="s">
        <v>8342</v>
      </c>
      <c r="T1256" s="17">
        <f t="shared" si="78"/>
        <v>42198.559479166666</v>
      </c>
      <c r="U1256" s="17">
        <f t="shared" si="79"/>
        <v>41932.874432870369</v>
      </c>
    </row>
    <row r="1257" spans="2:21" ht="42.75" hidden="1" x14ac:dyDescent="0.45">
      <c r="B1257">
        <v>1384</v>
      </c>
      <c r="C1257" s="9" t="s">
        <v>1385</v>
      </c>
      <c r="D1257" s="3" t="s">
        <v>5494</v>
      </c>
      <c r="E1257" s="5">
        <v>3500</v>
      </c>
      <c r="F1257" s="7">
        <v>4343</v>
      </c>
      <c r="G1257" t="s">
        <v>8218</v>
      </c>
      <c r="H1257" t="s">
        <v>8223</v>
      </c>
      <c r="I1257" t="s">
        <v>8245</v>
      </c>
      <c r="J1257">
        <v>1436117922</v>
      </c>
      <c r="K1257">
        <v>1433525922</v>
      </c>
      <c r="L1257" t="b">
        <v>0</v>
      </c>
      <c r="M1257">
        <v>63</v>
      </c>
      <c r="N1257" t="b">
        <v>1</v>
      </c>
      <c r="O1257" t="s">
        <v>8274</v>
      </c>
      <c r="P1257">
        <f t="shared" si="76"/>
        <v>124</v>
      </c>
      <c r="Q1257">
        <f t="shared" si="77"/>
        <v>68.94</v>
      </c>
      <c r="R1257" s="12" t="s">
        <v>8327</v>
      </c>
      <c r="S1257" t="s">
        <v>8331</v>
      </c>
      <c r="T1257" s="17">
        <f t="shared" si="78"/>
        <v>42160.735208333332</v>
      </c>
      <c r="U1257" s="17">
        <f t="shared" si="79"/>
        <v>41874.771793981483</v>
      </c>
    </row>
    <row r="1258" spans="2:21" ht="28.5" hidden="1" x14ac:dyDescent="0.45">
      <c r="B1258">
        <v>1462</v>
      </c>
      <c r="C1258" s="9" t="s">
        <v>1463</v>
      </c>
      <c r="D1258" s="3" t="s">
        <v>5572</v>
      </c>
      <c r="E1258" s="5">
        <v>4000</v>
      </c>
      <c r="F1258" s="7">
        <v>4340.7</v>
      </c>
      <c r="G1258" t="s">
        <v>8218</v>
      </c>
      <c r="H1258" t="s">
        <v>8223</v>
      </c>
      <c r="I1258" t="s">
        <v>8245</v>
      </c>
      <c r="J1258">
        <v>1365609271</v>
      </c>
      <c r="K1258">
        <v>1363017271</v>
      </c>
      <c r="L1258" t="b">
        <v>1</v>
      </c>
      <c r="M1258">
        <v>150</v>
      </c>
      <c r="N1258" t="b">
        <v>1</v>
      </c>
      <c r="O1258" t="s">
        <v>8286</v>
      </c>
      <c r="P1258">
        <f t="shared" si="76"/>
        <v>109</v>
      </c>
      <c r="Q1258">
        <f t="shared" si="77"/>
        <v>28.94</v>
      </c>
      <c r="R1258" s="12" t="s">
        <v>8311</v>
      </c>
      <c r="S1258" t="s">
        <v>8312</v>
      </c>
      <c r="T1258" s="17">
        <f t="shared" si="78"/>
        <v>41344.662858796299</v>
      </c>
      <c r="U1258" s="17">
        <f t="shared" si="79"/>
        <v>42101.291666666672</v>
      </c>
    </row>
    <row r="1259" spans="2:21" ht="42.75" hidden="1" x14ac:dyDescent="0.45">
      <c r="B1259">
        <v>1299</v>
      </c>
      <c r="C1259" s="9" t="s">
        <v>1300</v>
      </c>
      <c r="D1259" s="3" t="s">
        <v>5409</v>
      </c>
      <c r="E1259" s="5">
        <v>3500</v>
      </c>
      <c r="F1259" s="7">
        <v>4340</v>
      </c>
      <c r="G1259" t="s">
        <v>8218</v>
      </c>
      <c r="H1259" t="s">
        <v>8223</v>
      </c>
      <c r="I1259" t="s">
        <v>8245</v>
      </c>
      <c r="J1259">
        <v>1436902359</v>
      </c>
      <c r="K1259">
        <v>1434310359</v>
      </c>
      <c r="L1259" t="b">
        <v>0</v>
      </c>
      <c r="M1259">
        <v>32</v>
      </c>
      <c r="N1259" t="b">
        <v>1</v>
      </c>
      <c r="O1259" t="s">
        <v>8269</v>
      </c>
      <c r="P1259">
        <f t="shared" si="76"/>
        <v>124</v>
      </c>
      <c r="Q1259">
        <f t="shared" si="77"/>
        <v>135.63</v>
      </c>
      <c r="R1259" s="12" t="s">
        <v>8323</v>
      </c>
      <c r="S1259" t="s">
        <v>8326</v>
      </c>
      <c r="T1259" s="17">
        <f t="shared" si="78"/>
        <v>42169.814340277779</v>
      </c>
      <c r="U1259" s="17">
        <f t="shared" si="79"/>
        <v>42231.556944444441</v>
      </c>
    </row>
    <row r="1260" spans="2:21" ht="42.75" hidden="1" x14ac:dyDescent="0.45">
      <c r="B1260">
        <v>2291</v>
      </c>
      <c r="C1260" s="9" t="s">
        <v>2292</v>
      </c>
      <c r="D1260" s="3" t="s">
        <v>6401</v>
      </c>
      <c r="E1260" s="5">
        <v>2500</v>
      </c>
      <c r="F1260" s="7">
        <v>4320</v>
      </c>
      <c r="G1260" t="s">
        <v>8218</v>
      </c>
      <c r="H1260" t="s">
        <v>8223</v>
      </c>
      <c r="I1260" t="s">
        <v>8245</v>
      </c>
      <c r="J1260">
        <v>1335153600</v>
      </c>
      <c r="K1260">
        <v>1332199618</v>
      </c>
      <c r="L1260" t="b">
        <v>0</v>
      </c>
      <c r="M1260">
        <v>43</v>
      </c>
      <c r="N1260" t="b">
        <v>1</v>
      </c>
      <c r="O1260" t="s">
        <v>8274</v>
      </c>
      <c r="P1260">
        <f t="shared" si="76"/>
        <v>173</v>
      </c>
      <c r="Q1260">
        <f t="shared" si="77"/>
        <v>100.47</v>
      </c>
      <c r="R1260" s="12" t="s">
        <v>8327</v>
      </c>
      <c r="S1260" t="s">
        <v>8331</v>
      </c>
      <c r="T1260" s="17">
        <f t="shared" si="78"/>
        <v>40987.977060185185</v>
      </c>
      <c r="U1260" s="17">
        <f t="shared" si="79"/>
        <v>42190.735208333332</v>
      </c>
    </row>
    <row r="1261" spans="2:21" ht="42.75" hidden="1" x14ac:dyDescent="0.45">
      <c r="B1261">
        <v>467</v>
      </c>
      <c r="C1261" s="9" t="s">
        <v>468</v>
      </c>
      <c r="D1261" s="3" t="s">
        <v>4577</v>
      </c>
      <c r="E1261" s="5">
        <v>20000</v>
      </c>
      <c r="F1261" s="7">
        <v>4315</v>
      </c>
      <c r="G1261" t="s">
        <v>8220</v>
      </c>
      <c r="H1261" t="s">
        <v>8223</v>
      </c>
      <c r="I1261" t="s">
        <v>8245</v>
      </c>
      <c r="J1261">
        <v>1348849134</v>
      </c>
      <c r="K1261">
        <v>1344961134</v>
      </c>
      <c r="L1261" t="b">
        <v>0</v>
      </c>
      <c r="M1261">
        <v>39</v>
      </c>
      <c r="N1261" t="b">
        <v>0</v>
      </c>
      <c r="O1261" t="s">
        <v>8268</v>
      </c>
      <c r="P1261">
        <f t="shared" si="76"/>
        <v>22</v>
      </c>
      <c r="Q1261">
        <f t="shared" si="77"/>
        <v>110.64</v>
      </c>
      <c r="R1261" s="12" t="s">
        <v>8321</v>
      </c>
      <c r="S1261" t="s">
        <v>8339</v>
      </c>
      <c r="T1261" s="17">
        <f t="shared" si="78"/>
        <v>41135.679791666669</v>
      </c>
      <c r="U1261" s="17">
        <f t="shared" si="79"/>
        <v>41374.662858796299</v>
      </c>
    </row>
    <row r="1262" spans="2:21" ht="42.75" hidden="1" x14ac:dyDescent="0.45">
      <c r="B1262">
        <v>1667</v>
      </c>
      <c r="C1262" s="9" t="s">
        <v>1668</v>
      </c>
      <c r="D1262" s="3" t="s">
        <v>5777</v>
      </c>
      <c r="E1262" s="5">
        <v>3400</v>
      </c>
      <c r="F1262" s="7">
        <v>4313</v>
      </c>
      <c r="G1262" t="s">
        <v>8218</v>
      </c>
      <c r="H1262" t="s">
        <v>8223</v>
      </c>
      <c r="I1262" t="s">
        <v>8245</v>
      </c>
      <c r="J1262">
        <v>1394521140</v>
      </c>
      <c r="K1262">
        <v>1392169298</v>
      </c>
      <c r="L1262" t="b">
        <v>0</v>
      </c>
      <c r="M1262">
        <v>82</v>
      </c>
      <c r="N1262" t="b">
        <v>1</v>
      </c>
      <c r="O1262" t="s">
        <v>8290</v>
      </c>
      <c r="P1262">
        <f t="shared" si="76"/>
        <v>127</v>
      </c>
      <c r="Q1262">
        <f t="shared" si="77"/>
        <v>52.6</v>
      </c>
      <c r="R1262" s="12" t="s">
        <v>8327</v>
      </c>
      <c r="S1262" t="s">
        <v>8338</v>
      </c>
      <c r="T1262" s="17">
        <f t="shared" si="78"/>
        <v>41682.0705787037</v>
      </c>
      <c r="U1262" s="17">
        <f t="shared" si="79"/>
        <v>42199.814340277779</v>
      </c>
    </row>
    <row r="1263" spans="2:21" ht="42.75" hidden="1" x14ac:dyDescent="0.45">
      <c r="B1263">
        <v>2665</v>
      </c>
      <c r="C1263" s="9" t="s">
        <v>2665</v>
      </c>
      <c r="D1263" s="3" t="s">
        <v>6775</v>
      </c>
      <c r="E1263" s="5">
        <v>3500</v>
      </c>
      <c r="F1263" s="7">
        <v>4310</v>
      </c>
      <c r="G1263" t="s">
        <v>8218</v>
      </c>
      <c r="H1263" t="s">
        <v>8223</v>
      </c>
      <c r="I1263" t="s">
        <v>8245</v>
      </c>
      <c r="J1263">
        <v>1430774974</v>
      </c>
      <c r="K1263">
        <v>1426886974</v>
      </c>
      <c r="L1263" t="b">
        <v>0</v>
      </c>
      <c r="M1263">
        <v>46</v>
      </c>
      <c r="N1263" t="b">
        <v>1</v>
      </c>
      <c r="O1263" t="s">
        <v>8300</v>
      </c>
      <c r="P1263">
        <f t="shared" si="76"/>
        <v>123</v>
      </c>
      <c r="Q1263">
        <f t="shared" si="77"/>
        <v>93.7</v>
      </c>
      <c r="R1263" s="12" t="s">
        <v>8308</v>
      </c>
      <c r="S1263" t="s">
        <v>8340</v>
      </c>
      <c r="T1263" s="17">
        <f t="shared" si="78"/>
        <v>42083.895532407405</v>
      </c>
      <c r="U1263" s="17">
        <f t="shared" si="79"/>
        <v>41022.166666666664</v>
      </c>
    </row>
    <row r="1264" spans="2:21" ht="28.5" hidden="1" x14ac:dyDescent="0.45">
      <c r="B1264">
        <v>2058</v>
      </c>
      <c r="C1264" s="9" t="s">
        <v>2059</v>
      </c>
      <c r="D1264" s="3" t="s">
        <v>6168</v>
      </c>
      <c r="E1264" s="5">
        <v>2560</v>
      </c>
      <c r="F1264" s="7">
        <v>4308</v>
      </c>
      <c r="G1264" t="s">
        <v>8218</v>
      </c>
      <c r="H1264" t="s">
        <v>8224</v>
      </c>
      <c r="I1264" t="s">
        <v>8246</v>
      </c>
      <c r="J1264">
        <v>1425326400</v>
      </c>
      <c r="K1264">
        <v>1421916830</v>
      </c>
      <c r="L1264" t="b">
        <v>0</v>
      </c>
      <c r="M1264">
        <v>410</v>
      </c>
      <c r="N1264" t="b">
        <v>1</v>
      </c>
      <c r="O1264" t="s">
        <v>8293</v>
      </c>
      <c r="P1264">
        <f t="shared" si="76"/>
        <v>168</v>
      </c>
      <c r="Q1264">
        <f t="shared" si="77"/>
        <v>10.51</v>
      </c>
      <c r="R1264" s="12" t="s">
        <v>8308</v>
      </c>
      <c r="S1264" t="s">
        <v>8309</v>
      </c>
      <c r="T1264" s="17">
        <f t="shared" si="78"/>
        <v>42026.370717592596</v>
      </c>
      <c r="U1264" s="17">
        <f t="shared" si="79"/>
        <v>41180.679791666669</v>
      </c>
    </row>
    <row r="1265" spans="2:21" ht="42.75" hidden="1" x14ac:dyDescent="0.45">
      <c r="B1265">
        <v>3768</v>
      </c>
      <c r="C1265" s="9" t="s">
        <v>3765</v>
      </c>
      <c r="D1265" s="3" t="s">
        <v>7878</v>
      </c>
      <c r="E1265" s="5">
        <v>4000</v>
      </c>
      <c r="F1265" s="7">
        <v>4306.1099999999997</v>
      </c>
      <c r="G1265" t="s">
        <v>8218</v>
      </c>
      <c r="H1265" t="s">
        <v>8223</v>
      </c>
      <c r="I1265" t="s">
        <v>8245</v>
      </c>
      <c r="J1265">
        <v>1402594090</v>
      </c>
      <c r="K1265">
        <v>1400002090</v>
      </c>
      <c r="L1265" t="b">
        <v>0</v>
      </c>
      <c r="M1265">
        <v>58</v>
      </c>
      <c r="N1265" t="b">
        <v>1</v>
      </c>
      <c r="O1265" t="s">
        <v>8303</v>
      </c>
      <c r="P1265">
        <f t="shared" si="76"/>
        <v>108</v>
      </c>
      <c r="Q1265">
        <f t="shared" si="77"/>
        <v>74.239999999999995</v>
      </c>
      <c r="R1265" s="12" t="s">
        <v>8323</v>
      </c>
      <c r="S1265" t="s">
        <v>8335</v>
      </c>
      <c r="T1265" s="17">
        <f t="shared" si="78"/>
        <v>41772.727893518517</v>
      </c>
      <c r="U1265" s="17">
        <f t="shared" si="79"/>
        <v>41709.290972222225</v>
      </c>
    </row>
    <row r="1266" spans="2:21" ht="42.75" hidden="1" x14ac:dyDescent="0.45">
      <c r="B1266">
        <v>1920</v>
      </c>
      <c r="C1266" s="9" t="s">
        <v>1921</v>
      </c>
      <c r="D1266" s="3" t="s">
        <v>6030</v>
      </c>
      <c r="E1266" s="5">
        <v>10000</v>
      </c>
      <c r="F1266" s="7">
        <v>4303</v>
      </c>
      <c r="G1266" t="s">
        <v>8220</v>
      </c>
      <c r="H1266" t="s">
        <v>8224</v>
      </c>
      <c r="I1266" t="s">
        <v>8246</v>
      </c>
      <c r="J1266">
        <v>1445468400</v>
      </c>
      <c r="K1266">
        <v>1443042061</v>
      </c>
      <c r="L1266" t="b">
        <v>0</v>
      </c>
      <c r="M1266">
        <v>105</v>
      </c>
      <c r="N1266" t="b">
        <v>0</v>
      </c>
      <c r="O1266" t="s">
        <v>8292</v>
      </c>
      <c r="P1266">
        <f t="shared" si="76"/>
        <v>43</v>
      </c>
      <c r="Q1266">
        <f t="shared" si="77"/>
        <v>40.98</v>
      </c>
      <c r="R1266" s="12" t="s">
        <v>8308</v>
      </c>
      <c r="S1266" t="s">
        <v>8318</v>
      </c>
      <c r="T1266" s="17">
        <f t="shared" si="78"/>
        <v>42270.875706018516</v>
      </c>
      <c r="U1266" s="17">
        <f t="shared" si="79"/>
        <v>42128.895532407405</v>
      </c>
    </row>
    <row r="1267" spans="2:21" ht="42.75" hidden="1" x14ac:dyDescent="0.45">
      <c r="B1267">
        <v>3273</v>
      </c>
      <c r="C1267" s="9" t="s">
        <v>3273</v>
      </c>
      <c r="D1267" s="3" t="s">
        <v>7383</v>
      </c>
      <c r="E1267" s="5">
        <v>4000</v>
      </c>
      <c r="F1267" s="7">
        <v>4296</v>
      </c>
      <c r="G1267" t="s">
        <v>8218</v>
      </c>
      <c r="H1267" t="s">
        <v>8223</v>
      </c>
      <c r="I1267" t="s">
        <v>8245</v>
      </c>
      <c r="J1267">
        <v>1473879600</v>
      </c>
      <c r="K1267">
        <v>1472498042</v>
      </c>
      <c r="L1267" t="b">
        <v>1</v>
      </c>
      <c r="M1267">
        <v>21</v>
      </c>
      <c r="N1267" t="b">
        <v>1</v>
      </c>
      <c r="O1267" t="s">
        <v>8269</v>
      </c>
      <c r="P1267">
        <f t="shared" si="76"/>
        <v>107</v>
      </c>
      <c r="Q1267">
        <f t="shared" si="77"/>
        <v>204.57</v>
      </c>
      <c r="R1267" s="12" t="s">
        <v>8323</v>
      </c>
      <c r="S1267" t="s">
        <v>8326</v>
      </c>
      <c r="T1267" s="17">
        <f t="shared" si="78"/>
        <v>42611.801412037035</v>
      </c>
      <c r="U1267" s="17">
        <f t="shared" si="79"/>
        <v>42065.833333333328</v>
      </c>
    </row>
    <row r="1268" spans="2:21" ht="42.75" hidden="1" x14ac:dyDescent="0.45">
      <c r="B1268">
        <v>2528</v>
      </c>
      <c r="C1268" s="9" t="s">
        <v>2528</v>
      </c>
      <c r="D1268" s="3" t="s">
        <v>6638</v>
      </c>
      <c r="E1268" s="5">
        <v>4000</v>
      </c>
      <c r="F1268" s="7">
        <v>4289.99</v>
      </c>
      <c r="G1268" t="s">
        <v>8218</v>
      </c>
      <c r="H1268" t="s">
        <v>8224</v>
      </c>
      <c r="I1268" t="s">
        <v>8246</v>
      </c>
      <c r="J1268">
        <v>1440068400</v>
      </c>
      <c r="K1268">
        <v>1438459303</v>
      </c>
      <c r="L1268" t="b">
        <v>0</v>
      </c>
      <c r="M1268">
        <v>81</v>
      </c>
      <c r="N1268" t="b">
        <v>1</v>
      </c>
      <c r="O1268" t="s">
        <v>8298</v>
      </c>
      <c r="P1268">
        <f t="shared" si="76"/>
        <v>107</v>
      </c>
      <c r="Q1268">
        <f t="shared" si="77"/>
        <v>52.96</v>
      </c>
      <c r="R1268" s="12" t="s">
        <v>8327</v>
      </c>
      <c r="S1268" t="s">
        <v>8341</v>
      </c>
      <c r="T1268" s="17">
        <f t="shared" si="78"/>
        <v>42217.834525462968</v>
      </c>
      <c r="U1268" s="17">
        <f t="shared" si="79"/>
        <v>41802.727893518517</v>
      </c>
    </row>
    <row r="1269" spans="2:21" ht="28.5" hidden="1" x14ac:dyDescent="0.45">
      <c r="B1269">
        <v>815</v>
      </c>
      <c r="C1269" s="9" t="s">
        <v>816</v>
      </c>
      <c r="D1269" s="3" t="s">
        <v>4925</v>
      </c>
      <c r="E1269" s="5">
        <v>4000</v>
      </c>
      <c r="F1269" s="7">
        <v>4280</v>
      </c>
      <c r="G1269" t="s">
        <v>8218</v>
      </c>
      <c r="H1269" t="s">
        <v>8223</v>
      </c>
      <c r="I1269" t="s">
        <v>8245</v>
      </c>
      <c r="J1269">
        <v>1414879303</v>
      </c>
      <c r="K1269">
        <v>1412287303</v>
      </c>
      <c r="L1269" t="b">
        <v>0</v>
      </c>
      <c r="M1269">
        <v>43</v>
      </c>
      <c r="N1269" t="b">
        <v>1</v>
      </c>
      <c r="O1269" t="s">
        <v>8274</v>
      </c>
      <c r="P1269">
        <f t="shared" si="76"/>
        <v>107</v>
      </c>
      <c r="Q1269">
        <f t="shared" si="77"/>
        <v>99.53</v>
      </c>
      <c r="R1269" s="12" t="s">
        <v>8327</v>
      </c>
      <c r="S1269" t="s">
        <v>8331</v>
      </c>
      <c r="T1269" s="17">
        <f t="shared" si="78"/>
        <v>41914.917858796296</v>
      </c>
      <c r="U1269" s="17">
        <f t="shared" si="79"/>
        <v>42298.958333333328</v>
      </c>
    </row>
    <row r="1270" spans="2:21" ht="42.75" hidden="1" x14ac:dyDescent="0.45">
      <c r="B1270">
        <v>3308</v>
      </c>
      <c r="C1270" s="9" t="s">
        <v>3308</v>
      </c>
      <c r="D1270" s="3" t="s">
        <v>7418</v>
      </c>
      <c r="E1270" s="5">
        <v>3500</v>
      </c>
      <c r="F1270" s="7">
        <v>4280</v>
      </c>
      <c r="G1270" t="s">
        <v>8218</v>
      </c>
      <c r="H1270" t="s">
        <v>8223</v>
      </c>
      <c r="I1270" t="s">
        <v>8245</v>
      </c>
      <c r="J1270">
        <v>1460581365</v>
      </c>
      <c r="K1270">
        <v>1458766965</v>
      </c>
      <c r="L1270" t="b">
        <v>0</v>
      </c>
      <c r="M1270">
        <v>57</v>
      </c>
      <c r="N1270" t="b">
        <v>1</v>
      </c>
      <c r="O1270" t="s">
        <v>8269</v>
      </c>
      <c r="P1270">
        <f t="shared" si="76"/>
        <v>122</v>
      </c>
      <c r="Q1270">
        <f t="shared" si="77"/>
        <v>75.09</v>
      </c>
      <c r="R1270" s="12" t="s">
        <v>8323</v>
      </c>
      <c r="S1270" t="s">
        <v>8326</v>
      </c>
      <c r="T1270" s="17">
        <f t="shared" si="78"/>
        <v>42452.876909722225</v>
      </c>
      <c r="U1270" s="17">
        <f t="shared" si="79"/>
        <v>42627.791666666672</v>
      </c>
    </row>
    <row r="1271" spans="2:21" ht="28.5" hidden="1" x14ac:dyDescent="0.45">
      <c r="B1271">
        <v>1247</v>
      </c>
      <c r="C1271" s="9" t="s">
        <v>1248</v>
      </c>
      <c r="D1271" s="3" t="s">
        <v>5357</v>
      </c>
      <c r="E1271" s="5">
        <v>3500</v>
      </c>
      <c r="F1271" s="7">
        <v>4275</v>
      </c>
      <c r="G1271" t="s">
        <v>8218</v>
      </c>
      <c r="H1271" t="s">
        <v>8223</v>
      </c>
      <c r="I1271" t="s">
        <v>8245</v>
      </c>
      <c r="J1271">
        <v>1367823655</v>
      </c>
      <c r="K1271">
        <v>1365231655</v>
      </c>
      <c r="L1271" t="b">
        <v>1</v>
      </c>
      <c r="M1271">
        <v>50</v>
      </c>
      <c r="N1271" t="b">
        <v>1</v>
      </c>
      <c r="O1271" t="s">
        <v>8274</v>
      </c>
      <c r="P1271">
        <f t="shared" si="76"/>
        <v>122</v>
      </c>
      <c r="Q1271">
        <f t="shared" si="77"/>
        <v>85.5</v>
      </c>
      <c r="R1271" s="12" t="s">
        <v>8327</v>
      </c>
      <c r="S1271" t="s">
        <v>8331</v>
      </c>
      <c r="T1271" s="17">
        <f t="shared" si="78"/>
        <v>41370.292303240742</v>
      </c>
      <c r="U1271" s="17">
        <f t="shared" si="79"/>
        <v>42236.458333333328</v>
      </c>
    </row>
    <row r="1272" spans="2:21" ht="28.5" hidden="1" x14ac:dyDescent="0.45">
      <c r="B1272">
        <v>2109</v>
      </c>
      <c r="C1272" s="9" t="s">
        <v>2110</v>
      </c>
      <c r="D1272" s="3" t="s">
        <v>6219</v>
      </c>
      <c r="E1272" s="5">
        <v>4000</v>
      </c>
      <c r="F1272" s="7">
        <v>4261</v>
      </c>
      <c r="G1272" t="s">
        <v>8218</v>
      </c>
      <c r="H1272" t="s">
        <v>8223</v>
      </c>
      <c r="I1272" t="s">
        <v>8245</v>
      </c>
      <c r="J1272">
        <v>1436115617</v>
      </c>
      <c r="K1272">
        <v>1433523617</v>
      </c>
      <c r="L1272" t="b">
        <v>0</v>
      </c>
      <c r="M1272">
        <v>40</v>
      </c>
      <c r="N1272" t="b">
        <v>1</v>
      </c>
      <c r="O1272" t="s">
        <v>8277</v>
      </c>
      <c r="P1272">
        <f t="shared" si="76"/>
        <v>107</v>
      </c>
      <c r="Q1272">
        <f t="shared" si="77"/>
        <v>106.53</v>
      </c>
      <c r="R1272" s="12" t="s">
        <v>8327</v>
      </c>
      <c r="S1272" t="s">
        <v>8328</v>
      </c>
      <c r="T1272" s="17">
        <f t="shared" si="78"/>
        <v>42160.708530092597</v>
      </c>
      <c r="U1272" s="17">
        <f t="shared" si="79"/>
        <v>41944.917858796296</v>
      </c>
    </row>
    <row r="1273" spans="2:21" ht="28.5" hidden="1" x14ac:dyDescent="0.45">
      <c r="B1273">
        <v>3359</v>
      </c>
      <c r="C1273" s="9" t="s">
        <v>3358</v>
      </c>
      <c r="D1273" s="3" t="s">
        <v>7469</v>
      </c>
      <c r="E1273" s="5">
        <v>4000</v>
      </c>
      <c r="F1273" s="7">
        <v>4250</v>
      </c>
      <c r="G1273" t="s">
        <v>8218</v>
      </c>
      <c r="H1273" t="s">
        <v>8223</v>
      </c>
      <c r="I1273" t="s">
        <v>8245</v>
      </c>
      <c r="J1273">
        <v>1487985734</v>
      </c>
      <c r="K1273">
        <v>1484097734</v>
      </c>
      <c r="L1273" t="b">
        <v>0</v>
      </c>
      <c r="M1273">
        <v>23</v>
      </c>
      <c r="N1273" t="b">
        <v>1</v>
      </c>
      <c r="O1273" t="s">
        <v>8269</v>
      </c>
      <c r="P1273">
        <f t="shared" si="76"/>
        <v>106</v>
      </c>
      <c r="Q1273">
        <f t="shared" si="77"/>
        <v>184.78</v>
      </c>
      <c r="R1273" s="12" t="s">
        <v>8323</v>
      </c>
      <c r="S1273" t="s">
        <v>8326</v>
      </c>
      <c r="T1273" s="17">
        <f t="shared" si="78"/>
        <v>42746.057106481487</v>
      </c>
      <c r="U1273" s="17">
        <f t="shared" si="79"/>
        <v>42473.876909722225</v>
      </c>
    </row>
    <row r="1274" spans="2:21" ht="42.75" x14ac:dyDescent="0.45">
      <c r="B1274">
        <v>2816</v>
      </c>
      <c r="C1274" s="9" t="s">
        <v>2816</v>
      </c>
      <c r="D1274" s="3" t="s">
        <v>6926</v>
      </c>
      <c r="E1274" s="5">
        <v>3000</v>
      </c>
      <c r="F1274" s="7">
        <v>4247</v>
      </c>
      <c r="G1274" t="s">
        <v>8218</v>
      </c>
      <c r="H1274" t="s">
        <v>8224</v>
      </c>
      <c r="I1274" t="s">
        <v>8246</v>
      </c>
      <c r="J1274">
        <v>1438531200</v>
      </c>
      <c r="K1274">
        <v>1435921992</v>
      </c>
      <c r="L1274" t="b">
        <v>0</v>
      </c>
      <c r="M1274">
        <v>169</v>
      </c>
      <c r="N1274" t="b">
        <v>1</v>
      </c>
      <c r="O1274" t="s">
        <v>8269</v>
      </c>
      <c r="P1274">
        <f t="shared" si="76"/>
        <v>142</v>
      </c>
      <c r="Q1274">
        <f t="shared" si="77"/>
        <v>25.13</v>
      </c>
      <c r="R1274" s="12" t="s">
        <v>8323</v>
      </c>
      <c r="S1274" t="s">
        <v>8326</v>
      </c>
      <c r="T1274" s="17">
        <f t="shared" si="78"/>
        <v>42188.467499999999</v>
      </c>
      <c r="U1274" s="17">
        <f t="shared" si="79"/>
        <v>41400.292303240742</v>
      </c>
    </row>
    <row r="1275" spans="2:21" ht="42.75" hidden="1" x14ac:dyDescent="0.45">
      <c r="B1275">
        <v>2171</v>
      </c>
      <c r="C1275" s="9" t="s">
        <v>2172</v>
      </c>
      <c r="D1275" s="3" t="s">
        <v>6281</v>
      </c>
      <c r="E1275" s="5">
        <v>4000</v>
      </c>
      <c r="F1275" s="7">
        <v>4243</v>
      </c>
      <c r="G1275" t="s">
        <v>8218</v>
      </c>
      <c r="H1275" t="s">
        <v>8223</v>
      </c>
      <c r="I1275" t="s">
        <v>8245</v>
      </c>
      <c r="J1275">
        <v>1434949200</v>
      </c>
      <c r="K1275">
        <v>1431903495</v>
      </c>
      <c r="L1275" t="b">
        <v>0</v>
      </c>
      <c r="M1275">
        <v>47</v>
      </c>
      <c r="N1275" t="b">
        <v>1</v>
      </c>
      <c r="O1275" t="s">
        <v>8274</v>
      </c>
      <c r="P1275">
        <f t="shared" si="76"/>
        <v>106</v>
      </c>
      <c r="Q1275">
        <f t="shared" si="77"/>
        <v>90.28</v>
      </c>
      <c r="R1275" s="12" t="s">
        <v>8327</v>
      </c>
      <c r="S1275" t="s">
        <v>8331</v>
      </c>
      <c r="T1275" s="17">
        <f t="shared" si="78"/>
        <v>42141.95711805555</v>
      </c>
      <c r="U1275" s="17">
        <f t="shared" si="79"/>
        <v>42190.708530092597</v>
      </c>
    </row>
    <row r="1276" spans="2:21" ht="42.75" hidden="1" x14ac:dyDescent="0.45">
      <c r="B1276">
        <v>3018</v>
      </c>
      <c r="C1276" s="9" t="s">
        <v>3018</v>
      </c>
      <c r="D1276" s="3" t="s">
        <v>7128</v>
      </c>
      <c r="E1276" s="5">
        <v>4200</v>
      </c>
      <c r="F1276" s="7">
        <v>4230</v>
      </c>
      <c r="G1276" t="s">
        <v>8218</v>
      </c>
      <c r="H1276" t="s">
        <v>8229</v>
      </c>
      <c r="I1276" t="s">
        <v>8248</v>
      </c>
      <c r="J1276">
        <v>1437429600</v>
      </c>
      <c r="K1276">
        <v>1433747376</v>
      </c>
      <c r="L1276" t="b">
        <v>0</v>
      </c>
      <c r="M1276">
        <v>41</v>
      </c>
      <c r="N1276" t="b">
        <v>1</v>
      </c>
      <c r="O1276" t="s">
        <v>8301</v>
      </c>
      <c r="P1276">
        <f t="shared" si="76"/>
        <v>101</v>
      </c>
      <c r="Q1276">
        <f t="shared" si="77"/>
        <v>103.17</v>
      </c>
      <c r="R1276" s="12" t="s">
        <v>8323</v>
      </c>
      <c r="S1276" t="s">
        <v>8324</v>
      </c>
      <c r="T1276" s="17">
        <f t="shared" si="78"/>
        <v>42163.29833333334</v>
      </c>
      <c r="U1276" s="17">
        <f t="shared" si="79"/>
        <v>42791.057106481487</v>
      </c>
    </row>
    <row r="1277" spans="2:21" ht="42.75" hidden="1" x14ac:dyDescent="0.45">
      <c r="B1277">
        <v>2739</v>
      </c>
      <c r="C1277" s="9" t="s">
        <v>2739</v>
      </c>
      <c r="D1277" s="3" t="s">
        <v>6849</v>
      </c>
      <c r="E1277" s="5">
        <v>1100</v>
      </c>
      <c r="F1277" s="7">
        <v>4225</v>
      </c>
      <c r="G1277" t="s">
        <v>8218</v>
      </c>
      <c r="H1277" t="s">
        <v>8224</v>
      </c>
      <c r="I1277" t="s">
        <v>8246</v>
      </c>
      <c r="J1277">
        <v>1399324717</v>
      </c>
      <c r="K1277">
        <v>1395436717</v>
      </c>
      <c r="L1277" t="b">
        <v>0</v>
      </c>
      <c r="M1277">
        <v>191</v>
      </c>
      <c r="N1277" t="b">
        <v>1</v>
      </c>
      <c r="O1277" t="s">
        <v>8293</v>
      </c>
      <c r="P1277">
        <f t="shared" si="76"/>
        <v>384</v>
      </c>
      <c r="Q1277">
        <f t="shared" si="77"/>
        <v>22.12</v>
      </c>
      <c r="R1277" s="12" t="s">
        <v>8308</v>
      </c>
      <c r="S1277" t="s">
        <v>8309</v>
      </c>
      <c r="T1277" s="17">
        <f t="shared" si="78"/>
        <v>41719.887928240743</v>
      </c>
      <c r="U1277" s="17">
        <f t="shared" si="79"/>
        <v>42218.666666666672</v>
      </c>
    </row>
    <row r="1278" spans="2:21" ht="42.75" hidden="1" x14ac:dyDescent="0.45">
      <c r="B1278">
        <v>2094</v>
      </c>
      <c r="C1278" s="9" t="s">
        <v>2095</v>
      </c>
      <c r="D1278" s="3" t="s">
        <v>6204</v>
      </c>
      <c r="E1278" s="5">
        <v>3500</v>
      </c>
      <c r="F1278" s="7">
        <v>4219</v>
      </c>
      <c r="G1278" t="s">
        <v>8218</v>
      </c>
      <c r="H1278" t="s">
        <v>8223</v>
      </c>
      <c r="I1278" t="s">
        <v>8245</v>
      </c>
      <c r="J1278">
        <v>1330916400</v>
      </c>
      <c r="K1278">
        <v>1327969730</v>
      </c>
      <c r="L1278" t="b">
        <v>0</v>
      </c>
      <c r="M1278">
        <v>72</v>
      </c>
      <c r="N1278" t="b">
        <v>1</v>
      </c>
      <c r="O1278" t="s">
        <v>8277</v>
      </c>
      <c r="P1278">
        <f t="shared" si="76"/>
        <v>121</v>
      </c>
      <c r="Q1278">
        <f t="shared" si="77"/>
        <v>58.6</v>
      </c>
      <c r="R1278" s="12" t="s">
        <v>8327</v>
      </c>
      <c r="S1278" t="s">
        <v>8328</v>
      </c>
      <c r="T1278" s="17">
        <f t="shared" si="78"/>
        <v>40939.02002314815</v>
      </c>
      <c r="U1278" s="17">
        <f t="shared" si="79"/>
        <v>42177.208333333328</v>
      </c>
    </row>
    <row r="1279" spans="2:21" ht="42.75" hidden="1" x14ac:dyDescent="0.45">
      <c r="B1279">
        <v>3502</v>
      </c>
      <c r="C1279" s="9" t="s">
        <v>3501</v>
      </c>
      <c r="D1279" s="3" t="s">
        <v>7612</v>
      </c>
      <c r="E1279" s="5">
        <v>4000</v>
      </c>
      <c r="F1279" s="7">
        <v>4216</v>
      </c>
      <c r="G1279" t="s">
        <v>8218</v>
      </c>
      <c r="H1279" t="s">
        <v>8223</v>
      </c>
      <c r="I1279" t="s">
        <v>8245</v>
      </c>
      <c r="J1279">
        <v>1458100740</v>
      </c>
      <c r="K1279">
        <v>1456862924</v>
      </c>
      <c r="L1279" t="b">
        <v>0</v>
      </c>
      <c r="M1279">
        <v>31</v>
      </c>
      <c r="N1279" t="b">
        <v>1</v>
      </c>
      <c r="O1279" t="s">
        <v>8269</v>
      </c>
      <c r="P1279">
        <f t="shared" si="76"/>
        <v>105</v>
      </c>
      <c r="Q1279">
        <f t="shared" si="77"/>
        <v>136</v>
      </c>
      <c r="R1279" s="12" t="s">
        <v>8323</v>
      </c>
      <c r="S1279" t="s">
        <v>8326</v>
      </c>
      <c r="T1279" s="17">
        <f t="shared" si="78"/>
        <v>42430.839398148149</v>
      </c>
      <c r="U1279" s="17">
        <f t="shared" si="79"/>
        <v>42205.916666666672</v>
      </c>
    </row>
    <row r="1280" spans="2:21" ht="28.5" hidden="1" x14ac:dyDescent="0.45">
      <c r="B1280">
        <v>807</v>
      </c>
      <c r="C1280" s="9" t="s">
        <v>808</v>
      </c>
      <c r="D1280" s="3" t="s">
        <v>4917</v>
      </c>
      <c r="E1280" s="5">
        <v>4000</v>
      </c>
      <c r="F1280" s="7">
        <v>4205</v>
      </c>
      <c r="G1280" t="s">
        <v>8218</v>
      </c>
      <c r="H1280" t="s">
        <v>8223</v>
      </c>
      <c r="I1280" t="s">
        <v>8245</v>
      </c>
      <c r="J1280">
        <v>1488333600</v>
      </c>
      <c r="K1280">
        <v>1485270311</v>
      </c>
      <c r="L1280" t="b">
        <v>0</v>
      </c>
      <c r="M1280">
        <v>57</v>
      </c>
      <c r="N1280" t="b">
        <v>1</v>
      </c>
      <c r="O1280" t="s">
        <v>8274</v>
      </c>
      <c r="P1280">
        <f t="shared" si="76"/>
        <v>105</v>
      </c>
      <c r="Q1280">
        <f t="shared" si="77"/>
        <v>73.77</v>
      </c>
      <c r="R1280" s="12" t="s">
        <v>8327</v>
      </c>
      <c r="S1280" t="s">
        <v>8331</v>
      </c>
      <c r="T1280" s="17">
        <f t="shared" si="78"/>
        <v>42759.628599537042</v>
      </c>
      <c r="U1280" s="17">
        <f t="shared" si="79"/>
        <v>41764.887928240743</v>
      </c>
    </row>
    <row r="1281" spans="2:21" ht="42.75" hidden="1" x14ac:dyDescent="0.45">
      <c r="B1281">
        <v>1796</v>
      </c>
      <c r="C1281" s="9" t="s">
        <v>1797</v>
      </c>
      <c r="D1281" s="3" t="s">
        <v>5906</v>
      </c>
      <c r="E1281" s="5">
        <v>19000</v>
      </c>
      <c r="F1281" s="7">
        <v>4190</v>
      </c>
      <c r="G1281" t="s">
        <v>8220</v>
      </c>
      <c r="H1281" t="s">
        <v>8224</v>
      </c>
      <c r="I1281" t="s">
        <v>8246</v>
      </c>
      <c r="J1281">
        <v>1469356366</v>
      </c>
      <c r="K1281">
        <v>1464172366</v>
      </c>
      <c r="L1281" t="b">
        <v>1</v>
      </c>
      <c r="M1281">
        <v>86</v>
      </c>
      <c r="N1281" t="b">
        <v>0</v>
      </c>
      <c r="O1281" t="s">
        <v>8283</v>
      </c>
      <c r="P1281">
        <f t="shared" si="76"/>
        <v>22</v>
      </c>
      <c r="Q1281">
        <f t="shared" si="77"/>
        <v>48.72</v>
      </c>
      <c r="R1281" s="12" t="s">
        <v>8313</v>
      </c>
      <c r="S1281" t="s">
        <v>8314</v>
      </c>
      <c r="T1281" s="17">
        <f t="shared" si="78"/>
        <v>42515.439421296294</v>
      </c>
      <c r="U1281" s="17">
        <f t="shared" si="79"/>
        <v>40973.125</v>
      </c>
    </row>
    <row r="1282" spans="2:21" ht="42.75" hidden="1" x14ac:dyDescent="0.45">
      <c r="B1282">
        <v>859</v>
      </c>
      <c r="C1282" s="9" t="s">
        <v>860</v>
      </c>
      <c r="D1282" s="3" t="s">
        <v>4969</v>
      </c>
      <c r="E1282" s="5">
        <v>4000</v>
      </c>
      <c r="F1282" s="7">
        <v>4187</v>
      </c>
      <c r="G1282" t="s">
        <v>8218</v>
      </c>
      <c r="H1282" t="s">
        <v>8223</v>
      </c>
      <c r="I1282" t="s">
        <v>8245</v>
      </c>
      <c r="J1282">
        <v>1433376000</v>
      </c>
      <c r="K1282">
        <v>1430768468</v>
      </c>
      <c r="L1282" t="b">
        <v>0</v>
      </c>
      <c r="M1282">
        <v>98</v>
      </c>
      <c r="N1282" t="b">
        <v>1</v>
      </c>
      <c r="O1282" t="s">
        <v>8275</v>
      </c>
      <c r="P1282">
        <f t="shared" si="76"/>
        <v>105</v>
      </c>
      <c r="Q1282">
        <f t="shared" si="77"/>
        <v>42.72</v>
      </c>
      <c r="R1282" s="12" t="s">
        <v>8327</v>
      </c>
      <c r="S1282" t="s">
        <v>8336</v>
      </c>
      <c r="T1282" s="17">
        <f t="shared" si="78"/>
        <v>42128.820231481484</v>
      </c>
      <c r="U1282" s="17">
        <f t="shared" si="79"/>
        <v>42445.165972222225</v>
      </c>
    </row>
    <row r="1283" spans="2:21" ht="42.75" hidden="1" x14ac:dyDescent="0.45">
      <c r="B1283">
        <v>1665</v>
      </c>
      <c r="C1283" s="9" t="s">
        <v>1666</v>
      </c>
      <c r="D1283" s="3" t="s">
        <v>5775</v>
      </c>
      <c r="E1283" s="5">
        <v>3500</v>
      </c>
      <c r="F1283" s="7">
        <v>4181</v>
      </c>
      <c r="G1283" t="s">
        <v>8218</v>
      </c>
      <c r="H1283" t="s">
        <v>8223</v>
      </c>
      <c r="I1283" t="s">
        <v>8245</v>
      </c>
      <c r="J1283">
        <v>1298343600</v>
      </c>
      <c r="K1283">
        <v>1295624113</v>
      </c>
      <c r="L1283" t="b">
        <v>0</v>
      </c>
      <c r="M1283">
        <v>93</v>
      </c>
      <c r="N1283" t="b">
        <v>1</v>
      </c>
      <c r="O1283" t="s">
        <v>8290</v>
      </c>
      <c r="P1283">
        <f t="shared" ref="P1283:P1346" si="80">ROUND(F1283/E1283*100,0)</f>
        <v>119</v>
      </c>
      <c r="Q1283">
        <f t="shared" ref="Q1283:Q1346" si="81">IFERROR(ROUND(F1283/M1283,2),0)</f>
        <v>44.96</v>
      </c>
      <c r="R1283" s="12" t="s">
        <v>8327</v>
      </c>
      <c r="S1283" t="s">
        <v>8338</v>
      </c>
      <c r="T1283" s="17">
        <f t="shared" ref="T1283:T1346" si="82">(((K1283/60)/60)/24)+DATE(1970,1,1)</f>
        <v>40564.649456018517</v>
      </c>
      <c r="U1283" s="17">
        <f t="shared" si="79"/>
        <v>42795.083333333328</v>
      </c>
    </row>
    <row r="1284" spans="2:21" ht="42.75" hidden="1" x14ac:dyDescent="0.45">
      <c r="B1284">
        <v>2484</v>
      </c>
      <c r="C1284" s="9" t="s">
        <v>2484</v>
      </c>
      <c r="D1284" s="3" t="s">
        <v>6594</v>
      </c>
      <c r="E1284" s="5">
        <v>3500</v>
      </c>
      <c r="F1284" s="7">
        <v>4176.1099999999997</v>
      </c>
      <c r="G1284" t="s">
        <v>8218</v>
      </c>
      <c r="H1284" t="s">
        <v>8223</v>
      </c>
      <c r="I1284" t="s">
        <v>8245</v>
      </c>
      <c r="J1284">
        <v>1316124003</v>
      </c>
      <c r="K1284">
        <v>1313532003</v>
      </c>
      <c r="L1284" t="b">
        <v>0</v>
      </c>
      <c r="M1284">
        <v>90</v>
      </c>
      <c r="N1284" t="b">
        <v>1</v>
      </c>
      <c r="O1284" t="s">
        <v>8277</v>
      </c>
      <c r="P1284">
        <f t="shared" si="80"/>
        <v>119</v>
      </c>
      <c r="Q1284">
        <f t="shared" si="81"/>
        <v>46.4</v>
      </c>
      <c r="R1284" s="12" t="s">
        <v>8327</v>
      </c>
      <c r="S1284" t="s">
        <v>8328</v>
      </c>
      <c r="T1284" s="17">
        <f t="shared" si="82"/>
        <v>40771.916701388887</v>
      </c>
      <c r="U1284" s="17">
        <f t="shared" si="79"/>
        <v>42575.439421296294</v>
      </c>
    </row>
    <row r="1285" spans="2:21" ht="42.75" hidden="1" x14ac:dyDescent="0.45">
      <c r="B1285">
        <v>3682</v>
      </c>
      <c r="C1285" s="9" t="s">
        <v>3679</v>
      </c>
      <c r="D1285" s="3" t="s">
        <v>7792</v>
      </c>
      <c r="E1285" s="5">
        <v>3000</v>
      </c>
      <c r="F1285" s="7">
        <v>4176</v>
      </c>
      <c r="G1285" t="s">
        <v>8218</v>
      </c>
      <c r="H1285" t="s">
        <v>8223</v>
      </c>
      <c r="I1285" t="s">
        <v>8245</v>
      </c>
      <c r="J1285">
        <v>1402901940</v>
      </c>
      <c r="K1285">
        <v>1399998418</v>
      </c>
      <c r="L1285" t="b">
        <v>0</v>
      </c>
      <c r="M1285">
        <v>67</v>
      </c>
      <c r="N1285" t="b">
        <v>1</v>
      </c>
      <c r="O1285" t="s">
        <v>8269</v>
      </c>
      <c r="P1285">
        <f t="shared" si="80"/>
        <v>139</v>
      </c>
      <c r="Q1285">
        <f t="shared" si="81"/>
        <v>62.33</v>
      </c>
      <c r="R1285" s="12" t="s">
        <v>8323</v>
      </c>
      <c r="S1285" t="s">
        <v>8326</v>
      </c>
      <c r="T1285" s="17">
        <f t="shared" si="82"/>
        <v>41772.685393518521</v>
      </c>
      <c r="U1285" s="17">
        <f t="shared" si="79"/>
        <v>42159</v>
      </c>
    </row>
    <row r="1286" spans="2:21" ht="42.75" hidden="1" x14ac:dyDescent="0.45">
      <c r="B1286">
        <v>3793</v>
      </c>
      <c r="C1286" s="9" t="s">
        <v>3790</v>
      </c>
      <c r="D1286" s="3" t="s">
        <v>7903</v>
      </c>
      <c r="E1286" s="5">
        <v>7000</v>
      </c>
      <c r="F1286" s="7">
        <v>4176</v>
      </c>
      <c r="G1286" t="s">
        <v>8220</v>
      </c>
      <c r="H1286" t="s">
        <v>8223</v>
      </c>
      <c r="I1286" t="s">
        <v>8245</v>
      </c>
      <c r="J1286">
        <v>1418769129</v>
      </c>
      <c r="K1286">
        <v>1416954729</v>
      </c>
      <c r="L1286" t="b">
        <v>0</v>
      </c>
      <c r="M1286">
        <v>24</v>
      </c>
      <c r="N1286" t="b">
        <v>0</v>
      </c>
      <c r="O1286" t="s">
        <v>8303</v>
      </c>
      <c r="P1286">
        <f t="shared" si="80"/>
        <v>60</v>
      </c>
      <c r="Q1286">
        <f t="shared" si="81"/>
        <v>174</v>
      </c>
      <c r="R1286" s="12" t="s">
        <v>8323</v>
      </c>
      <c r="S1286" t="s">
        <v>8335</v>
      </c>
      <c r="T1286" s="17">
        <f t="shared" si="82"/>
        <v>41968.938993055555</v>
      </c>
      <c r="U1286" s="17">
        <f t="shared" ref="U1286:U1349" si="83">(((J1283/60)/60)/24)+DATE(1970,1,1)</f>
        <v>40596.125</v>
      </c>
    </row>
    <row r="1287" spans="2:21" ht="57" hidden="1" x14ac:dyDescent="0.45">
      <c r="B1287">
        <v>1265</v>
      </c>
      <c r="C1287" s="9" t="s">
        <v>1266</v>
      </c>
      <c r="D1287" s="3" t="s">
        <v>5375</v>
      </c>
      <c r="E1287" s="5">
        <v>3500</v>
      </c>
      <c r="F1287" s="7">
        <v>4170.17</v>
      </c>
      <c r="G1287" t="s">
        <v>8218</v>
      </c>
      <c r="H1287" t="s">
        <v>8223</v>
      </c>
      <c r="I1287" t="s">
        <v>8245</v>
      </c>
      <c r="J1287">
        <v>1291131815</v>
      </c>
      <c r="K1287">
        <v>1287071015</v>
      </c>
      <c r="L1287" t="b">
        <v>1</v>
      </c>
      <c r="M1287">
        <v>66</v>
      </c>
      <c r="N1287" t="b">
        <v>1</v>
      </c>
      <c r="O1287" t="s">
        <v>8274</v>
      </c>
      <c r="P1287">
        <f t="shared" si="80"/>
        <v>119</v>
      </c>
      <c r="Q1287">
        <f t="shared" si="81"/>
        <v>63.18</v>
      </c>
      <c r="R1287" s="12" t="s">
        <v>8327</v>
      </c>
      <c r="S1287" t="s">
        <v>8331</v>
      </c>
      <c r="T1287" s="17">
        <f t="shared" si="82"/>
        <v>40465.655266203699</v>
      </c>
      <c r="U1287" s="17">
        <f t="shared" si="83"/>
        <v>40801.916701388887</v>
      </c>
    </row>
    <row r="1288" spans="2:21" ht="42.75" hidden="1" x14ac:dyDescent="0.45">
      <c r="B1288">
        <v>1888</v>
      </c>
      <c r="C1288" s="9" t="s">
        <v>1889</v>
      </c>
      <c r="D1288" s="3" t="s">
        <v>5998</v>
      </c>
      <c r="E1288" s="5">
        <v>2500</v>
      </c>
      <c r="F1288" s="7">
        <v>4152</v>
      </c>
      <c r="G1288" t="s">
        <v>8218</v>
      </c>
      <c r="H1288" t="s">
        <v>8223</v>
      </c>
      <c r="I1288" t="s">
        <v>8245</v>
      </c>
      <c r="J1288">
        <v>1275368340</v>
      </c>
      <c r="K1288">
        <v>1272692732</v>
      </c>
      <c r="L1288" t="b">
        <v>0</v>
      </c>
      <c r="M1288">
        <v>89</v>
      </c>
      <c r="N1288" t="b">
        <v>1</v>
      </c>
      <c r="O1288" t="s">
        <v>8277</v>
      </c>
      <c r="P1288">
        <f t="shared" si="80"/>
        <v>166</v>
      </c>
      <c r="Q1288">
        <f t="shared" si="81"/>
        <v>46.65</v>
      </c>
      <c r="R1288" s="12" t="s">
        <v>8327</v>
      </c>
      <c r="S1288" t="s">
        <v>8328</v>
      </c>
      <c r="T1288" s="17">
        <f t="shared" si="82"/>
        <v>40299.239953703705</v>
      </c>
      <c r="U1288" s="17">
        <f t="shared" si="83"/>
        <v>41806.290972222225</v>
      </c>
    </row>
    <row r="1289" spans="2:21" ht="42.75" hidden="1" x14ac:dyDescent="0.45">
      <c r="B1289">
        <v>809</v>
      </c>
      <c r="C1289" s="9" t="s">
        <v>810</v>
      </c>
      <c r="D1289" s="3" t="s">
        <v>4919</v>
      </c>
      <c r="E1289" s="5">
        <v>4000</v>
      </c>
      <c r="F1289" s="7">
        <v>4151</v>
      </c>
      <c r="G1289" t="s">
        <v>8218</v>
      </c>
      <c r="H1289" t="s">
        <v>8223</v>
      </c>
      <c r="I1289" t="s">
        <v>8245</v>
      </c>
      <c r="J1289">
        <v>1390161630</v>
      </c>
      <c r="K1289">
        <v>1387569630</v>
      </c>
      <c r="L1289" t="b">
        <v>0</v>
      </c>
      <c r="M1289">
        <v>52</v>
      </c>
      <c r="N1289" t="b">
        <v>1</v>
      </c>
      <c r="O1289" t="s">
        <v>8274</v>
      </c>
      <c r="P1289">
        <f t="shared" si="80"/>
        <v>104</v>
      </c>
      <c r="Q1289">
        <f t="shared" si="81"/>
        <v>79.83</v>
      </c>
      <c r="R1289" s="12" t="s">
        <v>8327</v>
      </c>
      <c r="S1289" t="s">
        <v>8331</v>
      </c>
      <c r="T1289" s="17">
        <f t="shared" si="82"/>
        <v>41628.833680555559</v>
      </c>
      <c r="U1289" s="17">
        <f t="shared" si="83"/>
        <v>41989.938993055555</v>
      </c>
    </row>
    <row r="1290" spans="2:21" ht="42.75" x14ac:dyDescent="0.45">
      <c r="B1290">
        <v>3482</v>
      </c>
      <c r="C1290" s="9" t="s">
        <v>3481</v>
      </c>
      <c r="D1290" s="3" t="s">
        <v>7592</v>
      </c>
      <c r="E1290" s="5">
        <v>3000</v>
      </c>
      <c r="F1290" s="7">
        <v>4150</v>
      </c>
      <c r="G1290" t="s">
        <v>8218</v>
      </c>
      <c r="H1290" t="s">
        <v>8224</v>
      </c>
      <c r="I1290" t="s">
        <v>8246</v>
      </c>
      <c r="J1290">
        <v>1404671466</v>
      </c>
      <c r="K1290">
        <v>1402079466</v>
      </c>
      <c r="L1290" t="b">
        <v>0</v>
      </c>
      <c r="M1290">
        <v>80</v>
      </c>
      <c r="N1290" t="b">
        <v>1</v>
      </c>
      <c r="O1290" t="s">
        <v>8269</v>
      </c>
      <c r="P1290">
        <f t="shared" si="80"/>
        <v>138</v>
      </c>
      <c r="Q1290">
        <f t="shared" si="81"/>
        <v>51.88</v>
      </c>
      <c r="R1290" s="12" t="s">
        <v>8323</v>
      </c>
      <c r="S1290" t="s">
        <v>8326</v>
      </c>
      <c r="T1290" s="17">
        <f t="shared" si="82"/>
        <v>41796.771597222221</v>
      </c>
      <c r="U1290" s="17">
        <f t="shared" si="83"/>
        <v>40512.655266203699</v>
      </c>
    </row>
    <row r="1291" spans="2:21" ht="42.75" hidden="1" x14ac:dyDescent="0.45">
      <c r="B1291">
        <v>3340</v>
      </c>
      <c r="C1291" s="9" t="s">
        <v>3340</v>
      </c>
      <c r="D1291" s="3" t="s">
        <v>7450</v>
      </c>
      <c r="E1291" s="5">
        <v>3000</v>
      </c>
      <c r="F1291" s="7">
        <v>4145</v>
      </c>
      <c r="G1291" t="s">
        <v>8218</v>
      </c>
      <c r="H1291" t="s">
        <v>8223</v>
      </c>
      <c r="I1291" t="s">
        <v>8245</v>
      </c>
      <c r="J1291">
        <v>1481066554</v>
      </c>
      <c r="K1291">
        <v>1478906554</v>
      </c>
      <c r="L1291" t="b">
        <v>0</v>
      </c>
      <c r="M1291">
        <v>38</v>
      </c>
      <c r="N1291" t="b">
        <v>1</v>
      </c>
      <c r="O1291" t="s">
        <v>8269</v>
      </c>
      <c r="P1291">
        <f t="shared" si="80"/>
        <v>138</v>
      </c>
      <c r="Q1291">
        <f t="shared" si="81"/>
        <v>109.08</v>
      </c>
      <c r="R1291" s="12" t="s">
        <v>8323</v>
      </c>
      <c r="S1291" t="s">
        <v>8326</v>
      </c>
      <c r="T1291" s="17">
        <f t="shared" si="82"/>
        <v>42685.974004629628</v>
      </c>
      <c r="U1291" s="17">
        <f t="shared" si="83"/>
        <v>40330.207638888889</v>
      </c>
    </row>
    <row r="1292" spans="2:21" ht="42.75" hidden="1" x14ac:dyDescent="0.45">
      <c r="B1292">
        <v>1273</v>
      </c>
      <c r="C1292" s="9" t="s">
        <v>1274</v>
      </c>
      <c r="D1292" s="3" t="s">
        <v>5383</v>
      </c>
      <c r="E1292" s="5">
        <v>4000</v>
      </c>
      <c r="F1292" s="7">
        <v>4140</v>
      </c>
      <c r="G1292" t="s">
        <v>8218</v>
      </c>
      <c r="H1292" t="s">
        <v>8228</v>
      </c>
      <c r="I1292" t="s">
        <v>8250</v>
      </c>
      <c r="J1292">
        <v>1409506291</v>
      </c>
      <c r="K1292">
        <v>1406914291</v>
      </c>
      <c r="L1292" t="b">
        <v>1</v>
      </c>
      <c r="M1292">
        <v>54</v>
      </c>
      <c r="N1292" t="b">
        <v>1</v>
      </c>
      <c r="O1292" t="s">
        <v>8274</v>
      </c>
      <c r="P1292">
        <f t="shared" si="80"/>
        <v>104</v>
      </c>
      <c r="Q1292">
        <f t="shared" si="81"/>
        <v>76.67</v>
      </c>
      <c r="R1292" s="12" t="s">
        <v>8327</v>
      </c>
      <c r="S1292" t="s">
        <v>8331</v>
      </c>
      <c r="T1292" s="17">
        <f t="shared" si="82"/>
        <v>41852.730219907404</v>
      </c>
      <c r="U1292" s="17">
        <f t="shared" si="83"/>
        <v>41658.833680555559</v>
      </c>
    </row>
    <row r="1293" spans="2:21" ht="57" x14ac:dyDescent="0.45">
      <c r="B1293">
        <v>3221</v>
      </c>
      <c r="C1293" s="9" t="s">
        <v>3221</v>
      </c>
      <c r="D1293" s="3" t="s">
        <v>7331</v>
      </c>
      <c r="E1293" s="5">
        <v>4000</v>
      </c>
      <c r="F1293" s="7">
        <v>4137</v>
      </c>
      <c r="G1293" t="s">
        <v>8218</v>
      </c>
      <c r="H1293" t="s">
        <v>8224</v>
      </c>
      <c r="I1293" t="s">
        <v>8246</v>
      </c>
      <c r="J1293">
        <v>1436114603</v>
      </c>
      <c r="K1293">
        <v>1433090603</v>
      </c>
      <c r="L1293" t="b">
        <v>1</v>
      </c>
      <c r="M1293">
        <v>113</v>
      </c>
      <c r="N1293" t="b">
        <v>1</v>
      </c>
      <c r="O1293" t="s">
        <v>8269</v>
      </c>
      <c r="P1293">
        <f t="shared" si="80"/>
        <v>103</v>
      </c>
      <c r="Q1293">
        <f t="shared" si="81"/>
        <v>36.61</v>
      </c>
      <c r="R1293" s="12" t="s">
        <v>8323</v>
      </c>
      <c r="S1293" t="s">
        <v>8326</v>
      </c>
      <c r="T1293" s="17">
        <f t="shared" si="82"/>
        <v>42155.696793981479</v>
      </c>
      <c r="U1293" s="17">
        <f t="shared" si="83"/>
        <v>41826.771597222221</v>
      </c>
    </row>
    <row r="1294" spans="2:21" ht="42.75" hidden="1" x14ac:dyDescent="0.45">
      <c r="B1294">
        <v>1531</v>
      </c>
      <c r="C1294" s="9" t="s">
        <v>1532</v>
      </c>
      <c r="D1294" s="3" t="s">
        <v>5641</v>
      </c>
      <c r="E1294" s="5">
        <v>2350</v>
      </c>
      <c r="F1294" s="7">
        <v>4135</v>
      </c>
      <c r="G1294" t="s">
        <v>8218</v>
      </c>
      <c r="H1294" t="s">
        <v>8223</v>
      </c>
      <c r="I1294" t="s">
        <v>8245</v>
      </c>
      <c r="J1294">
        <v>1417402800</v>
      </c>
      <c r="K1294">
        <v>1414610126</v>
      </c>
      <c r="L1294" t="b">
        <v>1</v>
      </c>
      <c r="M1294">
        <v>73</v>
      </c>
      <c r="N1294" t="b">
        <v>1</v>
      </c>
      <c r="O1294" t="s">
        <v>8283</v>
      </c>
      <c r="P1294">
        <f t="shared" si="80"/>
        <v>176</v>
      </c>
      <c r="Q1294">
        <f t="shared" si="81"/>
        <v>56.64</v>
      </c>
      <c r="R1294" s="12" t="s">
        <v>8313</v>
      </c>
      <c r="S1294" t="s">
        <v>8314</v>
      </c>
      <c r="T1294" s="17">
        <f t="shared" si="82"/>
        <v>41941.802384259259</v>
      </c>
      <c r="U1294" s="17">
        <f t="shared" si="83"/>
        <v>42710.974004629628</v>
      </c>
    </row>
    <row r="1295" spans="2:21" ht="42.75" hidden="1" x14ac:dyDescent="0.45">
      <c r="B1295">
        <v>2321</v>
      </c>
      <c r="C1295" s="9" t="s">
        <v>2322</v>
      </c>
      <c r="D1295" s="3" t="s">
        <v>6431</v>
      </c>
      <c r="E1295" s="5">
        <v>10557</v>
      </c>
      <c r="F1295" s="7">
        <v>4130</v>
      </c>
      <c r="G1295" t="s">
        <v>8221</v>
      </c>
      <c r="H1295" t="s">
        <v>8238</v>
      </c>
      <c r="I1295" t="s">
        <v>8248</v>
      </c>
      <c r="J1295">
        <v>1491282901</v>
      </c>
      <c r="K1295">
        <v>1488694501</v>
      </c>
      <c r="L1295" t="b">
        <v>0</v>
      </c>
      <c r="M1295">
        <v>64</v>
      </c>
      <c r="N1295" t="b">
        <v>0</v>
      </c>
      <c r="O1295" t="s">
        <v>8296</v>
      </c>
      <c r="P1295">
        <f t="shared" si="80"/>
        <v>39</v>
      </c>
      <c r="Q1295">
        <f t="shared" si="81"/>
        <v>64.53</v>
      </c>
      <c r="R1295" s="12" t="s">
        <v>8319</v>
      </c>
      <c r="S1295" t="s">
        <v>8320</v>
      </c>
      <c r="T1295" s="17">
        <f t="shared" si="82"/>
        <v>42799.260428240741</v>
      </c>
      <c r="U1295" s="17">
        <f t="shared" si="83"/>
        <v>41882.730219907404</v>
      </c>
    </row>
    <row r="1296" spans="2:21" ht="42.75" hidden="1" x14ac:dyDescent="0.45">
      <c r="B1296">
        <v>303</v>
      </c>
      <c r="C1296" s="9" t="s">
        <v>304</v>
      </c>
      <c r="D1296" s="3" t="s">
        <v>4413</v>
      </c>
      <c r="E1296" s="5">
        <v>3000</v>
      </c>
      <c r="F1296" s="7">
        <v>4124</v>
      </c>
      <c r="G1296" t="s">
        <v>8218</v>
      </c>
      <c r="H1296" t="s">
        <v>8223</v>
      </c>
      <c r="I1296" t="s">
        <v>8245</v>
      </c>
      <c r="J1296">
        <v>1338601346</v>
      </c>
      <c r="K1296">
        <v>1336009346</v>
      </c>
      <c r="L1296" t="b">
        <v>1</v>
      </c>
      <c r="M1296">
        <v>82</v>
      </c>
      <c r="N1296" t="b">
        <v>1</v>
      </c>
      <c r="O1296" t="s">
        <v>8267</v>
      </c>
      <c r="P1296">
        <f t="shared" si="80"/>
        <v>137</v>
      </c>
      <c r="Q1296">
        <f t="shared" si="81"/>
        <v>50.29</v>
      </c>
      <c r="R1296" s="12" t="s">
        <v>8321</v>
      </c>
      <c r="S1296" t="s">
        <v>8322</v>
      </c>
      <c r="T1296" s="17">
        <f t="shared" si="82"/>
        <v>41032.071134259262</v>
      </c>
      <c r="U1296" s="17">
        <f t="shared" si="83"/>
        <v>42190.696793981479</v>
      </c>
    </row>
    <row r="1297" spans="2:21" ht="42.75" hidden="1" x14ac:dyDescent="0.45">
      <c r="B1297">
        <v>2174</v>
      </c>
      <c r="C1297" s="9" t="s">
        <v>2175</v>
      </c>
      <c r="D1297" s="3" t="s">
        <v>6284</v>
      </c>
      <c r="E1297" s="5">
        <v>4000</v>
      </c>
      <c r="F1297" s="7">
        <v>4119</v>
      </c>
      <c r="G1297" t="s">
        <v>8218</v>
      </c>
      <c r="H1297" t="s">
        <v>8224</v>
      </c>
      <c r="I1297" t="s">
        <v>8246</v>
      </c>
      <c r="J1297">
        <v>1462453307</v>
      </c>
      <c r="K1297">
        <v>1459861307</v>
      </c>
      <c r="L1297" t="b">
        <v>0</v>
      </c>
      <c r="M1297">
        <v>63</v>
      </c>
      <c r="N1297" t="b">
        <v>1</v>
      </c>
      <c r="O1297" t="s">
        <v>8274</v>
      </c>
      <c r="P1297">
        <f t="shared" si="80"/>
        <v>103</v>
      </c>
      <c r="Q1297">
        <f t="shared" si="81"/>
        <v>65.38</v>
      </c>
      <c r="R1297" s="12" t="s">
        <v>8327</v>
      </c>
      <c r="S1297" t="s">
        <v>8331</v>
      </c>
      <c r="T1297" s="17">
        <f t="shared" si="82"/>
        <v>42465.542905092589</v>
      </c>
      <c r="U1297" s="17">
        <f t="shared" si="83"/>
        <v>41974.125</v>
      </c>
    </row>
    <row r="1298" spans="2:21" ht="42.75" hidden="1" x14ac:dyDescent="0.45">
      <c r="B1298">
        <v>1403</v>
      </c>
      <c r="C1298" s="9" t="s">
        <v>1404</v>
      </c>
      <c r="D1298" s="3" t="s">
        <v>5513</v>
      </c>
      <c r="E1298" s="5">
        <v>4000</v>
      </c>
      <c r="F1298" s="7">
        <v>4103</v>
      </c>
      <c r="G1298" t="s">
        <v>8218</v>
      </c>
      <c r="H1298" t="s">
        <v>8223</v>
      </c>
      <c r="I1298" t="s">
        <v>8245</v>
      </c>
      <c r="J1298">
        <v>1374802235</v>
      </c>
      <c r="K1298">
        <v>1372210235</v>
      </c>
      <c r="L1298" t="b">
        <v>0</v>
      </c>
      <c r="M1298">
        <v>66</v>
      </c>
      <c r="N1298" t="b">
        <v>1</v>
      </c>
      <c r="O1298" t="s">
        <v>8274</v>
      </c>
      <c r="P1298">
        <f t="shared" si="80"/>
        <v>103</v>
      </c>
      <c r="Q1298">
        <f t="shared" si="81"/>
        <v>62.17</v>
      </c>
      <c r="R1298" s="12" t="s">
        <v>8327</v>
      </c>
      <c r="S1298" t="s">
        <v>8331</v>
      </c>
      <c r="T1298" s="17">
        <f t="shared" si="82"/>
        <v>41451.062905092593</v>
      </c>
      <c r="U1298" s="17">
        <f t="shared" si="83"/>
        <v>42829.21876157407</v>
      </c>
    </row>
    <row r="1299" spans="2:21" ht="42.75" hidden="1" x14ac:dyDescent="0.45">
      <c r="B1299">
        <v>1591</v>
      </c>
      <c r="C1299" s="9" t="s">
        <v>1592</v>
      </c>
      <c r="D1299" s="3" t="s">
        <v>5701</v>
      </c>
      <c r="E1299" s="5">
        <v>14000</v>
      </c>
      <c r="F1299" s="7">
        <v>4092</v>
      </c>
      <c r="G1299" t="s">
        <v>8220</v>
      </c>
      <c r="H1299" t="s">
        <v>8224</v>
      </c>
      <c r="I1299" t="s">
        <v>8246</v>
      </c>
      <c r="J1299">
        <v>1459700741</v>
      </c>
      <c r="K1299">
        <v>1457112341</v>
      </c>
      <c r="L1299" t="b">
        <v>0</v>
      </c>
      <c r="M1299">
        <v>92</v>
      </c>
      <c r="N1299" t="b">
        <v>0</v>
      </c>
      <c r="O1299" t="s">
        <v>8289</v>
      </c>
      <c r="P1299">
        <f t="shared" si="80"/>
        <v>29</v>
      </c>
      <c r="Q1299">
        <f t="shared" si="81"/>
        <v>44.48</v>
      </c>
      <c r="R1299" s="12" t="s">
        <v>8313</v>
      </c>
      <c r="S1299" t="s">
        <v>8351</v>
      </c>
      <c r="T1299" s="17">
        <f t="shared" si="82"/>
        <v>42433.726168981477</v>
      </c>
      <c r="U1299" s="17">
        <f t="shared" si="83"/>
        <v>41062.071134259262</v>
      </c>
    </row>
    <row r="1300" spans="2:21" ht="42.75" hidden="1" x14ac:dyDescent="0.45">
      <c r="B1300">
        <v>3381</v>
      </c>
      <c r="C1300" s="9" t="s">
        <v>3380</v>
      </c>
      <c r="D1300" s="3" t="s">
        <v>7491</v>
      </c>
      <c r="E1300" s="5">
        <v>4000</v>
      </c>
      <c r="F1300" s="7">
        <v>4090</v>
      </c>
      <c r="G1300" t="s">
        <v>8218</v>
      </c>
      <c r="H1300" t="s">
        <v>8223</v>
      </c>
      <c r="I1300" t="s">
        <v>8245</v>
      </c>
      <c r="J1300">
        <v>1426044383</v>
      </c>
      <c r="K1300">
        <v>1423455983</v>
      </c>
      <c r="L1300" t="b">
        <v>0</v>
      </c>
      <c r="M1300">
        <v>48</v>
      </c>
      <c r="N1300" t="b">
        <v>1</v>
      </c>
      <c r="O1300" t="s">
        <v>8269</v>
      </c>
      <c r="P1300">
        <f t="shared" si="80"/>
        <v>102</v>
      </c>
      <c r="Q1300">
        <f t="shared" si="81"/>
        <v>85.21</v>
      </c>
      <c r="R1300" s="12" t="s">
        <v>8323</v>
      </c>
      <c r="S1300" t="s">
        <v>8326</v>
      </c>
      <c r="T1300" s="17">
        <f t="shared" si="82"/>
        <v>42044.184988425928</v>
      </c>
      <c r="U1300" s="17">
        <f t="shared" si="83"/>
        <v>42495.542905092589</v>
      </c>
    </row>
    <row r="1301" spans="2:21" ht="42.75" hidden="1" x14ac:dyDescent="0.45">
      <c r="B1301">
        <v>2527</v>
      </c>
      <c r="C1301" s="9" t="s">
        <v>2527</v>
      </c>
      <c r="D1301" s="3" t="s">
        <v>6637</v>
      </c>
      <c r="E1301" s="5">
        <v>4000</v>
      </c>
      <c r="F1301" s="7">
        <v>4085</v>
      </c>
      <c r="G1301" t="s">
        <v>8218</v>
      </c>
      <c r="H1301" t="s">
        <v>8223</v>
      </c>
      <c r="I1301" t="s">
        <v>8245</v>
      </c>
      <c r="J1301">
        <v>1382068740</v>
      </c>
      <c r="K1301">
        <v>1380477691</v>
      </c>
      <c r="L1301" t="b">
        <v>0</v>
      </c>
      <c r="M1301">
        <v>71</v>
      </c>
      <c r="N1301" t="b">
        <v>1</v>
      </c>
      <c r="O1301" t="s">
        <v>8298</v>
      </c>
      <c r="P1301">
        <f t="shared" si="80"/>
        <v>102</v>
      </c>
      <c r="Q1301">
        <f t="shared" si="81"/>
        <v>57.54</v>
      </c>
      <c r="R1301" s="12" t="s">
        <v>8327</v>
      </c>
      <c r="S1301" t="s">
        <v>8341</v>
      </c>
      <c r="T1301" s="17">
        <f t="shared" si="82"/>
        <v>41546.75105324074</v>
      </c>
      <c r="U1301" s="17">
        <f t="shared" si="83"/>
        <v>41481.062905092593</v>
      </c>
    </row>
    <row r="1302" spans="2:21" ht="42.75" hidden="1" x14ac:dyDescent="0.45">
      <c r="B1302">
        <v>3300</v>
      </c>
      <c r="C1302" s="9" t="s">
        <v>3300</v>
      </c>
      <c r="D1302" s="3" t="s">
        <v>7410</v>
      </c>
      <c r="E1302" s="5">
        <v>3000</v>
      </c>
      <c r="F1302" s="7">
        <v>4085</v>
      </c>
      <c r="G1302" t="s">
        <v>8218</v>
      </c>
      <c r="H1302" t="s">
        <v>8223</v>
      </c>
      <c r="I1302" t="s">
        <v>8245</v>
      </c>
      <c r="J1302">
        <v>1430329862</v>
      </c>
      <c r="K1302">
        <v>1428515462</v>
      </c>
      <c r="L1302" t="b">
        <v>0</v>
      </c>
      <c r="M1302">
        <v>88</v>
      </c>
      <c r="N1302" t="b">
        <v>1</v>
      </c>
      <c r="O1302" t="s">
        <v>8269</v>
      </c>
      <c r="P1302">
        <f t="shared" si="80"/>
        <v>136</v>
      </c>
      <c r="Q1302">
        <f t="shared" si="81"/>
        <v>46.42</v>
      </c>
      <c r="R1302" s="12" t="s">
        <v>8323</v>
      </c>
      <c r="S1302" t="s">
        <v>8326</v>
      </c>
      <c r="T1302" s="17">
        <f t="shared" si="82"/>
        <v>42102.743773148148</v>
      </c>
      <c r="U1302" s="17">
        <f t="shared" si="83"/>
        <v>42463.68450231482</v>
      </c>
    </row>
    <row r="1303" spans="2:21" ht="42.75" hidden="1" x14ac:dyDescent="0.45">
      <c r="B1303">
        <v>3305</v>
      </c>
      <c r="C1303" s="9" t="s">
        <v>3305</v>
      </c>
      <c r="D1303" s="3" t="s">
        <v>7415</v>
      </c>
      <c r="E1303" s="5">
        <v>4000</v>
      </c>
      <c r="F1303" s="7">
        <v>4081</v>
      </c>
      <c r="G1303" t="s">
        <v>8218</v>
      </c>
      <c r="H1303" t="s">
        <v>8223</v>
      </c>
      <c r="I1303" t="s">
        <v>8245</v>
      </c>
      <c r="J1303">
        <v>1438374748</v>
      </c>
      <c r="K1303">
        <v>1435782748</v>
      </c>
      <c r="L1303" t="b">
        <v>0</v>
      </c>
      <c r="M1303">
        <v>20</v>
      </c>
      <c r="N1303" t="b">
        <v>1</v>
      </c>
      <c r="O1303" t="s">
        <v>8269</v>
      </c>
      <c r="P1303">
        <f t="shared" si="80"/>
        <v>102</v>
      </c>
      <c r="Q1303">
        <f t="shared" si="81"/>
        <v>204.05</v>
      </c>
      <c r="R1303" s="12" t="s">
        <v>8323</v>
      </c>
      <c r="S1303" t="s">
        <v>8326</v>
      </c>
      <c r="T1303" s="17">
        <f t="shared" si="82"/>
        <v>42186.855879629627</v>
      </c>
      <c r="U1303" s="17">
        <f t="shared" si="83"/>
        <v>42074.143321759257</v>
      </c>
    </row>
    <row r="1304" spans="2:21" ht="42.75" hidden="1" x14ac:dyDescent="0.45">
      <c r="B1304">
        <v>2334</v>
      </c>
      <c r="C1304" s="9" t="s">
        <v>2335</v>
      </c>
      <c r="D1304" s="3" t="s">
        <v>6444</v>
      </c>
      <c r="E1304" s="5">
        <v>4000</v>
      </c>
      <c r="F1304" s="7">
        <v>4078</v>
      </c>
      <c r="G1304" t="s">
        <v>8218</v>
      </c>
      <c r="H1304" t="s">
        <v>8223</v>
      </c>
      <c r="I1304" t="s">
        <v>8245</v>
      </c>
      <c r="J1304">
        <v>1415208840</v>
      </c>
      <c r="K1304">
        <v>1412611498</v>
      </c>
      <c r="L1304" t="b">
        <v>1</v>
      </c>
      <c r="M1304">
        <v>67</v>
      </c>
      <c r="N1304" t="b">
        <v>1</v>
      </c>
      <c r="O1304" t="s">
        <v>8296</v>
      </c>
      <c r="P1304">
        <f t="shared" si="80"/>
        <v>102</v>
      </c>
      <c r="Q1304">
        <f t="shared" si="81"/>
        <v>60.87</v>
      </c>
      <c r="R1304" s="12" t="s">
        <v>8319</v>
      </c>
      <c r="S1304" t="s">
        <v>8320</v>
      </c>
      <c r="T1304" s="17">
        <f t="shared" si="82"/>
        <v>41918.670115740737</v>
      </c>
      <c r="U1304" s="17">
        <f t="shared" si="83"/>
        <v>41565.165972222225</v>
      </c>
    </row>
    <row r="1305" spans="2:21" ht="42.75" x14ac:dyDescent="0.45">
      <c r="B1305">
        <v>3626</v>
      </c>
      <c r="C1305" s="9" t="s">
        <v>3624</v>
      </c>
      <c r="D1305" s="3" t="s">
        <v>7736</v>
      </c>
      <c r="E1305" s="5">
        <v>4000</v>
      </c>
      <c r="F1305" s="7">
        <v>4073</v>
      </c>
      <c r="G1305" t="s">
        <v>8218</v>
      </c>
      <c r="H1305" t="s">
        <v>8224</v>
      </c>
      <c r="I1305" t="s">
        <v>8246</v>
      </c>
      <c r="J1305">
        <v>1408204857</v>
      </c>
      <c r="K1305">
        <v>1406390457</v>
      </c>
      <c r="L1305" t="b">
        <v>0</v>
      </c>
      <c r="M1305">
        <v>48</v>
      </c>
      <c r="N1305" t="b">
        <v>1</v>
      </c>
      <c r="O1305" t="s">
        <v>8269</v>
      </c>
      <c r="P1305">
        <f t="shared" si="80"/>
        <v>102</v>
      </c>
      <c r="Q1305">
        <f t="shared" si="81"/>
        <v>84.85</v>
      </c>
      <c r="R1305" s="12" t="s">
        <v>8323</v>
      </c>
      <c r="S1305" t="s">
        <v>8326</v>
      </c>
      <c r="T1305" s="17">
        <f t="shared" si="82"/>
        <v>41846.667326388888</v>
      </c>
      <c r="U1305" s="17">
        <f t="shared" si="83"/>
        <v>42123.743773148148</v>
      </c>
    </row>
    <row r="1306" spans="2:21" hidden="1" x14ac:dyDescent="0.45">
      <c r="B1306">
        <v>1378</v>
      </c>
      <c r="C1306" s="9" t="s">
        <v>1379</v>
      </c>
      <c r="D1306" s="3" t="s">
        <v>5488</v>
      </c>
      <c r="E1306" s="5">
        <v>2000</v>
      </c>
      <c r="F1306" s="7">
        <v>4067</v>
      </c>
      <c r="G1306" t="s">
        <v>8218</v>
      </c>
      <c r="H1306" t="s">
        <v>8224</v>
      </c>
      <c r="I1306" t="s">
        <v>8246</v>
      </c>
      <c r="J1306">
        <v>1470075210</v>
      </c>
      <c r="K1306">
        <v>1468779210</v>
      </c>
      <c r="L1306" t="b">
        <v>0</v>
      </c>
      <c r="M1306">
        <v>133</v>
      </c>
      <c r="N1306" t="b">
        <v>1</v>
      </c>
      <c r="O1306" t="s">
        <v>8274</v>
      </c>
      <c r="P1306">
        <f t="shared" si="80"/>
        <v>203</v>
      </c>
      <c r="Q1306">
        <f t="shared" si="81"/>
        <v>30.58</v>
      </c>
      <c r="R1306" s="12" t="s">
        <v>8327</v>
      </c>
      <c r="S1306" t="s">
        <v>8331</v>
      </c>
      <c r="T1306" s="17">
        <f t="shared" si="82"/>
        <v>42568.759374999994</v>
      </c>
      <c r="U1306" s="17">
        <f t="shared" si="83"/>
        <v>42216.855879629627</v>
      </c>
    </row>
    <row r="1307" spans="2:21" ht="42.75" hidden="1" x14ac:dyDescent="0.45">
      <c r="B1307">
        <v>3844</v>
      </c>
      <c r="C1307" s="9" t="s">
        <v>3841</v>
      </c>
      <c r="D1307" s="3" t="s">
        <v>7953</v>
      </c>
      <c r="E1307" s="5">
        <v>9800</v>
      </c>
      <c r="F1307" s="7">
        <v>4066</v>
      </c>
      <c r="G1307" t="s">
        <v>8220</v>
      </c>
      <c r="H1307" t="s">
        <v>8223</v>
      </c>
      <c r="I1307" t="s">
        <v>8245</v>
      </c>
      <c r="J1307">
        <v>1401778740</v>
      </c>
      <c r="K1307">
        <v>1399474134</v>
      </c>
      <c r="L1307" t="b">
        <v>1</v>
      </c>
      <c r="M1307">
        <v>50</v>
      </c>
      <c r="N1307" t="b">
        <v>0</v>
      </c>
      <c r="O1307" t="s">
        <v>8269</v>
      </c>
      <c r="P1307">
        <f t="shared" si="80"/>
        <v>41</v>
      </c>
      <c r="Q1307">
        <f t="shared" si="81"/>
        <v>81.319999999999993</v>
      </c>
      <c r="R1307" s="12" t="s">
        <v>8323</v>
      </c>
      <c r="S1307" t="s">
        <v>8326</v>
      </c>
      <c r="T1307" s="17">
        <f t="shared" si="82"/>
        <v>41766.617291666669</v>
      </c>
      <c r="U1307" s="17">
        <f t="shared" si="83"/>
        <v>41948.731944444444</v>
      </c>
    </row>
    <row r="1308" spans="2:21" ht="42.75" hidden="1" x14ac:dyDescent="0.45">
      <c r="B1308">
        <v>1632</v>
      </c>
      <c r="C1308" s="9" t="s">
        <v>1633</v>
      </c>
      <c r="D1308" s="3" t="s">
        <v>5742</v>
      </c>
      <c r="E1308" s="5">
        <v>4000</v>
      </c>
      <c r="F1308" s="7">
        <v>4065</v>
      </c>
      <c r="G1308" t="s">
        <v>8218</v>
      </c>
      <c r="H1308" t="s">
        <v>8223</v>
      </c>
      <c r="I1308" t="s">
        <v>8245</v>
      </c>
      <c r="J1308">
        <v>1316851854</v>
      </c>
      <c r="K1308">
        <v>1311667854</v>
      </c>
      <c r="L1308" t="b">
        <v>0</v>
      </c>
      <c r="M1308">
        <v>47</v>
      </c>
      <c r="N1308" t="b">
        <v>1</v>
      </c>
      <c r="O1308" t="s">
        <v>8274</v>
      </c>
      <c r="P1308">
        <f t="shared" si="80"/>
        <v>102</v>
      </c>
      <c r="Q1308">
        <f t="shared" si="81"/>
        <v>86.49</v>
      </c>
      <c r="R1308" s="12" t="s">
        <v>8327</v>
      </c>
      <c r="S1308" t="s">
        <v>8331</v>
      </c>
      <c r="T1308" s="17">
        <f t="shared" si="82"/>
        <v>40750.340902777774</v>
      </c>
      <c r="U1308" s="17">
        <f t="shared" si="83"/>
        <v>41867.667326388888</v>
      </c>
    </row>
    <row r="1309" spans="2:21" ht="42.75" hidden="1" x14ac:dyDescent="0.45">
      <c r="B1309">
        <v>2938</v>
      </c>
      <c r="C1309" s="9" t="s">
        <v>2938</v>
      </c>
      <c r="D1309" s="3" t="s">
        <v>7048</v>
      </c>
      <c r="E1309" s="5">
        <v>4000</v>
      </c>
      <c r="F1309" s="7">
        <v>4055</v>
      </c>
      <c r="G1309" t="s">
        <v>8218</v>
      </c>
      <c r="H1309" t="s">
        <v>8223</v>
      </c>
      <c r="I1309" t="s">
        <v>8245</v>
      </c>
      <c r="J1309">
        <v>1422636814</v>
      </c>
      <c r="K1309">
        <v>1420044814</v>
      </c>
      <c r="L1309" t="b">
        <v>0</v>
      </c>
      <c r="M1309">
        <v>32</v>
      </c>
      <c r="N1309" t="b">
        <v>1</v>
      </c>
      <c r="O1309" t="s">
        <v>8303</v>
      </c>
      <c r="P1309">
        <f t="shared" si="80"/>
        <v>101</v>
      </c>
      <c r="Q1309">
        <f t="shared" si="81"/>
        <v>126.72</v>
      </c>
      <c r="R1309" s="12" t="s">
        <v>8323</v>
      </c>
      <c r="S1309" t="s">
        <v>8335</v>
      </c>
      <c r="T1309" s="17">
        <f t="shared" si="82"/>
        <v>42004.703865740739</v>
      </c>
      <c r="U1309" s="17">
        <f t="shared" si="83"/>
        <v>42583.759374999994</v>
      </c>
    </row>
    <row r="1310" spans="2:21" ht="42.75" hidden="1" x14ac:dyDescent="0.45">
      <c r="B1310">
        <v>3426</v>
      </c>
      <c r="C1310" s="9" t="s">
        <v>3425</v>
      </c>
      <c r="D1310" s="3" t="s">
        <v>7536</v>
      </c>
      <c r="E1310" s="5">
        <v>3750</v>
      </c>
      <c r="F1310" s="7">
        <v>4055</v>
      </c>
      <c r="G1310" t="s">
        <v>8218</v>
      </c>
      <c r="H1310" t="s">
        <v>8223</v>
      </c>
      <c r="I1310" t="s">
        <v>8245</v>
      </c>
      <c r="J1310">
        <v>1411264800</v>
      </c>
      <c r="K1310">
        <v>1409620903</v>
      </c>
      <c r="L1310" t="b">
        <v>0</v>
      </c>
      <c r="M1310">
        <v>87</v>
      </c>
      <c r="N1310" t="b">
        <v>1</v>
      </c>
      <c r="O1310" t="s">
        <v>8269</v>
      </c>
      <c r="P1310">
        <f t="shared" si="80"/>
        <v>108</v>
      </c>
      <c r="Q1310">
        <f t="shared" si="81"/>
        <v>46.61</v>
      </c>
      <c r="R1310" s="12" t="s">
        <v>8323</v>
      </c>
      <c r="S1310" t="s">
        <v>8326</v>
      </c>
      <c r="T1310" s="17">
        <f t="shared" si="82"/>
        <v>41884.056747685187</v>
      </c>
      <c r="U1310" s="17">
        <f t="shared" si="83"/>
        <v>41793.290972222225</v>
      </c>
    </row>
    <row r="1311" spans="2:21" ht="42.75" hidden="1" x14ac:dyDescent="0.45">
      <c r="B1311">
        <v>30</v>
      </c>
      <c r="C1311" s="9" t="s">
        <v>32</v>
      </c>
      <c r="D1311" s="3" t="s">
        <v>4141</v>
      </c>
      <c r="E1311" s="5">
        <v>4000</v>
      </c>
      <c r="F1311" s="7">
        <v>4051.99</v>
      </c>
      <c r="G1311" t="s">
        <v>8218</v>
      </c>
      <c r="H1311" t="s">
        <v>8223</v>
      </c>
      <c r="I1311" t="s">
        <v>8245</v>
      </c>
      <c r="J1311">
        <v>1408604515</v>
      </c>
      <c r="K1311">
        <v>1406012515</v>
      </c>
      <c r="L1311" t="b">
        <v>0</v>
      </c>
      <c r="M1311">
        <v>53</v>
      </c>
      <c r="N1311" t="b">
        <v>1</v>
      </c>
      <c r="O1311" t="s">
        <v>8263</v>
      </c>
      <c r="P1311">
        <f t="shared" si="80"/>
        <v>101</v>
      </c>
      <c r="Q1311">
        <f t="shared" si="81"/>
        <v>76.45</v>
      </c>
      <c r="R1311" s="12" t="s">
        <v>8321</v>
      </c>
      <c r="S1311" t="s">
        <v>8332</v>
      </c>
      <c r="T1311" s="17">
        <f t="shared" si="82"/>
        <v>41842.292997685188</v>
      </c>
      <c r="U1311" s="17">
        <f t="shared" si="83"/>
        <v>40810.340902777774</v>
      </c>
    </row>
    <row r="1312" spans="2:21" ht="42.75" hidden="1" x14ac:dyDescent="0.45">
      <c r="B1312">
        <v>1300</v>
      </c>
      <c r="C1312" s="9" t="s">
        <v>1301</v>
      </c>
      <c r="D1312" s="3" t="s">
        <v>5410</v>
      </c>
      <c r="E1312" s="5">
        <v>3000</v>
      </c>
      <c r="F1312" s="7">
        <v>4050</v>
      </c>
      <c r="G1312" t="s">
        <v>8218</v>
      </c>
      <c r="H1312" t="s">
        <v>8223</v>
      </c>
      <c r="I1312" t="s">
        <v>8245</v>
      </c>
      <c r="J1312">
        <v>1464807420</v>
      </c>
      <c r="K1312">
        <v>1461427938</v>
      </c>
      <c r="L1312" t="b">
        <v>0</v>
      </c>
      <c r="M1312">
        <v>24</v>
      </c>
      <c r="N1312" t="b">
        <v>1</v>
      </c>
      <c r="O1312" t="s">
        <v>8269</v>
      </c>
      <c r="P1312">
        <f t="shared" si="80"/>
        <v>135</v>
      </c>
      <c r="Q1312">
        <f t="shared" si="81"/>
        <v>168.75</v>
      </c>
      <c r="R1312" s="12" t="s">
        <v>8323</v>
      </c>
      <c r="S1312" t="s">
        <v>8326</v>
      </c>
      <c r="T1312" s="17">
        <f t="shared" si="82"/>
        <v>42483.675208333334</v>
      </c>
      <c r="U1312" s="17">
        <f t="shared" si="83"/>
        <v>42034.703865740739</v>
      </c>
    </row>
    <row r="1313" spans="2:21" ht="42.75" hidden="1" x14ac:dyDescent="0.45">
      <c r="B1313">
        <v>3585</v>
      </c>
      <c r="C1313" s="9" t="s">
        <v>3584</v>
      </c>
      <c r="D1313" s="3" t="s">
        <v>7695</v>
      </c>
      <c r="E1313" s="5">
        <v>3400</v>
      </c>
      <c r="F1313" s="7">
        <v>4050</v>
      </c>
      <c r="G1313" t="s">
        <v>8218</v>
      </c>
      <c r="H1313" t="s">
        <v>8223</v>
      </c>
      <c r="I1313" t="s">
        <v>8245</v>
      </c>
      <c r="J1313">
        <v>1419181890</v>
      </c>
      <c r="K1313">
        <v>1416589890</v>
      </c>
      <c r="L1313" t="b">
        <v>0</v>
      </c>
      <c r="M1313">
        <v>23</v>
      </c>
      <c r="N1313" t="b">
        <v>1</v>
      </c>
      <c r="O1313" t="s">
        <v>8269</v>
      </c>
      <c r="P1313">
        <f t="shared" si="80"/>
        <v>119</v>
      </c>
      <c r="Q1313">
        <f t="shared" si="81"/>
        <v>176.09</v>
      </c>
      <c r="R1313" s="12" t="s">
        <v>8323</v>
      </c>
      <c r="S1313" t="s">
        <v>8326</v>
      </c>
      <c r="T1313" s="17">
        <f t="shared" si="82"/>
        <v>41964.716319444444</v>
      </c>
      <c r="U1313" s="17">
        <f t="shared" si="83"/>
        <v>41903.083333333336</v>
      </c>
    </row>
    <row r="1314" spans="2:21" ht="42.75" hidden="1" x14ac:dyDescent="0.45">
      <c r="B1314">
        <v>1503</v>
      </c>
      <c r="C1314" s="9" t="s">
        <v>1504</v>
      </c>
      <c r="D1314" s="3" t="s">
        <v>5613</v>
      </c>
      <c r="E1314" s="5">
        <v>3750</v>
      </c>
      <c r="F1314" s="7">
        <v>4045.93</v>
      </c>
      <c r="G1314" t="s">
        <v>8218</v>
      </c>
      <c r="H1314" t="s">
        <v>8241</v>
      </c>
      <c r="I1314" t="s">
        <v>8248</v>
      </c>
      <c r="J1314">
        <v>1477210801</v>
      </c>
      <c r="K1314">
        <v>1472026801</v>
      </c>
      <c r="L1314" t="b">
        <v>1</v>
      </c>
      <c r="M1314">
        <v>71</v>
      </c>
      <c r="N1314" t="b">
        <v>1</v>
      </c>
      <c r="O1314" t="s">
        <v>8283</v>
      </c>
      <c r="P1314">
        <f t="shared" si="80"/>
        <v>108</v>
      </c>
      <c r="Q1314">
        <f t="shared" si="81"/>
        <v>56.98</v>
      </c>
      <c r="R1314" s="12" t="s">
        <v>8313</v>
      </c>
      <c r="S1314" t="s">
        <v>8314</v>
      </c>
      <c r="T1314" s="17">
        <f t="shared" si="82"/>
        <v>42606.347233796296</v>
      </c>
      <c r="U1314" s="17">
        <f t="shared" si="83"/>
        <v>41872.292997685188</v>
      </c>
    </row>
    <row r="1315" spans="2:21" ht="42.75" hidden="1" x14ac:dyDescent="0.45">
      <c r="B1315">
        <v>75</v>
      </c>
      <c r="C1315" s="9" t="s">
        <v>77</v>
      </c>
      <c r="D1315" s="3" t="s">
        <v>4186</v>
      </c>
      <c r="E1315" s="5">
        <v>3500</v>
      </c>
      <c r="F1315" s="7">
        <v>4040</v>
      </c>
      <c r="G1315" t="s">
        <v>8218</v>
      </c>
      <c r="H1315" t="s">
        <v>8223</v>
      </c>
      <c r="I1315" t="s">
        <v>8245</v>
      </c>
      <c r="J1315">
        <v>1366693272</v>
      </c>
      <c r="K1315">
        <v>1364101272</v>
      </c>
      <c r="L1315" t="b">
        <v>0</v>
      </c>
      <c r="M1315">
        <v>47</v>
      </c>
      <c r="N1315" t="b">
        <v>1</v>
      </c>
      <c r="O1315" t="s">
        <v>8264</v>
      </c>
      <c r="P1315">
        <f t="shared" si="80"/>
        <v>115</v>
      </c>
      <c r="Q1315">
        <f t="shared" si="81"/>
        <v>85.96</v>
      </c>
      <c r="R1315" s="12" t="s">
        <v>8321</v>
      </c>
      <c r="S1315" t="s">
        <v>8343</v>
      </c>
      <c r="T1315" s="17">
        <f t="shared" si="82"/>
        <v>41357.209166666667</v>
      </c>
      <c r="U1315" s="17">
        <f t="shared" si="83"/>
        <v>42522.789583333331</v>
      </c>
    </row>
    <row r="1316" spans="2:21" ht="28.5" hidden="1" x14ac:dyDescent="0.45">
      <c r="B1316">
        <v>3157</v>
      </c>
      <c r="C1316" s="9" t="s">
        <v>3157</v>
      </c>
      <c r="D1316" s="3" t="s">
        <v>7267</v>
      </c>
      <c r="E1316" s="5">
        <v>4000</v>
      </c>
      <c r="F1316" s="7">
        <v>4040</v>
      </c>
      <c r="G1316" t="s">
        <v>8218</v>
      </c>
      <c r="H1316" t="s">
        <v>8223</v>
      </c>
      <c r="I1316" t="s">
        <v>8245</v>
      </c>
      <c r="J1316">
        <v>1405746000</v>
      </c>
      <c r="K1316">
        <v>1404932105</v>
      </c>
      <c r="L1316" t="b">
        <v>1</v>
      </c>
      <c r="M1316">
        <v>41</v>
      </c>
      <c r="N1316" t="b">
        <v>1</v>
      </c>
      <c r="O1316" t="s">
        <v>8269</v>
      </c>
      <c r="P1316">
        <f t="shared" si="80"/>
        <v>101</v>
      </c>
      <c r="Q1316">
        <f t="shared" si="81"/>
        <v>98.54</v>
      </c>
      <c r="R1316" s="12" t="s">
        <v>8323</v>
      </c>
      <c r="S1316" t="s">
        <v>8326</v>
      </c>
      <c r="T1316" s="17">
        <f t="shared" si="82"/>
        <v>41829.788252314815</v>
      </c>
      <c r="U1316" s="17">
        <f t="shared" si="83"/>
        <v>41994.716319444444</v>
      </c>
    </row>
    <row r="1317" spans="2:21" ht="28.5" hidden="1" x14ac:dyDescent="0.45">
      <c r="B1317">
        <v>1628</v>
      </c>
      <c r="C1317" s="9" t="s">
        <v>1629</v>
      </c>
      <c r="D1317" s="3" t="s">
        <v>5738</v>
      </c>
      <c r="E1317" s="5">
        <v>4000</v>
      </c>
      <c r="F1317" s="7">
        <v>4037</v>
      </c>
      <c r="G1317" t="s">
        <v>8218</v>
      </c>
      <c r="H1317" t="s">
        <v>8223</v>
      </c>
      <c r="I1317" t="s">
        <v>8245</v>
      </c>
      <c r="J1317">
        <v>1403026882</v>
      </c>
      <c r="K1317">
        <v>1400175682</v>
      </c>
      <c r="L1317" t="b">
        <v>0</v>
      </c>
      <c r="M1317">
        <v>88</v>
      </c>
      <c r="N1317" t="b">
        <v>1</v>
      </c>
      <c r="O1317" t="s">
        <v>8274</v>
      </c>
      <c r="P1317">
        <f t="shared" si="80"/>
        <v>101</v>
      </c>
      <c r="Q1317">
        <f t="shared" si="81"/>
        <v>45.88</v>
      </c>
      <c r="R1317" s="12" t="s">
        <v>8327</v>
      </c>
      <c r="S1317" t="s">
        <v>8331</v>
      </c>
      <c r="T1317" s="17">
        <f t="shared" si="82"/>
        <v>41774.737060185187</v>
      </c>
      <c r="U1317" s="17">
        <f t="shared" si="83"/>
        <v>42666.347233796296</v>
      </c>
    </row>
    <row r="1318" spans="2:21" ht="42.75" hidden="1" x14ac:dyDescent="0.45">
      <c r="B1318">
        <v>3418</v>
      </c>
      <c r="C1318" s="9" t="s">
        <v>3417</v>
      </c>
      <c r="D1318" s="3" t="s">
        <v>7528</v>
      </c>
      <c r="E1318" s="5">
        <v>4000</v>
      </c>
      <c r="F1318" s="7">
        <v>4035</v>
      </c>
      <c r="G1318" t="s">
        <v>8218</v>
      </c>
      <c r="H1318" t="s">
        <v>8223</v>
      </c>
      <c r="I1318" t="s">
        <v>8245</v>
      </c>
      <c r="J1318">
        <v>1400875307</v>
      </c>
      <c r="K1318">
        <v>1398283307</v>
      </c>
      <c r="L1318" t="b">
        <v>0</v>
      </c>
      <c r="M1318">
        <v>56</v>
      </c>
      <c r="N1318" t="b">
        <v>1</v>
      </c>
      <c r="O1318" t="s">
        <v>8269</v>
      </c>
      <c r="P1318">
        <f t="shared" si="80"/>
        <v>101</v>
      </c>
      <c r="Q1318">
        <f t="shared" si="81"/>
        <v>72.05</v>
      </c>
      <c r="R1318" s="12" t="s">
        <v>8323</v>
      </c>
      <c r="S1318" t="s">
        <v>8326</v>
      </c>
      <c r="T1318" s="17">
        <f t="shared" si="82"/>
        <v>41752.83457175926</v>
      </c>
      <c r="U1318" s="17">
        <f t="shared" si="83"/>
        <v>41387.209166666667</v>
      </c>
    </row>
    <row r="1319" spans="2:21" ht="42.75" x14ac:dyDescent="0.45">
      <c r="B1319">
        <v>3717</v>
      </c>
      <c r="C1319" s="9" t="s">
        <v>3714</v>
      </c>
      <c r="D1319" s="3" t="s">
        <v>7827</v>
      </c>
      <c r="E1319" s="5">
        <v>4000</v>
      </c>
      <c r="F1319" s="7">
        <v>4030</v>
      </c>
      <c r="G1319" t="s">
        <v>8218</v>
      </c>
      <c r="H1319" t="s">
        <v>8224</v>
      </c>
      <c r="I1319" t="s">
        <v>8246</v>
      </c>
      <c r="J1319">
        <v>1431204449</v>
      </c>
      <c r="K1319">
        <v>1428526049</v>
      </c>
      <c r="L1319" t="b">
        <v>0</v>
      </c>
      <c r="M1319">
        <v>13</v>
      </c>
      <c r="N1319" t="b">
        <v>1</v>
      </c>
      <c r="O1319" t="s">
        <v>8269</v>
      </c>
      <c r="P1319">
        <f t="shared" si="80"/>
        <v>101</v>
      </c>
      <c r="Q1319">
        <f t="shared" si="81"/>
        <v>310</v>
      </c>
      <c r="R1319" s="12" t="s">
        <v>8323</v>
      </c>
      <c r="S1319" t="s">
        <v>8326</v>
      </c>
      <c r="T1319" s="17">
        <f t="shared" si="82"/>
        <v>42102.866307870368</v>
      </c>
      <c r="U1319" s="17">
        <f t="shared" si="83"/>
        <v>41839.208333333336</v>
      </c>
    </row>
    <row r="1320" spans="2:21" ht="42.75" hidden="1" x14ac:dyDescent="0.45">
      <c r="B1320">
        <v>2086</v>
      </c>
      <c r="C1320" s="9" t="s">
        <v>2087</v>
      </c>
      <c r="D1320" s="3" t="s">
        <v>6196</v>
      </c>
      <c r="E1320" s="5">
        <v>4000</v>
      </c>
      <c r="F1320" s="7">
        <v>4028</v>
      </c>
      <c r="G1320" t="s">
        <v>8218</v>
      </c>
      <c r="H1320" t="s">
        <v>8223</v>
      </c>
      <c r="I1320" t="s">
        <v>8245</v>
      </c>
      <c r="J1320">
        <v>1323838740</v>
      </c>
      <c r="K1320">
        <v>1321200332</v>
      </c>
      <c r="L1320" t="b">
        <v>0</v>
      </c>
      <c r="M1320">
        <v>35</v>
      </c>
      <c r="N1320" t="b">
        <v>1</v>
      </c>
      <c r="O1320" t="s">
        <v>8277</v>
      </c>
      <c r="P1320">
        <f t="shared" si="80"/>
        <v>101</v>
      </c>
      <c r="Q1320">
        <f t="shared" si="81"/>
        <v>115.09</v>
      </c>
      <c r="R1320" s="12" t="s">
        <v>8327</v>
      </c>
      <c r="S1320" t="s">
        <v>8328</v>
      </c>
      <c r="T1320" s="17">
        <f t="shared" si="82"/>
        <v>40860.67050925926</v>
      </c>
      <c r="U1320" s="17">
        <f t="shared" si="83"/>
        <v>41807.737060185187</v>
      </c>
    </row>
    <row r="1321" spans="2:21" ht="42.75" hidden="1" x14ac:dyDescent="0.45">
      <c r="B1321">
        <v>1666</v>
      </c>
      <c r="C1321" s="9" t="s">
        <v>1667</v>
      </c>
      <c r="D1321" s="3" t="s">
        <v>5776</v>
      </c>
      <c r="E1321" s="5">
        <v>2500</v>
      </c>
      <c r="F1321" s="7">
        <v>4022</v>
      </c>
      <c r="G1321" t="s">
        <v>8218</v>
      </c>
      <c r="H1321" t="s">
        <v>8223</v>
      </c>
      <c r="I1321" t="s">
        <v>8245</v>
      </c>
      <c r="J1321">
        <v>1364447073</v>
      </c>
      <c r="K1321">
        <v>1361858673</v>
      </c>
      <c r="L1321" t="b">
        <v>0</v>
      </c>
      <c r="M1321">
        <v>98</v>
      </c>
      <c r="N1321" t="b">
        <v>1</v>
      </c>
      <c r="O1321" t="s">
        <v>8290</v>
      </c>
      <c r="P1321">
        <f t="shared" si="80"/>
        <v>161</v>
      </c>
      <c r="Q1321">
        <f t="shared" si="81"/>
        <v>41.04</v>
      </c>
      <c r="R1321" s="12" t="s">
        <v>8327</v>
      </c>
      <c r="S1321" t="s">
        <v>8338</v>
      </c>
      <c r="T1321" s="17">
        <f t="shared" si="82"/>
        <v>41331.253159722226</v>
      </c>
      <c r="U1321" s="17">
        <f t="shared" si="83"/>
        <v>41782.83457175926</v>
      </c>
    </row>
    <row r="1322" spans="2:21" ht="42.75" hidden="1" x14ac:dyDescent="0.45">
      <c r="B1322">
        <v>798</v>
      </c>
      <c r="C1322" s="9" t="s">
        <v>799</v>
      </c>
      <c r="D1322" s="3" t="s">
        <v>4908</v>
      </c>
      <c r="E1322" s="5">
        <v>3500</v>
      </c>
      <c r="F1322" s="7">
        <v>4021</v>
      </c>
      <c r="G1322" t="s">
        <v>8218</v>
      </c>
      <c r="H1322" t="s">
        <v>8223</v>
      </c>
      <c r="I1322" t="s">
        <v>8245</v>
      </c>
      <c r="J1322">
        <v>1412086187</v>
      </c>
      <c r="K1322">
        <v>1409494187</v>
      </c>
      <c r="L1322" t="b">
        <v>0</v>
      </c>
      <c r="M1322">
        <v>87</v>
      </c>
      <c r="N1322" t="b">
        <v>1</v>
      </c>
      <c r="O1322" t="s">
        <v>8274</v>
      </c>
      <c r="P1322">
        <f t="shared" si="80"/>
        <v>115</v>
      </c>
      <c r="Q1322">
        <f t="shared" si="81"/>
        <v>46.22</v>
      </c>
      <c r="R1322" s="12" t="s">
        <v>8327</v>
      </c>
      <c r="S1322" t="s">
        <v>8331</v>
      </c>
      <c r="T1322" s="17">
        <f t="shared" si="82"/>
        <v>41882.590127314819</v>
      </c>
      <c r="U1322" s="17">
        <f t="shared" si="83"/>
        <v>42133.866307870368</v>
      </c>
    </row>
    <row r="1323" spans="2:21" ht="42.75" hidden="1" x14ac:dyDescent="0.45">
      <c r="B1323">
        <v>1288</v>
      </c>
      <c r="C1323" s="9" t="s">
        <v>1289</v>
      </c>
      <c r="D1323" s="3" t="s">
        <v>5398</v>
      </c>
      <c r="E1323" s="5">
        <v>4000</v>
      </c>
      <c r="F1323" s="7">
        <v>4018</v>
      </c>
      <c r="G1323" t="s">
        <v>8218</v>
      </c>
      <c r="H1323" t="s">
        <v>8223</v>
      </c>
      <c r="I1323" t="s">
        <v>8245</v>
      </c>
      <c r="J1323">
        <v>1470801600</v>
      </c>
      <c r="K1323">
        <v>1468122163</v>
      </c>
      <c r="L1323" t="b">
        <v>0</v>
      </c>
      <c r="M1323">
        <v>61</v>
      </c>
      <c r="N1323" t="b">
        <v>1</v>
      </c>
      <c r="O1323" t="s">
        <v>8269</v>
      </c>
      <c r="P1323">
        <f t="shared" si="80"/>
        <v>100</v>
      </c>
      <c r="Q1323">
        <f t="shared" si="81"/>
        <v>65.87</v>
      </c>
      <c r="R1323" s="12" t="s">
        <v>8323</v>
      </c>
      <c r="S1323" t="s">
        <v>8326</v>
      </c>
      <c r="T1323" s="17">
        <f t="shared" si="82"/>
        <v>42561.154664351852</v>
      </c>
      <c r="U1323" s="17">
        <f t="shared" si="83"/>
        <v>40891.207638888889</v>
      </c>
    </row>
    <row r="1324" spans="2:21" ht="42.75" x14ac:dyDescent="0.45">
      <c r="B1324">
        <v>3234</v>
      </c>
      <c r="C1324" s="9" t="s">
        <v>3234</v>
      </c>
      <c r="D1324" s="3" t="s">
        <v>7344</v>
      </c>
      <c r="E1324" s="5">
        <v>4000</v>
      </c>
      <c r="F1324" s="7">
        <v>4015.71</v>
      </c>
      <c r="G1324" t="s">
        <v>8218</v>
      </c>
      <c r="H1324" t="s">
        <v>8224</v>
      </c>
      <c r="I1324" t="s">
        <v>8246</v>
      </c>
      <c r="J1324">
        <v>1485991860</v>
      </c>
      <c r="K1324">
        <v>1483124208</v>
      </c>
      <c r="L1324" t="b">
        <v>0</v>
      </c>
      <c r="M1324">
        <v>115</v>
      </c>
      <c r="N1324" t="b">
        <v>1</v>
      </c>
      <c r="O1324" t="s">
        <v>8269</v>
      </c>
      <c r="P1324">
        <f t="shared" si="80"/>
        <v>100</v>
      </c>
      <c r="Q1324">
        <f t="shared" si="81"/>
        <v>34.92</v>
      </c>
      <c r="R1324" s="12" t="s">
        <v>8323</v>
      </c>
      <c r="S1324" t="s">
        <v>8326</v>
      </c>
      <c r="T1324" s="17">
        <f t="shared" si="82"/>
        <v>42734.789444444439</v>
      </c>
      <c r="U1324" s="17">
        <f t="shared" si="83"/>
        <v>41361.211493055554</v>
      </c>
    </row>
    <row r="1325" spans="2:21" ht="42.75" hidden="1" x14ac:dyDescent="0.45">
      <c r="B1325">
        <v>2081</v>
      </c>
      <c r="C1325" s="9" t="s">
        <v>2082</v>
      </c>
      <c r="D1325" s="3" t="s">
        <v>6191</v>
      </c>
      <c r="E1325" s="5">
        <v>3500</v>
      </c>
      <c r="F1325" s="7">
        <v>4010</v>
      </c>
      <c r="G1325" t="s">
        <v>8218</v>
      </c>
      <c r="H1325" t="s">
        <v>8223</v>
      </c>
      <c r="I1325" t="s">
        <v>8245</v>
      </c>
      <c r="J1325">
        <v>1337144340</v>
      </c>
      <c r="K1325">
        <v>1333597555</v>
      </c>
      <c r="L1325" t="b">
        <v>0</v>
      </c>
      <c r="M1325">
        <v>55</v>
      </c>
      <c r="N1325" t="b">
        <v>1</v>
      </c>
      <c r="O1325" t="s">
        <v>8277</v>
      </c>
      <c r="P1325">
        <f t="shared" si="80"/>
        <v>115</v>
      </c>
      <c r="Q1325">
        <f t="shared" si="81"/>
        <v>72.91</v>
      </c>
      <c r="R1325" s="12" t="s">
        <v>8327</v>
      </c>
      <c r="S1325" t="s">
        <v>8328</v>
      </c>
      <c r="T1325" s="17">
        <f t="shared" si="82"/>
        <v>41004.156886574077</v>
      </c>
      <c r="U1325" s="17">
        <f t="shared" si="83"/>
        <v>41912.590127314819</v>
      </c>
    </row>
    <row r="1326" spans="2:21" ht="57" hidden="1" x14ac:dyDescent="0.45">
      <c r="B1326">
        <v>3695</v>
      </c>
      <c r="C1326" s="9" t="s">
        <v>3692</v>
      </c>
      <c r="D1326" s="3" t="s">
        <v>7805</v>
      </c>
      <c r="E1326" s="5">
        <v>4000</v>
      </c>
      <c r="F1326" s="7">
        <v>4005</v>
      </c>
      <c r="G1326" t="s">
        <v>8218</v>
      </c>
      <c r="H1326" t="s">
        <v>8223</v>
      </c>
      <c r="I1326" t="s">
        <v>8245</v>
      </c>
      <c r="J1326">
        <v>1421009610</v>
      </c>
      <c r="K1326">
        <v>1419281610</v>
      </c>
      <c r="L1326" t="b">
        <v>0</v>
      </c>
      <c r="M1326">
        <v>33</v>
      </c>
      <c r="N1326" t="b">
        <v>1</v>
      </c>
      <c r="O1326" t="s">
        <v>8269</v>
      </c>
      <c r="P1326">
        <f t="shared" si="80"/>
        <v>100</v>
      </c>
      <c r="Q1326">
        <f t="shared" si="81"/>
        <v>121.36</v>
      </c>
      <c r="R1326" s="12" t="s">
        <v>8323</v>
      </c>
      <c r="S1326" t="s">
        <v>8326</v>
      </c>
      <c r="T1326" s="17">
        <f t="shared" si="82"/>
        <v>41995.870486111111</v>
      </c>
      <c r="U1326" s="17">
        <f t="shared" si="83"/>
        <v>42592.166666666672</v>
      </c>
    </row>
    <row r="1327" spans="2:21" ht="42.75" hidden="1" x14ac:dyDescent="0.45">
      <c r="B1327">
        <v>3301</v>
      </c>
      <c r="C1327" s="9" t="s">
        <v>3301</v>
      </c>
      <c r="D1327" s="3" t="s">
        <v>7411</v>
      </c>
      <c r="E1327" s="5">
        <v>3000</v>
      </c>
      <c r="F1327" s="7">
        <v>4004</v>
      </c>
      <c r="G1327" t="s">
        <v>8218</v>
      </c>
      <c r="H1327" t="s">
        <v>8223</v>
      </c>
      <c r="I1327" t="s">
        <v>8245</v>
      </c>
      <c r="J1327">
        <v>1470034740</v>
      </c>
      <c r="K1327">
        <v>1466185176</v>
      </c>
      <c r="L1327" t="b">
        <v>0</v>
      </c>
      <c r="M1327">
        <v>70</v>
      </c>
      <c r="N1327" t="b">
        <v>1</v>
      </c>
      <c r="O1327" t="s">
        <v>8269</v>
      </c>
      <c r="P1327">
        <f t="shared" si="80"/>
        <v>133</v>
      </c>
      <c r="Q1327">
        <f t="shared" si="81"/>
        <v>57.2</v>
      </c>
      <c r="R1327" s="12" t="s">
        <v>8323</v>
      </c>
      <c r="S1327" t="s">
        <v>8326</v>
      </c>
      <c r="T1327" s="17">
        <f t="shared" si="82"/>
        <v>42538.73583333334</v>
      </c>
      <c r="U1327" s="17">
        <f t="shared" si="83"/>
        <v>42767.979861111111</v>
      </c>
    </row>
    <row r="1328" spans="2:21" ht="57" hidden="1" x14ac:dyDescent="0.45">
      <c r="B1328">
        <v>3602</v>
      </c>
      <c r="C1328" s="9" t="s">
        <v>3601</v>
      </c>
      <c r="D1328" s="3" t="s">
        <v>7712</v>
      </c>
      <c r="E1328" s="5">
        <v>4000</v>
      </c>
      <c r="F1328" s="7">
        <v>4002</v>
      </c>
      <c r="G1328" t="s">
        <v>8218</v>
      </c>
      <c r="H1328" t="s">
        <v>8223</v>
      </c>
      <c r="I1328" t="s">
        <v>8245</v>
      </c>
      <c r="J1328">
        <v>1463520479</v>
      </c>
      <c r="K1328">
        <v>1458336479</v>
      </c>
      <c r="L1328" t="b">
        <v>0</v>
      </c>
      <c r="M1328">
        <v>49</v>
      </c>
      <c r="N1328" t="b">
        <v>1</v>
      </c>
      <c r="O1328" t="s">
        <v>8269</v>
      </c>
      <c r="P1328">
        <f t="shared" si="80"/>
        <v>100</v>
      </c>
      <c r="Q1328">
        <f t="shared" si="81"/>
        <v>81.67</v>
      </c>
      <c r="R1328" s="12" t="s">
        <v>8323</v>
      </c>
      <c r="S1328" t="s">
        <v>8326</v>
      </c>
      <c r="T1328" s="17">
        <f t="shared" si="82"/>
        <v>42447.894432870366</v>
      </c>
      <c r="U1328" s="17">
        <f t="shared" si="83"/>
        <v>41045.207638888889</v>
      </c>
    </row>
    <row r="1329" spans="2:21" ht="42.75" hidden="1" x14ac:dyDescent="0.45">
      <c r="B1329">
        <v>82</v>
      </c>
      <c r="C1329" s="9" t="s">
        <v>84</v>
      </c>
      <c r="D1329" s="3" t="s">
        <v>4193</v>
      </c>
      <c r="E1329" s="5">
        <v>4000</v>
      </c>
      <c r="F1329" s="7">
        <v>4000.5</v>
      </c>
      <c r="G1329" t="s">
        <v>8218</v>
      </c>
      <c r="H1329" t="s">
        <v>8223</v>
      </c>
      <c r="I1329" t="s">
        <v>8245</v>
      </c>
      <c r="J1329">
        <v>1318189261</v>
      </c>
      <c r="K1329">
        <v>1315597261</v>
      </c>
      <c r="L1329" t="b">
        <v>0</v>
      </c>
      <c r="M1329">
        <v>100</v>
      </c>
      <c r="N1329" t="b">
        <v>1</v>
      </c>
      <c r="O1329" t="s">
        <v>8264</v>
      </c>
      <c r="P1329">
        <f t="shared" si="80"/>
        <v>100</v>
      </c>
      <c r="Q1329">
        <f t="shared" si="81"/>
        <v>40.01</v>
      </c>
      <c r="R1329" s="12" t="s">
        <v>8321</v>
      </c>
      <c r="S1329" t="s">
        <v>8343</v>
      </c>
      <c r="T1329" s="17">
        <f t="shared" si="82"/>
        <v>40795.820150462961</v>
      </c>
      <c r="U1329" s="17">
        <f t="shared" si="83"/>
        <v>42015.870486111111</v>
      </c>
    </row>
    <row r="1330" spans="2:21" ht="42.75" hidden="1" x14ac:dyDescent="0.45">
      <c r="B1330">
        <v>3492</v>
      </c>
      <c r="C1330" s="9" t="s">
        <v>3491</v>
      </c>
      <c r="D1330" s="3" t="s">
        <v>7602</v>
      </c>
      <c r="E1330" s="5">
        <v>3800</v>
      </c>
      <c r="F1330" s="7">
        <v>4000.22</v>
      </c>
      <c r="G1330" t="s">
        <v>8218</v>
      </c>
      <c r="H1330" t="s">
        <v>8223</v>
      </c>
      <c r="I1330" t="s">
        <v>8245</v>
      </c>
      <c r="J1330">
        <v>1445818397</v>
      </c>
      <c r="K1330">
        <v>1442794397</v>
      </c>
      <c r="L1330" t="b">
        <v>0</v>
      </c>
      <c r="M1330">
        <v>35</v>
      </c>
      <c r="N1330" t="b">
        <v>1</v>
      </c>
      <c r="O1330" t="s">
        <v>8269</v>
      </c>
      <c r="P1330">
        <f t="shared" si="80"/>
        <v>105</v>
      </c>
      <c r="Q1330">
        <f t="shared" si="81"/>
        <v>114.29</v>
      </c>
      <c r="R1330" s="12" t="s">
        <v>8323</v>
      </c>
      <c r="S1330" t="s">
        <v>8326</v>
      </c>
      <c r="T1330" s="17">
        <f t="shared" si="82"/>
        <v>42268.009224537032</v>
      </c>
      <c r="U1330" s="17">
        <f t="shared" si="83"/>
        <v>42583.290972222225</v>
      </c>
    </row>
    <row r="1331" spans="2:21" ht="42.75" hidden="1" x14ac:dyDescent="0.45">
      <c r="B1331">
        <v>531</v>
      </c>
      <c r="C1331" s="9" t="s">
        <v>532</v>
      </c>
      <c r="D1331" s="3" t="s">
        <v>4641</v>
      </c>
      <c r="E1331" s="5">
        <v>4000</v>
      </c>
      <c r="F1331" s="7">
        <v>4000</v>
      </c>
      <c r="G1331" t="s">
        <v>8218</v>
      </c>
      <c r="H1331" t="s">
        <v>8223</v>
      </c>
      <c r="I1331" t="s">
        <v>8245</v>
      </c>
      <c r="J1331">
        <v>1481957940</v>
      </c>
      <c r="K1331">
        <v>1478050429</v>
      </c>
      <c r="L1331" t="b">
        <v>0</v>
      </c>
      <c r="M1331">
        <v>31</v>
      </c>
      <c r="N1331" t="b">
        <v>1</v>
      </c>
      <c r="O1331" t="s">
        <v>8269</v>
      </c>
      <c r="P1331">
        <f t="shared" si="80"/>
        <v>100</v>
      </c>
      <c r="Q1331">
        <f t="shared" si="81"/>
        <v>129.03</v>
      </c>
      <c r="R1331" s="12" t="s">
        <v>8323</v>
      </c>
      <c r="S1331" t="s">
        <v>8326</v>
      </c>
      <c r="T1331" s="17">
        <f t="shared" si="82"/>
        <v>42676.065150462964</v>
      </c>
      <c r="U1331" s="17">
        <f t="shared" si="83"/>
        <v>42507.894432870366</v>
      </c>
    </row>
    <row r="1332" spans="2:21" ht="42.75" hidden="1" x14ac:dyDescent="0.45">
      <c r="B1332">
        <v>3049</v>
      </c>
      <c r="C1332" s="9" t="s">
        <v>3049</v>
      </c>
      <c r="D1332" s="3" t="s">
        <v>7159</v>
      </c>
      <c r="E1332" s="5">
        <v>3750</v>
      </c>
      <c r="F1332" s="7">
        <v>4000</v>
      </c>
      <c r="G1332" t="s">
        <v>8218</v>
      </c>
      <c r="H1332" t="s">
        <v>8223</v>
      </c>
      <c r="I1332" t="s">
        <v>8245</v>
      </c>
      <c r="J1332">
        <v>1434241255</v>
      </c>
      <c r="K1332">
        <v>1431649255</v>
      </c>
      <c r="L1332" t="b">
        <v>0</v>
      </c>
      <c r="M1332">
        <v>54</v>
      </c>
      <c r="N1332" t="b">
        <v>1</v>
      </c>
      <c r="O1332" t="s">
        <v>8301</v>
      </c>
      <c r="P1332">
        <f t="shared" si="80"/>
        <v>107</v>
      </c>
      <c r="Q1332">
        <f t="shared" si="81"/>
        <v>74.069999999999993</v>
      </c>
      <c r="R1332" s="12" t="s">
        <v>8323</v>
      </c>
      <c r="S1332" t="s">
        <v>8324</v>
      </c>
      <c r="T1332" s="17">
        <f t="shared" si="82"/>
        <v>42139.014525462961</v>
      </c>
      <c r="U1332" s="17">
        <f t="shared" si="83"/>
        <v>40825.820150462961</v>
      </c>
    </row>
    <row r="1333" spans="2:21" ht="42.75" x14ac:dyDescent="0.45">
      <c r="B1333">
        <v>3517</v>
      </c>
      <c r="C1333" s="9" t="s">
        <v>3516</v>
      </c>
      <c r="D1333" s="3" t="s">
        <v>7627</v>
      </c>
      <c r="E1333" s="5">
        <v>4000</v>
      </c>
      <c r="F1333" s="7">
        <v>4000</v>
      </c>
      <c r="G1333" t="s">
        <v>8218</v>
      </c>
      <c r="H1333" t="s">
        <v>8224</v>
      </c>
      <c r="I1333" t="s">
        <v>8246</v>
      </c>
      <c r="J1333">
        <v>1404471600</v>
      </c>
      <c r="K1333">
        <v>1401910634</v>
      </c>
      <c r="L1333" t="b">
        <v>0</v>
      </c>
      <c r="M1333">
        <v>13</v>
      </c>
      <c r="N1333" t="b">
        <v>1</v>
      </c>
      <c r="O1333" t="s">
        <v>8269</v>
      </c>
      <c r="P1333">
        <f t="shared" si="80"/>
        <v>100</v>
      </c>
      <c r="Q1333">
        <f t="shared" si="81"/>
        <v>307.69</v>
      </c>
      <c r="R1333" s="12" t="s">
        <v>8323</v>
      </c>
      <c r="S1333" t="s">
        <v>8326</v>
      </c>
      <c r="T1333" s="17">
        <f t="shared" si="82"/>
        <v>41794.817523148151</v>
      </c>
      <c r="U1333" s="17">
        <f t="shared" si="83"/>
        <v>42303.009224537032</v>
      </c>
    </row>
    <row r="1334" spans="2:21" ht="42.75" hidden="1" x14ac:dyDescent="0.45">
      <c r="B1334">
        <v>1779</v>
      </c>
      <c r="C1334" s="9" t="s">
        <v>1780</v>
      </c>
      <c r="D1334" s="3" t="s">
        <v>5889</v>
      </c>
      <c r="E1334" s="5">
        <v>11000</v>
      </c>
      <c r="F1334" s="7">
        <v>3986</v>
      </c>
      <c r="G1334" t="s">
        <v>8220</v>
      </c>
      <c r="H1334" t="s">
        <v>8223</v>
      </c>
      <c r="I1334" t="s">
        <v>8245</v>
      </c>
      <c r="J1334">
        <v>1472834180</v>
      </c>
      <c r="K1334">
        <v>1470242180</v>
      </c>
      <c r="L1334" t="b">
        <v>1</v>
      </c>
      <c r="M1334">
        <v>38</v>
      </c>
      <c r="N1334" t="b">
        <v>0</v>
      </c>
      <c r="O1334" t="s">
        <v>8283</v>
      </c>
      <c r="P1334">
        <f t="shared" si="80"/>
        <v>36</v>
      </c>
      <c r="Q1334">
        <f t="shared" si="81"/>
        <v>104.89</v>
      </c>
      <c r="R1334" s="12" t="s">
        <v>8313</v>
      </c>
      <c r="S1334" t="s">
        <v>8314</v>
      </c>
      <c r="T1334" s="17">
        <f t="shared" si="82"/>
        <v>42585.691898148143</v>
      </c>
      <c r="U1334" s="17">
        <f t="shared" si="83"/>
        <v>42721.290972222225</v>
      </c>
    </row>
    <row r="1335" spans="2:21" ht="57" hidden="1" x14ac:dyDescent="0.45">
      <c r="B1335">
        <v>244</v>
      </c>
      <c r="C1335" s="9">
        <v>39756</v>
      </c>
      <c r="D1335" s="3" t="s">
        <v>4354</v>
      </c>
      <c r="E1335" s="5">
        <v>3500</v>
      </c>
      <c r="F1335" s="7">
        <v>3981.5</v>
      </c>
      <c r="G1335" t="s">
        <v>8218</v>
      </c>
      <c r="H1335" t="s">
        <v>8223</v>
      </c>
      <c r="I1335" t="s">
        <v>8245</v>
      </c>
      <c r="J1335">
        <v>1268723160</v>
      </c>
      <c r="K1335">
        <v>1265269559</v>
      </c>
      <c r="L1335" t="b">
        <v>1</v>
      </c>
      <c r="M1335">
        <v>84</v>
      </c>
      <c r="N1335" t="b">
        <v>1</v>
      </c>
      <c r="O1335" t="s">
        <v>8267</v>
      </c>
      <c r="P1335">
        <f t="shared" si="80"/>
        <v>114</v>
      </c>
      <c r="Q1335">
        <f t="shared" si="81"/>
        <v>47.4</v>
      </c>
      <c r="R1335" s="12" t="s">
        <v>8321</v>
      </c>
      <c r="S1335" t="s">
        <v>8322</v>
      </c>
      <c r="T1335" s="17">
        <f t="shared" si="82"/>
        <v>40213.323599537034</v>
      </c>
      <c r="U1335" s="17">
        <f t="shared" si="83"/>
        <v>42169.014525462961</v>
      </c>
    </row>
    <row r="1336" spans="2:21" ht="42.75" hidden="1" x14ac:dyDescent="0.45">
      <c r="B1336">
        <v>116</v>
      </c>
      <c r="C1336" s="9" t="s">
        <v>118</v>
      </c>
      <c r="D1336" s="3" t="s">
        <v>4227</v>
      </c>
      <c r="E1336" s="5">
        <v>3500</v>
      </c>
      <c r="F1336" s="7">
        <v>3978</v>
      </c>
      <c r="G1336" t="s">
        <v>8218</v>
      </c>
      <c r="H1336" t="s">
        <v>8223</v>
      </c>
      <c r="I1336" t="s">
        <v>8245</v>
      </c>
      <c r="J1336">
        <v>1302260155</v>
      </c>
      <c r="K1336">
        <v>1298289355</v>
      </c>
      <c r="L1336" t="b">
        <v>0</v>
      </c>
      <c r="M1336">
        <v>57</v>
      </c>
      <c r="N1336" t="b">
        <v>1</v>
      </c>
      <c r="O1336" t="s">
        <v>8264</v>
      </c>
      <c r="P1336">
        <f t="shared" si="80"/>
        <v>114</v>
      </c>
      <c r="Q1336">
        <f t="shared" si="81"/>
        <v>69.790000000000006</v>
      </c>
      <c r="R1336" s="12" t="s">
        <v>8321</v>
      </c>
      <c r="S1336" t="s">
        <v>8343</v>
      </c>
      <c r="T1336" s="17">
        <f t="shared" si="82"/>
        <v>40595.497164351851</v>
      </c>
      <c r="U1336" s="17">
        <f t="shared" si="83"/>
        <v>41824.458333333336</v>
      </c>
    </row>
    <row r="1337" spans="2:21" ht="42.75" hidden="1" x14ac:dyDescent="0.45">
      <c r="B1337">
        <v>745</v>
      </c>
      <c r="C1337" s="9" t="s">
        <v>746</v>
      </c>
      <c r="D1337" s="3" t="s">
        <v>4855</v>
      </c>
      <c r="E1337" s="5">
        <v>2220</v>
      </c>
      <c r="F1337" s="7">
        <v>3976</v>
      </c>
      <c r="G1337" t="s">
        <v>8218</v>
      </c>
      <c r="H1337" t="s">
        <v>8223</v>
      </c>
      <c r="I1337" t="s">
        <v>8245</v>
      </c>
      <c r="J1337">
        <v>1367588645</v>
      </c>
      <c r="K1337">
        <v>1364996645</v>
      </c>
      <c r="L1337" t="b">
        <v>0</v>
      </c>
      <c r="M1337">
        <v>74</v>
      </c>
      <c r="N1337" t="b">
        <v>1</v>
      </c>
      <c r="O1337" t="s">
        <v>8272</v>
      </c>
      <c r="P1337">
        <f t="shared" si="80"/>
        <v>179</v>
      </c>
      <c r="Q1337">
        <f t="shared" si="81"/>
        <v>53.73</v>
      </c>
      <c r="R1337" s="12" t="s">
        <v>8311</v>
      </c>
      <c r="S1337" t="s">
        <v>8333</v>
      </c>
      <c r="T1337" s="17">
        <f t="shared" si="82"/>
        <v>41367.572280092594</v>
      </c>
      <c r="U1337" s="17">
        <f t="shared" si="83"/>
        <v>42615.691898148143</v>
      </c>
    </row>
    <row r="1338" spans="2:21" hidden="1" x14ac:dyDescent="0.45">
      <c r="B1338">
        <v>2099</v>
      </c>
      <c r="C1338" s="9" t="s">
        <v>2100</v>
      </c>
      <c r="D1338" s="3" t="s">
        <v>6209</v>
      </c>
      <c r="E1338" s="5">
        <v>3000</v>
      </c>
      <c r="F1338" s="7">
        <v>3971</v>
      </c>
      <c r="G1338" t="s">
        <v>8218</v>
      </c>
      <c r="H1338" t="s">
        <v>8223</v>
      </c>
      <c r="I1338" t="s">
        <v>8245</v>
      </c>
      <c r="J1338">
        <v>1435808400</v>
      </c>
      <c r="K1338">
        <v>1434650084</v>
      </c>
      <c r="L1338" t="b">
        <v>0</v>
      </c>
      <c r="M1338">
        <v>63</v>
      </c>
      <c r="N1338" t="b">
        <v>1</v>
      </c>
      <c r="O1338" t="s">
        <v>8277</v>
      </c>
      <c r="P1338">
        <f t="shared" si="80"/>
        <v>132</v>
      </c>
      <c r="Q1338">
        <f t="shared" si="81"/>
        <v>63.03</v>
      </c>
      <c r="R1338" s="12" t="s">
        <v>8327</v>
      </c>
      <c r="S1338" t="s">
        <v>8328</v>
      </c>
      <c r="T1338" s="17">
        <f t="shared" si="82"/>
        <v>42173.746342592596</v>
      </c>
      <c r="U1338" s="17">
        <f t="shared" si="83"/>
        <v>40253.29583333333</v>
      </c>
    </row>
    <row r="1339" spans="2:21" ht="28.5" hidden="1" x14ac:dyDescent="0.45">
      <c r="B1339">
        <v>1859</v>
      </c>
      <c r="C1339" s="9" t="s">
        <v>1860</v>
      </c>
      <c r="D1339" s="3" t="s">
        <v>5969</v>
      </c>
      <c r="E1339" s="5">
        <v>3000</v>
      </c>
      <c r="F1339" s="7">
        <v>3955</v>
      </c>
      <c r="G1339" t="s">
        <v>8218</v>
      </c>
      <c r="H1339" t="s">
        <v>8223</v>
      </c>
      <c r="I1339" t="s">
        <v>8245</v>
      </c>
      <c r="J1339">
        <v>1316716129</v>
      </c>
      <c r="K1339">
        <v>1314124129</v>
      </c>
      <c r="L1339" t="b">
        <v>0</v>
      </c>
      <c r="M1339">
        <v>56</v>
      </c>
      <c r="N1339" t="b">
        <v>1</v>
      </c>
      <c r="O1339" t="s">
        <v>8274</v>
      </c>
      <c r="P1339">
        <f t="shared" si="80"/>
        <v>132</v>
      </c>
      <c r="Q1339">
        <f t="shared" si="81"/>
        <v>70.63</v>
      </c>
      <c r="R1339" s="12" t="s">
        <v>8327</v>
      </c>
      <c r="S1339" t="s">
        <v>8331</v>
      </c>
      <c r="T1339" s="17">
        <f t="shared" si="82"/>
        <v>40778.770011574074</v>
      </c>
      <c r="U1339" s="17">
        <f t="shared" si="83"/>
        <v>40641.455497685187</v>
      </c>
    </row>
    <row r="1340" spans="2:21" ht="42.75" hidden="1" x14ac:dyDescent="0.45">
      <c r="B1340">
        <v>2711</v>
      </c>
      <c r="C1340" s="9" t="s">
        <v>2711</v>
      </c>
      <c r="D1340" s="3" t="s">
        <v>6821</v>
      </c>
      <c r="E1340" s="5">
        <v>3910</v>
      </c>
      <c r="F1340" s="7">
        <v>3938</v>
      </c>
      <c r="G1340" t="s">
        <v>8218</v>
      </c>
      <c r="H1340" t="s">
        <v>8224</v>
      </c>
      <c r="I1340" t="s">
        <v>8246</v>
      </c>
      <c r="J1340">
        <v>1403301660</v>
      </c>
      <c r="K1340">
        <v>1400694790</v>
      </c>
      <c r="L1340" t="b">
        <v>1</v>
      </c>
      <c r="M1340">
        <v>73</v>
      </c>
      <c r="N1340" t="b">
        <v>1</v>
      </c>
      <c r="O1340" t="s">
        <v>8301</v>
      </c>
      <c r="P1340">
        <f t="shared" si="80"/>
        <v>101</v>
      </c>
      <c r="Q1340">
        <f t="shared" si="81"/>
        <v>53.95</v>
      </c>
      <c r="R1340" s="12" t="s">
        <v>8323</v>
      </c>
      <c r="S1340" t="s">
        <v>8324</v>
      </c>
      <c r="T1340" s="17">
        <f t="shared" si="82"/>
        <v>41780.745254629634</v>
      </c>
      <c r="U1340" s="17">
        <f t="shared" si="83"/>
        <v>41397.572280092594</v>
      </c>
    </row>
    <row r="1341" spans="2:21" ht="42.75" hidden="1" x14ac:dyDescent="0.45">
      <c r="B1341">
        <v>2302</v>
      </c>
      <c r="C1341" s="9" t="s">
        <v>2303</v>
      </c>
      <c r="D1341" s="3" t="s">
        <v>6412</v>
      </c>
      <c r="E1341" s="5">
        <v>2300</v>
      </c>
      <c r="F1341" s="7">
        <v>3925</v>
      </c>
      <c r="G1341" t="s">
        <v>8218</v>
      </c>
      <c r="H1341" t="s">
        <v>8223</v>
      </c>
      <c r="I1341" t="s">
        <v>8245</v>
      </c>
      <c r="J1341">
        <v>1388473200</v>
      </c>
      <c r="K1341">
        <v>1385585434</v>
      </c>
      <c r="L1341" t="b">
        <v>1</v>
      </c>
      <c r="M1341">
        <v>85</v>
      </c>
      <c r="N1341" t="b">
        <v>1</v>
      </c>
      <c r="O1341" t="s">
        <v>8277</v>
      </c>
      <c r="P1341">
        <f t="shared" si="80"/>
        <v>171</v>
      </c>
      <c r="Q1341">
        <f t="shared" si="81"/>
        <v>46.18</v>
      </c>
      <c r="R1341" s="12" t="s">
        <v>8327</v>
      </c>
      <c r="S1341" t="s">
        <v>8328</v>
      </c>
      <c r="T1341" s="17">
        <f t="shared" si="82"/>
        <v>41605.868449074071</v>
      </c>
      <c r="U1341" s="17">
        <f t="shared" si="83"/>
        <v>42187.152777777781</v>
      </c>
    </row>
    <row r="1342" spans="2:21" hidden="1" x14ac:dyDescent="0.45">
      <c r="B1342">
        <v>1395</v>
      </c>
      <c r="C1342" s="9" t="s">
        <v>1396</v>
      </c>
      <c r="D1342" s="3" t="s">
        <v>5505</v>
      </c>
      <c r="E1342" s="5">
        <v>3500</v>
      </c>
      <c r="F1342" s="7">
        <v>3916</v>
      </c>
      <c r="G1342" t="s">
        <v>8218</v>
      </c>
      <c r="H1342" t="s">
        <v>8223</v>
      </c>
      <c r="I1342" t="s">
        <v>8245</v>
      </c>
      <c r="J1342">
        <v>1484430481</v>
      </c>
      <c r="K1342">
        <v>1481838481</v>
      </c>
      <c r="L1342" t="b">
        <v>0</v>
      </c>
      <c r="M1342">
        <v>82</v>
      </c>
      <c r="N1342" t="b">
        <v>1</v>
      </c>
      <c r="O1342" t="s">
        <v>8274</v>
      </c>
      <c r="P1342">
        <f t="shared" si="80"/>
        <v>112</v>
      </c>
      <c r="Q1342">
        <f t="shared" si="81"/>
        <v>47.76</v>
      </c>
      <c r="R1342" s="12" t="s">
        <v>8327</v>
      </c>
      <c r="S1342" t="s">
        <v>8331</v>
      </c>
      <c r="T1342" s="17">
        <f t="shared" si="82"/>
        <v>42719.90834490741</v>
      </c>
      <c r="U1342" s="17">
        <f t="shared" si="83"/>
        <v>40808.770011574074</v>
      </c>
    </row>
    <row r="1343" spans="2:21" ht="42.75" hidden="1" x14ac:dyDescent="0.45">
      <c r="B1343">
        <v>2546</v>
      </c>
      <c r="C1343" s="9" t="s">
        <v>2546</v>
      </c>
      <c r="D1343" s="3" t="s">
        <v>6656</v>
      </c>
      <c r="E1343" s="5">
        <v>3500</v>
      </c>
      <c r="F1343" s="7">
        <v>3910</v>
      </c>
      <c r="G1343" t="s">
        <v>8218</v>
      </c>
      <c r="H1343" t="s">
        <v>8223</v>
      </c>
      <c r="I1343" t="s">
        <v>8245</v>
      </c>
      <c r="J1343">
        <v>1380949200</v>
      </c>
      <c r="K1343">
        <v>1378586179</v>
      </c>
      <c r="L1343" t="b">
        <v>0</v>
      </c>
      <c r="M1343">
        <v>65</v>
      </c>
      <c r="N1343" t="b">
        <v>1</v>
      </c>
      <c r="O1343" t="s">
        <v>8298</v>
      </c>
      <c r="P1343">
        <f t="shared" si="80"/>
        <v>112</v>
      </c>
      <c r="Q1343">
        <f t="shared" si="81"/>
        <v>60.15</v>
      </c>
      <c r="R1343" s="12" t="s">
        <v>8327</v>
      </c>
      <c r="S1343" t="s">
        <v>8341</v>
      </c>
      <c r="T1343" s="17">
        <f t="shared" si="82"/>
        <v>41524.858553240738</v>
      </c>
      <c r="U1343" s="17">
        <f t="shared" si="83"/>
        <v>41810.917361111111</v>
      </c>
    </row>
    <row r="1344" spans="2:21" ht="42.75" x14ac:dyDescent="0.45">
      <c r="B1344">
        <v>3606</v>
      </c>
      <c r="C1344" s="9" t="s">
        <v>3605</v>
      </c>
      <c r="D1344" s="3" t="s">
        <v>7716</v>
      </c>
      <c r="E1344" s="5">
        <v>3000</v>
      </c>
      <c r="F1344" s="7">
        <v>3908</v>
      </c>
      <c r="G1344" t="s">
        <v>8218</v>
      </c>
      <c r="H1344" t="s">
        <v>8224</v>
      </c>
      <c r="I1344" t="s">
        <v>8246</v>
      </c>
      <c r="J1344">
        <v>1471185057</v>
      </c>
      <c r="K1344">
        <v>1468593057</v>
      </c>
      <c r="L1344" t="b">
        <v>0</v>
      </c>
      <c r="M1344">
        <v>64</v>
      </c>
      <c r="N1344" t="b">
        <v>1</v>
      </c>
      <c r="O1344" t="s">
        <v>8269</v>
      </c>
      <c r="P1344">
        <f t="shared" si="80"/>
        <v>130</v>
      </c>
      <c r="Q1344">
        <f t="shared" si="81"/>
        <v>61.06</v>
      </c>
      <c r="R1344" s="12" t="s">
        <v>8323</v>
      </c>
      <c r="S1344" t="s">
        <v>8326</v>
      </c>
      <c r="T1344" s="17">
        <f t="shared" si="82"/>
        <v>42566.604826388888</v>
      </c>
      <c r="U1344" s="17">
        <f t="shared" si="83"/>
        <v>41639.291666666664</v>
      </c>
    </row>
    <row r="1345" spans="2:21" ht="42.75" hidden="1" x14ac:dyDescent="0.45">
      <c r="B1345">
        <v>2545</v>
      </c>
      <c r="C1345" s="9" t="s">
        <v>2545</v>
      </c>
      <c r="D1345" s="3" t="s">
        <v>6655</v>
      </c>
      <c r="E1345" s="5">
        <v>2000</v>
      </c>
      <c r="F1345" s="7">
        <v>3906</v>
      </c>
      <c r="G1345" t="s">
        <v>8218</v>
      </c>
      <c r="H1345" t="s">
        <v>8223</v>
      </c>
      <c r="I1345" t="s">
        <v>8245</v>
      </c>
      <c r="J1345">
        <v>1424997000</v>
      </c>
      <c r="K1345">
        <v>1421983138</v>
      </c>
      <c r="L1345" t="b">
        <v>0</v>
      </c>
      <c r="M1345">
        <v>61</v>
      </c>
      <c r="N1345" t="b">
        <v>1</v>
      </c>
      <c r="O1345" t="s">
        <v>8298</v>
      </c>
      <c r="P1345">
        <f t="shared" si="80"/>
        <v>195</v>
      </c>
      <c r="Q1345">
        <f t="shared" si="81"/>
        <v>64.03</v>
      </c>
      <c r="R1345" s="12" t="s">
        <v>8327</v>
      </c>
      <c r="S1345" t="s">
        <v>8341</v>
      </c>
      <c r="T1345" s="17">
        <f t="shared" si="82"/>
        <v>42027.13817129629</v>
      </c>
      <c r="U1345" s="17">
        <f t="shared" si="83"/>
        <v>42749.90834490741</v>
      </c>
    </row>
    <row r="1346" spans="2:21" ht="42.75" hidden="1" x14ac:dyDescent="0.45">
      <c r="B1346">
        <v>3973</v>
      </c>
      <c r="C1346" s="9" t="s">
        <v>3970</v>
      </c>
      <c r="D1346" s="3" t="s">
        <v>8080</v>
      </c>
      <c r="E1346" s="5">
        <v>5000</v>
      </c>
      <c r="F1346" s="7">
        <v>3905</v>
      </c>
      <c r="G1346" t="s">
        <v>8220</v>
      </c>
      <c r="H1346" t="s">
        <v>8223</v>
      </c>
      <c r="I1346" t="s">
        <v>8245</v>
      </c>
      <c r="J1346">
        <v>1462766400</v>
      </c>
      <c r="K1346">
        <v>1460219110</v>
      </c>
      <c r="L1346" t="b">
        <v>0</v>
      </c>
      <c r="M1346">
        <v>37</v>
      </c>
      <c r="N1346" t="b">
        <v>0</v>
      </c>
      <c r="O1346" t="s">
        <v>8269</v>
      </c>
      <c r="P1346">
        <f t="shared" si="80"/>
        <v>78</v>
      </c>
      <c r="Q1346">
        <f t="shared" si="81"/>
        <v>105.54</v>
      </c>
      <c r="R1346" s="12" t="s">
        <v>8323</v>
      </c>
      <c r="S1346" t="s">
        <v>8326</v>
      </c>
      <c r="T1346" s="17">
        <f t="shared" si="82"/>
        <v>42469.68414351852</v>
      </c>
      <c r="U1346" s="17">
        <f t="shared" si="83"/>
        <v>41552.208333333336</v>
      </c>
    </row>
    <row r="1347" spans="2:21" ht="42.75" x14ac:dyDescent="0.45">
      <c r="B1347">
        <v>536</v>
      </c>
      <c r="C1347" s="9" t="s">
        <v>537</v>
      </c>
      <c r="D1347" s="3" t="s">
        <v>4646</v>
      </c>
      <c r="E1347" s="5">
        <v>3300</v>
      </c>
      <c r="F1347" s="7">
        <v>3902.5</v>
      </c>
      <c r="G1347" t="s">
        <v>8218</v>
      </c>
      <c r="H1347" t="s">
        <v>8224</v>
      </c>
      <c r="I1347" t="s">
        <v>8246</v>
      </c>
      <c r="J1347">
        <v>1438624800</v>
      </c>
      <c r="K1347">
        <v>1435133807</v>
      </c>
      <c r="L1347" t="b">
        <v>0</v>
      </c>
      <c r="M1347">
        <v>39</v>
      </c>
      <c r="N1347" t="b">
        <v>1</v>
      </c>
      <c r="O1347" t="s">
        <v>8269</v>
      </c>
      <c r="P1347">
        <f t="shared" ref="P1347:P1410" si="84">ROUND(F1347/E1347*100,0)</f>
        <v>118</v>
      </c>
      <c r="Q1347">
        <f t="shared" ref="Q1347:Q1410" si="85">IFERROR(ROUND(F1347/M1347,2),0)</f>
        <v>100.06</v>
      </c>
      <c r="R1347" s="12" t="s">
        <v>8323</v>
      </c>
      <c r="S1347" t="s">
        <v>8326</v>
      </c>
      <c r="T1347" s="17">
        <f t="shared" ref="T1347:T1410" si="86">(((K1347/60)/60)/24)+DATE(1970,1,1)</f>
        <v>42179.344988425932</v>
      </c>
      <c r="U1347" s="17">
        <f t="shared" si="83"/>
        <v>42596.604826388888</v>
      </c>
    </row>
    <row r="1348" spans="2:21" ht="42.75" hidden="1" x14ac:dyDescent="0.45">
      <c r="B1348">
        <v>2839</v>
      </c>
      <c r="C1348" s="9" t="s">
        <v>2839</v>
      </c>
      <c r="D1348" s="3" t="s">
        <v>6949</v>
      </c>
      <c r="E1348" s="5">
        <v>3500</v>
      </c>
      <c r="F1348" s="7">
        <v>3900</v>
      </c>
      <c r="G1348" t="s">
        <v>8218</v>
      </c>
      <c r="H1348" t="s">
        <v>8223</v>
      </c>
      <c r="I1348" t="s">
        <v>8245</v>
      </c>
      <c r="J1348">
        <v>1408942740</v>
      </c>
      <c r="K1348">
        <v>1406958354</v>
      </c>
      <c r="L1348" t="b">
        <v>0</v>
      </c>
      <c r="M1348">
        <v>31</v>
      </c>
      <c r="N1348" t="b">
        <v>1</v>
      </c>
      <c r="O1348" t="s">
        <v>8269</v>
      </c>
      <c r="P1348">
        <f t="shared" si="84"/>
        <v>111</v>
      </c>
      <c r="Q1348">
        <f t="shared" si="85"/>
        <v>125.81</v>
      </c>
      <c r="R1348" s="12" t="s">
        <v>8323</v>
      </c>
      <c r="S1348" t="s">
        <v>8326</v>
      </c>
      <c r="T1348" s="17">
        <f t="shared" si="86"/>
        <v>41853.240208333329</v>
      </c>
      <c r="U1348" s="17">
        <f t="shared" si="83"/>
        <v>42062.020833333328</v>
      </c>
    </row>
    <row r="1349" spans="2:21" ht="42.75" hidden="1" x14ac:dyDescent="0.45">
      <c r="B1349">
        <v>3683</v>
      </c>
      <c r="C1349" s="9" t="s">
        <v>3680</v>
      </c>
      <c r="D1349" s="3" t="s">
        <v>7793</v>
      </c>
      <c r="E1349" s="5">
        <v>3500</v>
      </c>
      <c r="F1349" s="7">
        <v>3880</v>
      </c>
      <c r="G1349" t="s">
        <v>8218</v>
      </c>
      <c r="H1349" t="s">
        <v>8223</v>
      </c>
      <c r="I1349" t="s">
        <v>8245</v>
      </c>
      <c r="J1349">
        <v>1476931696</v>
      </c>
      <c r="K1349">
        <v>1474339696</v>
      </c>
      <c r="L1349" t="b">
        <v>0</v>
      </c>
      <c r="M1349">
        <v>66</v>
      </c>
      <c r="N1349" t="b">
        <v>1</v>
      </c>
      <c r="O1349" t="s">
        <v>8269</v>
      </c>
      <c r="P1349">
        <f t="shared" si="84"/>
        <v>111</v>
      </c>
      <c r="Q1349">
        <f t="shared" si="85"/>
        <v>58.79</v>
      </c>
      <c r="R1349" s="12" t="s">
        <v>8323</v>
      </c>
      <c r="S1349" t="s">
        <v>8326</v>
      </c>
      <c r="T1349" s="17">
        <f t="shared" si="86"/>
        <v>42633.116851851853</v>
      </c>
      <c r="U1349" s="17">
        <f t="shared" si="83"/>
        <v>42499.166666666672</v>
      </c>
    </row>
    <row r="1350" spans="2:21" ht="42.75" hidden="1" x14ac:dyDescent="0.45">
      <c r="B1350">
        <v>3983</v>
      </c>
      <c r="C1350" s="9" t="s">
        <v>3979</v>
      </c>
      <c r="D1350" s="3" t="s">
        <v>8089</v>
      </c>
      <c r="E1350" s="5">
        <v>11140</v>
      </c>
      <c r="F1350" s="7">
        <v>3877</v>
      </c>
      <c r="G1350" t="s">
        <v>8220</v>
      </c>
      <c r="H1350" t="s">
        <v>8223</v>
      </c>
      <c r="I1350" t="s">
        <v>8245</v>
      </c>
      <c r="J1350">
        <v>1400569140</v>
      </c>
      <c r="K1350">
        <v>1397854356</v>
      </c>
      <c r="L1350" t="b">
        <v>0</v>
      </c>
      <c r="M1350">
        <v>46</v>
      </c>
      <c r="N1350" t="b">
        <v>0</v>
      </c>
      <c r="O1350" t="s">
        <v>8269</v>
      </c>
      <c r="P1350">
        <f t="shared" si="84"/>
        <v>35</v>
      </c>
      <c r="Q1350">
        <f t="shared" si="85"/>
        <v>84.28</v>
      </c>
      <c r="R1350" s="12" t="s">
        <v>8323</v>
      </c>
      <c r="S1350" t="s">
        <v>8326</v>
      </c>
      <c r="T1350" s="17">
        <f t="shared" si="86"/>
        <v>41747.86986111111</v>
      </c>
      <c r="U1350" s="17">
        <f t="shared" ref="U1350:U1413" si="87">(((J1347/60)/60)/24)+DATE(1970,1,1)</f>
        <v>42219.75</v>
      </c>
    </row>
    <row r="1351" spans="2:21" ht="42.75" hidden="1" x14ac:dyDescent="0.45">
      <c r="B1351">
        <v>1527</v>
      </c>
      <c r="C1351" s="9" t="s">
        <v>1528</v>
      </c>
      <c r="D1351" s="3" t="s">
        <v>5637</v>
      </c>
      <c r="E1351" s="5">
        <v>3500</v>
      </c>
      <c r="F1351" s="7">
        <v>3865.55</v>
      </c>
      <c r="G1351" t="s">
        <v>8218</v>
      </c>
      <c r="H1351" t="s">
        <v>8223</v>
      </c>
      <c r="I1351" t="s">
        <v>8245</v>
      </c>
      <c r="J1351">
        <v>1489497886</v>
      </c>
      <c r="K1351">
        <v>1487082286</v>
      </c>
      <c r="L1351" t="b">
        <v>1</v>
      </c>
      <c r="M1351">
        <v>70</v>
      </c>
      <c r="N1351" t="b">
        <v>1</v>
      </c>
      <c r="O1351" t="s">
        <v>8283</v>
      </c>
      <c r="P1351">
        <f t="shared" si="84"/>
        <v>110</v>
      </c>
      <c r="Q1351">
        <f t="shared" si="85"/>
        <v>55.22</v>
      </c>
      <c r="R1351" s="12" t="s">
        <v>8313</v>
      </c>
      <c r="S1351" t="s">
        <v>8314</v>
      </c>
      <c r="T1351" s="17">
        <f t="shared" si="86"/>
        <v>42780.600532407407</v>
      </c>
      <c r="U1351" s="17">
        <f t="shared" si="87"/>
        <v>41876.207638888889</v>
      </c>
    </row>
    <row r="1352" spans="2:21" ht="42.75" hidden="1" x14ac:dyDescent="0.45">
      <c r="B1352">
        <v>314</v>
      </c>
      <c r="C1352" s="9" t="s">
        <v>315</v>
      </c>
      <c r="D1352" s="3" t="s">
        <v>4424</v>
      </c>
      <c r="E1352" s="5">
        <v>1000</v>
      </c>
      <c r="F1352" s="7">
        <v>3851.5</v>
      </c>
      <c r="G1352" t="s">
        <v>8218</v>
      </c>
      <c r="H1352" t="s">
        <v>8223</v>
      </c>
      <c r="I1352" t="s">
        <v>8245</v>
      </c>
      <c r="J1352">
        <v>1362167988</v>
      </c>
      <c r="K1352">
        <v>1359575988</v>
      </c>
      <c r="L1352" t="b">
        <v>1</v>
      </c>
      <c r="M1352">
        <v>120</v>
      </c>
      <c r="N1352" t="b">
        <v>1</v>
      </c>
      <c r="O1352" t="s">
        <v>8267</v>
      </c>
      <c r="P1352">
        <f t="shared" si="84"/>
        <v>385</v>
      </c>
      <c r="Q1352">
        <f t="shared" si="85"/>
        <v>32.1</v>
      </c>
      <c r="R1352" s="12" t="s">
        <v>8321</v>
      </c>
      <c r="S1352" t="s">
        <v>8322</v>
      </c>
      <c r="T1352" s="17">
        <f t="shared" si="86"/>
        <v>41304.833194444444</v>
      </c>
      <c r="U1352" s="17">
        <f t="shared" si="87"/>
        <v>42663.116851851853</v>
      </c>
    </row>
    <row r="1353" spans="2:21" ht="42.75" hidden="1" x14ac:dyDescent="0.45">
      <c r="B1353">
        <v>1649</v>
      </c>
      <c r="C1353" s="9" t="s">
        <v>1650</v>
      </c>
      <c r="D1353" s="3" t="s">
        <v>5759</v>
      </c>
      <c r="E1353" s="5">
        <v>3800</v>
      </c>
      <c r="F1353" s="7">
        <v>3822.33</v>
      </c>
      <c r="G1353" t="s">
        <v>8218</v>
      </c>
      <c r="H1353" t="s">
        <v>8223</v>
      </c>
      <c r="I1353" t="s">
        <v>8245</v>
      </c>
      <c r="J1353">
        <v>1400862355</v>
      </c>
      <c r="K1353">
        <v>1396974355</v>
      </c>
      <c r="L1353" t="b">
        <v>0</v>
      </c>
      <c r="M1353">
        <v>81</v>
      </c>
      <c r="N1353" t="b">
        <v>1</v>
      </c>
      <c r="O1353" t="s">
        <v>8290</v>
      </c>
      <c r="P1353">
        <f t="shared" si="84"/>
        <v>101</v>
      </c>
      <c r="Q1353">
        <f t="shared" si="85"/>
        <v>47.19</v>
      </c>
      <c r="R1353" s="12" t="s">
        <v>8327</v>
      </c>
      <c r="S1353" t="s">
        <v>8338</v>
      </c>
      <c r="T1353" s="17">
        <f t="shared" si="86"/>
        <v>41737.684664351851</v>
      </c>
      <c r="U1353" s="17">
        <f t="shared" si="87"/>
        <v>41779.290972222225</v>
      </c>
    </row>
    <row r="1354" spans="2:21" ht="42.75" x14ac:dyDescent="0.45">
      <c r="B1354">
        <v>524</v>
      </c>
      <c r="C1354" s="9" t="s">
        <v>525</v>
      </c>
      <c r="D1354" s="3" t="s">
        <v>4634</v>
      </c>
      <c r="E1354" s="5">
        <v>3500</v>
      </c>
      <c r="F1354" s="7">
        <v>3803.55</v>
      </c>
      <c r="G1354" t="s">
        <v>8218</v>
      </c>
      <c r="H1354" t="s">
        <v>8224</v>
      </c>
      <c r="I1354" t="s">
        <v>8246</v>
      </c>
      <c r="J1354">
        <v>1464801169</v>
      </c>
      <c r="K1354">
        <v>1462209169</v>
      </c>
      <c r="L1354" t="b">
        <v>0</v>
      </c>
      <c r="M1354">
        <v>130</v>
      </c>
      <c r="N1354" t="b">
        <v>1</v>
      </c>
      <c r="O1354" t="s">
        <v>8269</v>
      </c>
      <c r="P1354">
        <f t="shared" si="84"/>
        <v>109</v>
      </c>
      <c r="Q1354">
        <f t="shared" si="85"/>
        <v>29.26</v>
      </c>
      <c r="R1354" s="12" t="s">
        <v>8323</v>
      </c>
      <c r="S1354" t="s">
        <v>8326</v>
      </c>
      <c r="T1354" s="17">
        <f t="shared" si="86"/>
        <v>42492.717233796298</v>
      </c>
      <c r="U1354" s="17">
        <f t="shared" si="87"/>
        <v>42808.558865740735</v>
      </c>
    </row>
    <row r="1355" spans="2:21" ht="28.5" hidden="1" x14ac:dyDescent="0.45">
      <c r="B1355">
        <v>1290</v>
      </c>
      <c r="C1355" s="9" t="s">
        <v>1291</v>
      </c>
      <c r="D1355" s="3" t="s">
        <v>5400</v>
      </c>
      <c r="E1355" s="5">
        <v>3500</v>
      </c>
      <c r="F1355" s="7">
        <v>3800</v>
      </c>
      <c r="G1355" t="s">
        <v>8218</v>
      </c>
      <c r="H1355" t="s">
        <v>8223</v>
      </c>
      <c r="I1355" t="s">
        <v>8245</v>
      </c>
      <c r="J1355">
        <v>1429772340</v>
      </c>
      <c r="K1355">
        <v>1427121931</v>
      </c>
      <c r="L1355" t="b">
        <v>0</v>
      </c>
      <c r="M1355">
        <v>86</v>
      </c>
      <c r="N1355" t="b">
        <v>1</v>
      </c>
      <c r="O1355" t="s">
        <v>8269</v>
      </c>
      <c r="P1355">
        <f t="shared" si="84"/>
        <v>109</v>
      </c>
      <c r="Q1355">
        <f t="shared" si="85"/>
        <v>44.19</v>
      </c>
      <c r="R1355" s="12" t="s">
        <v>8323</v>
      </c>
      <c r="S1355" t="s">
        <v>8326</v>
      </c>
      <c r="T1355" s="17">
        <f t="shared" si="86"/>
        <v>42086.614942129629</v>
      </c>
      <c r="U1355" s="17">
        <f t="shared" si="87"/>
        <v>41334.833194444444</v>
      </c>
    </row>
    <row r="1356" spans="2:21" ht="42.75" hidden="1" x14ac:dyDescent="0.45">
      <c r="B1356">
        <v>3757</v>
      </c>
      <c r="C1356" s="9" t="s">
        <v>3754</v>
      </c>
      <c r="D1356" s="3" t="s">
        <v>7867</v>
      </c>
      <c r="E1356" s="5">
        <v>3500</v>
      </c>
      <c r="F1356" s="7">
        <v>3798</v>
      </c>
      <c r="G1356" t="s">
        <v>8218</v>
      </c>
      <c r="H1356" t="s">
        <v>8223</v>
      </c>
      <c r="I1356" t="s">
        <v>8245</v>
      </c>
      <c r="J1356">
        <v>1417465515</v>
      </c>
      <c r="K1356">
        <v>1415737515</v>
      </c>
      <c r="L1356" t="b">
        <v>0</v>
      </c>
      <c r="M1356">
        <v>50</v>
      </c>
      <c r="N1356" t="b">
        <v>1</v>
      </c>
      <c r="O1356" t="s">
        <v>8303</v>
      </c>
      <c r="P1356">
        <f t="shared" si="84"/>
        <v>109</v>
      </c>
      <c r="Q1356">
        <f t="shared" si="85"/>
        <v>75.959999999999994</v>
      </c>
      <c r="R1356" s="12" t="s">
        <v>8323</v>
      </c>
      <c r="S1356" t="s">
        <v>8335</v>
      </c>
      <c r="T1356" s="17">
        <f t="shared" si="86"/>
        <v>41954.850868055553</v>
      </c>
      <c r="U1356" s="17">
        <f t="shared" si="87"/>
        <v>41782.684664351851</v>
      </c>
    </row>
    <row r="1357" spans="2:21" ht="28.5" hidden="1" x14ac:dyDescent="0.45">
      <c r="B1357">
        <v>1248</v>
      </c>
      <c r="C1357" s="9" t="s">
        <v>1249</v>
      </c>
      <c r="D1357" s="3" t="s">
        <v>5358</v>
      </c>
      <c r="E1357" s="5">
        <v>2500</v>
      </c>
      <c r="F1357" s="7">
        <v>3791</v>
      </c>
      <c r="G1357" t="s">
        <v>8218</v>
      </c>
      <c r="H1357" t="s">
        <v>8223</v>
      </c>
      <c r="I1357" t="s">
        <v>8245</v>
      </c>
      <c r="J1357">
        <v>1402642740</v>
      </c>
      <c r="K1357">
        <v>1399563953</v>
      </c>
      <c r="L1357" t="b">
        <v>1</v>
      </c>
      <c r="M1357">
        <v>59</v>
      </c>
      <c r="N1357" t="b">
        <v>1</v>
      </c>
      <c r="O1357" t="s">
        <v>8274</v>
      </c>
      <c r="P1357">
        <f t="shared" si="84"/>
        <v>152</v>
      </c>
      <c r="Q1357">
        <f t="shared" si="85"/>
        <v>64.25</v>
      </c>
      <c r="R1357" s="12" t="s">
        <v>8327</v>
      </c>
      <c r="S1357" t="s">
        <v>8331</v>
      </c>
      <c r="T1357" s="17">
        <f t="shared" si="86"/>
        <v>41767.656863425924</v>
      </c>
      <c r="U1357" s="17">
        <f t="shared" si="87"/>
        <v>42522.717233796298</v>
      </c>
    </row>
    <row r="1358" spans="2:21" ht="28.5" hidden="1" x14ac:dyDescent="0.45">
      <c r="B1358">
        <v>2028</v>
      </c>
      <c r="C1358" s="9" t="s">
        <v>2029</v>
      </c>
      <c r="D1358" s="3" t="s">
        <v>6138</v>
      </c>
      <c r="E1358" s="5">
        <v>3000</v>
      </c>
      <c r="F1358" s="7">
        <v>3785</v>
      </c>
      <c r="G1358" t="s">
        <v>8218</v>
      </c>
      <c r="H1358" t="s">
        <v>8223</v>
      </c>
      <c r="I1358" t="s">
        <v>8245</v>
      </c>
      <c r="J1358">
        <v>1268690100</v>
      </c>
      <c r="K1358">
        <v>1265493806</v>
      </c>
      <c r="L1358" t="b">
        <v>1</v>
      </c>
      <c r="M1358">
        <v>79</v>
      </c>
      <c r="N1358" t="b">
        <v>1</v>
      </c>
      <c r="O1358" t="s">
        <v>8293</v>
      </c>
      <c r="P1358">
        <f t="shared" si="84"/>
        <v>126</v>
      </c>
      <c r="Q1358">
        <f t="shared" si="85"/>
        <v>47.91</v>
      </c>
      <c r="R1358" s="12" t="s">
        <v>8308</v>
      </c>
      <c r="S1358" t="s">
        <v>8309</v>
      </c>
      <c r="T1358" s="17">
        <f t="shared" si="86"/>
        <v>40215.919050925928</v>
      </c>
      <c r="U1358" s="17">
        <f t="shared" si="87"/>
        <v>42117.290972222225</v>
      </c>
    </row>
    <row r="1359" spans="2:21" ht="42.75" hidden="1" x14ac:dyDescent="0.45">
      <c r="B1359">
        <v>551</v>
      </c>
      <c r="C1359" s="9" t="s">
        <v>552</v>
      </c>
      <c r="D1359" s="3" t="s">
        <v>4661</v>
      </c>
      <c r="E1359" s="5">
        <v>75000</v>
      </c>
      <c r="F1359" s="7">
        <v>3781</v>
      </c>
      <c r="G1359" t="s">
        <v>8220</v>
      </c>
      <c r="H1359" t="s">
        <v>8223</v>
      </c>
      <c r="I1359" t="s">
        <v>8245</v>
      </c>
      <c r="J1359">
        <v>1438451580</v>
      </c>
      <c r="K1359">
        <v>1434609424</v>
      </c>
      <c r="L1359" t="b">
        <v>0</v>
      </c>
      <c r="M1359">
        <v>28</v>
      </c>
      <c r="N1359" t="b">
        <v>0</v>
      </c>
      <c r="O1359" t="s">
        <v>8270</v>
      </c>
      <c r="P1359">
        <f t="shared" si="84"/>
        <v>5</v>
      </c>
      <c r="Q1359">
        <f t="shared" si="85"/>
        <v>135.04</v>
      </c>
      <c r="R1359" s="12" t="s">
        <v>8308</v>
      </c>
      <c r="S1359" t="s">
        <v>8342</v>
      </c>
      <c r="T1359" s="17">
        <f t="shared" si="86"/>
        <v>42173.275740740741</v>
      </c>
      <c r="U1359" s="17">
        <f t="shared" si="87"/>
        <v>41974.850868055553</v>
      </c>
    </row>
    <row r="1360" spans="2:21" ht="42.75" hidden="1" x14ac:dyDescent="0.45">
      <c r="B1360">
        <v>2551</v>
      </c>
      <c r="C1360" s="9" t="s">
        <v>2551</v>
      </c>
      <c r="D1360" s="3" t="s">
        <v>6661</v>
      </c>
      <c r="E1360" s="5">
        <v>3675</v>
      </c>
      <c r="F1360" s="7">
        <v>3775.5</v>
      </c>
      <c r="G1360" t="s">
        <v>8218</v>
      </c>
      <c r="H1360" t="s">
        <v>8223</v>
      </c>
      <c r="I1360" t="s">
        <v>8245</v>
      </c>
      <c r="J1360">
        <v>1332362880</v>
      </c>
      <c r="K1360">
        <v>1329890585</v>
      </c>
      <c r="L1360" t="b">
        <v>0</v>
      </c>
      <c r="M1360">
        <v>56</v>
      </c>
      <c r="N1360" t="b">
        <v>1</v>
      </c>
      <c r="O1360" t="s">
        <v>8298</v>
      </c>
      <c r="P1360">
        <f t="shared" si="84"/>
        <v>103</v>
      </c>
      <c r="Q1360">
        <f t="shared" si="85"/>
        <v>67.42</v>
      </c>
      <c r="R1360" s="12" t="s">
        <v>8327</v>
      </c>
      <c r="S1360" t="s">
        <v>8341</v>
      </c>
      <c r="T1360" s="17">
        <f t="shared" si="86"/>
        <v>40961.252141203702</v>
      </c>
      <c r="U1360" s="17">
        <f t="shared" si="87"/>
        <v>41803.290972222225</v>
      </c>
    </row>
    <row r="1361" spans="2:21" ht="42.75" hidden="1" x14ac:dyDescent="0.45">
      <c r="B1361">
        <v>3210</v>
      </c>
      <c r="C1361" s="9" t="s">
        <v>3210</v>
      </c>
      <c r="D1361" s="3" t="s">
        <v>7320</v>
      </c>
      <c r="E1361" s="5">
        <v>3000</v>
      </c>
      <c r="F1361" s="7">
        <v>3773</v>
      </c>
      <c r="G1361" t="s">
        <v>8218</v>
      </c>
      <c r="H1361" t="s">
        <v>8223</v>
      </c>
      <c r="I1361" t="s">
        <v>8245</v>
      </c>
      <c r="J1361">
        <v>1338523140</v>
      </c>
      <c r="K1361">
        <v>1334442519</v>
      </c>
      <c r="L1361" t="b">
        <v>1</v>
      </c>
      <c r="M1361">
        <v>60</v>
      </c>
      <c r="N1361" t="b">
        <v>1</v>
      </c>
      <c r="O1361" t="s">
        <v>8269</v>
      </c>
      <c r="P1361">
        <f t="shared" si="84"/>
        <v>126</v>
      </c>
      <c r="Q1361">
        <f t="shared" si="85"/>
        <v>62.88</v>
      </c>
      <c r="R1361" s="12" t="s">
        <v>8323</v>
      </c>
      <c r="S1361" t="s">
        <v>8326</v>
      </c>
      <c r="T1361" s="17">
        <f t="shared" si="86"/>
        <v>41013.936562499999</v>
      </c>
      <c r="U1361" s="17">
        <f t="shared" si="87"/>
        <v>40252.913194444445</v>
      </c>
    </row>
    <row r="1362" spans="2:21" ht="42.75" hidden="1" x14ac:dyDescent="0.45">
      <c r="B1362">
        <v>3694</v>
      </c>
      <c r="C1362" s="9" t="s">
        <v>3691</v>
      </c>
      <c r="D1362" s="3" t="s">
        <v>7804</v>
      </c>
      <c r="E1362" s="5">
        <v>3500</v>
      </c>
      <c r="F1362" s="7">
        <v>3760</v>
      </c>
      <c r="G1362" t="s">
        <v>8218</v>
      </c>
      <c r="H1362" t="s">
        <v>8223</v>
      </c>
      <c r="I1362" t="s">
        <v>8245</v>
      </c>
      <c r="J1362">
        <v>1465178400</v>
      </c>
      <c r="K1362">
        <v>1461985967</v>
      </c>
      <c r="L1362" t="b">
        <v>0</v>
      </c>
      <c r="M1362">
        <v>60</v>
      </c>
      <c r="N1362" t="b">
        <v>1</v>
      </c>
      <c r="O1362" t="s">
        <v>8269</v>
      </c>
      <c r="P1362">
        <f t="shared" si="84"/>
        <v>107</v>
      </c>
      <c r="Q1362">
        <f t="shared" si="85"/>
        <v>62.67</v>
      </c>
      <c r="R1362" s="12" t="s">
        <v>8323</v>
      </c>
      <c r="S1362" t="s">
        <v>8326</v>
      </c>
      <c r="T1362" s="17">
        <f t="shared" si="86"/>
        <v>42490.133877314816</v>
      </c>
      <c r="U1362" s="17">
        <f t="shared" si="87"/>
        <v>42217.745138888888</v>
      </c>
    </row>
    <row r="1363" spans="2:21" ht="42.75" hidden="1" x14ac:dyDescent="0.45">
      <c r="B1363">
        <v>1260</v>
      </c>
      <c r="C1363" s="9" t="s">
        <v>1261</v>
      </c>
      <c r="D1363" s="3" t="s">
        <v>5370</v>
      </c>
      <c r="E1363" s="5">
        <v>3300</v>
      </c>
      <c r="F1363" s="7">
        <v>3751</v>
      </c>
      <c r="G1363" t="s">
        <v>8218</v>
      </c>
      <c r="H1363" t="s">
        <v>8223</v>
      </c>
      <c r="I1363" t="s">
        <v>8245</v>
      </c>
      <c r="J1363">
        <v>1393445620</v>
      </c>
      <c r="K1363">
        <v>1390853620</v>
      </c>
      <c r="L1363" t="b">
        <v>1</v>
      </c>
      <c r="M1363">
        <v>74</v>
      </c>
      <c r="N1363" t="b">
        <v>1</v>
      </c>
      <c r="O1363" t="s">
        <v>8274</v>
      </c>
      <c r="P1363">
        <f t="shared" si="84"/>
        <v>114</v>
      </c>
      <c r="Q1363">
        <f t="shared" si="85"/>
        <v>50.69</v>
      </c>
      <c r="R1363" s="12" t="s">
        <v>8327</v>
      </c>
      <c r="S1363" t="s">
        <v>8331</v>
      </c>
      <c r="T1363" s="17">
        <f t="shared" si="86"/>
        <v>41666.842824074076</v>
      </c>
      <c r="U1363" s="17">
        <f t="shared" si="87"/>
        <v>40989.866666666669</v>
      </c>
    </row>
    <row r="1364" spans="2:21" ht="42.75" hidden="1" x14ac:dyDescent="0.45">
      <c r="B1364">
        <v>2926</v>
      </c>
      <c r="C1364" s="9" t="s">
        <v>2926</v>
      </c>
      <c r="D1364" s="3" t="s">
        <v>7036</v>
      </c>
      <c r="E1364" s="5">
        <v>3000</v>
      </c>
      <c r="F1364" s="7">
        <v>3750</v>
      </c>
      <c r="G1364" t="s">
        <v>8218</v>
      </c>
      <c r="H1364" t="s">
        <v>8223</v>
      </c>
      <c r="I1364" t="s">
        <v>8245</v>
      </c>
      <c r="J1364">
        <v>1424715779</v>
      </c>
      <c r="K1364">
        <v>1423506179</v>
      </c>
      <c r="L1364" t="b">
        <v>0</v>
      </c>
      <c r="M1364">
        <v>50</v>
      </c>
      <c r="N1364" t="b">
        <v>1</v>
      </c>
      <c r="O1364" t="s">
        <v>8303</v>
      </c>
      <c r="P1364">
        <f t="shared" si="84"/>
        <v>125</v>
      </c>
      <c r="Q1364">
        <f t="shared" si="85"/>
        <v>75</v>
      </c>
      <c r="R1364" s="12" t="s">
        <v>8323</v>
      </c>
      <c r="S1364" t="s">
        <v>8335</v>
      </c>
      <c r="T1364" s="17">
        <f t="shared" si="86"/>
        <v>42044.765960648147</v>
      </c>
      <c r="U1364" s="17">
        <f t="shared" si="87"/>
        <v>41061.165972222225</v>
      </c>
    </row>
    <row r="1365" spans="2:21" ht="57" hidden="1" x14ac:dyDescent="0.45">
      <c r="B1365">
        <v>2541</v>
      </c>
      <c r="C1365" s="9" t="s">
        <v>2541</v>
      </c>
      <c r="D1365" s="3" t="s">
        <v>6651</v>
      </c>
      <c r="E1365" s="5">
        <v>3500</v>
      </c>
      <c r="F1365" s="7">
        <v>3746</v>
      </c>
      <c r="G1365" t="s">
        <v>8218</v>
      </c>
      <c r="H1365" t="s">
        <v>8224</v>
      </c>
      <c r="I1365" t="s">
        <v>8246</v>
      </c>
      <c r="J1365">
        <v>1380192418</v>
      </c>
      <c r="K1365">
        <v>1375008418</v>
      </c>
      <c r="L1365" t="b">
        <v>0</v>
      </c>
      <c r="M1365">
        <v>63</v>
      </c>
      <c r="N1365" t="b">
        <v>1</v>
      </c>
      <c r="O1365" t="s">
        <v>8298</v>
      </c>
      <c r="P1365">
        <f t="shared" si="84"/>
        <v>107</v>
      </c>
      <c r="Q1365">
        <f t="shared" si="85"/>
        <v>59.46</v>
      </c>
      <c r="R1365" s="12" t="s">
        <v>8327</v>
      </c>
      <c r="S1365" t="s">
        <v>8341</v>
      </c>
      <c r="T1365" s="17">
        <f t="shared" si="86"/>
        <v>41483.449282407404</v>
      </c>
      <c r="U1365" s="17">
        <f t="shared" si="87"/>
        <v>42527.083333333328</v>
      </c>
    </row>
    <row r="1366" spans="2:21" ht="42.75" hidden="1" x14ac:dyDescent="0.45">
      <c r="B1366">
        <v>2306</v>
      </c>
      <c r="C1366" s="9" t="s">
        <v>2307</v>
      </c>
      <c r="D1366" s="3" t="s">
        <v>6416</v>
      </c>
      <c r="E1366" s="5">
        <v>3500</v>
      </c>
      <c r="F1366" s="7">
        <v>3736.55</v>
      </c>
      <c r="G1366" t="s">
        <v>8218</v>
      </c>
      <c r="H1366" t="s">
        <v>8223</v>
      </c>
      <c r="I1366" t="s">
        <v>8245</v>
      </c>
      <c r="J1366">
        <v>1331352129</v>
      </c>
      <c r="K1366">
        <v>1328760129</v>
      </c>
      <c r="L1366" t="b">
        <v>1</v>
      </c>
      <c r="M1366">
        <v>73</v>
      </c>
      <c r="N1366" t="b">
        <v>1</v>
      </c>
      <c r="O1366" t="s">
        <v>8277</v>
      </c>
      <c r="P1366">
        <f t="shared" si="84"/>
        <v>107</v>
      </c>
      <c r="Q1366">
        <f t="shared" si="85"/>
        <v>51.19</v>
      </c>
      <c r="R1366" s="12" t="s">
        <v>8327</v>
      </c>
      <c r="S1366" t="s">
        <v>8328</v>
      </c>
      <c r="T1366" s="17">
        <f t="shared" si="86"/>
        <v>40948.16815972222</v>
      </c>
      <c r="U1366" s="17">
        <f t="shared" si="87"/>
        <v>41696.842824074076</v>
      </c>
    </row>
    <row r="1367" spans="2:21" ht="42.75" hidden="1" x14ac:dyDescent="0.45">
      <c r="B1367">
        <v>341</v>
      </c>
      <c r="C1367" s="9" t="s">
        <v>342</v>
      </c>
      <c r="D1367" s="3" t="s">
        <v>4451</v>
      </c>
      <c r="E1367" s="5">
        <v>3500</v>
      </c>
      <c r="F1367" s="7">
        <v>3735</v>
      </c>
      <c r="G1367" t="s">
        <v>8218</v>
      </c>
      <c r="H1367" t="s">
        <v>8223</v>
      </c>
      <c r="I1367" t="s">
        <v>8245</v>
      </c>
      <c r="J1367">
        <v>1412135940</v>
      </c>
      <c r="K1367">
        <v>1410555998</v>
      </c>
      <c r="L1367" t="b">
        <v>1</v>
      </c>
      <c r="M1367">
        <v>55</v>
      </c>
      <c r="N1367" t="b">
        <v>1</v>
      </c>
      <c r="O1367" t="s">
        <v>8267</v>
      </c>
      <c r="P1367">
        <f t="shared" si="84"/>
        <v>107</v>
      </c>
      <c r="Q1367">
        <f t="shared" si="85"/>
        <v>67.91</v>
      </c>
      <c r="R1367" s="12" t="s">
        <v>8321</v>
      </c>
      <c r="S1367" t="s">
        <v>8322</v>
      </c>
      <c r="T1367" s="17">
        <f t="shared" si="86"/>
        <v>41894.879606481481</v>
      </c>
      <c r="U1367" s="17">
        <f t="shared" si="87"/>
        <v>42058.765960648147</v>
      </c>
    </row>
    <row r="1368" spans="2:21" ht="42.75" hidden="1" x14ac:dyDescent="0.45">
      <c r="B1368">
        <v>3496</v>
      </c>
      <c r="C1368" s="9" t="s">
        <v>3495</v>
      </c>
      <c r="D1368" s="3" t="s">
        <v>7606</v>
      </c>
      <c r="E1368" s="5">
        <v>3000</v>
      </c>
      <c r="F1368" s="7">
        <v>3732</v>
      </c>
      <c r="G1368" t="s">
        <v>8218</v>
      </c>
      <c r="H1368" t="s">
        <v>8223</v>
      </c>
      <c r="I1368" t="s">
        <v>8245</v>
      </c>
      <c r="J1368">
        <v>1473625166</v>
      </c>
      <c r="K1368">
        <v>1470169166</v>
      </c>
      <c r="L1368" t="b">
        <v>0</v>
      </c>
      <c r="M1368">
        <v>78</v>
      </c>
      <c r="N1368" t="b">
        <v>1</v>
      </c>
      <c r="O1368" t="s">
        <v>8269</v>
      </c>
      <c r="P1368">
        <f t="shared" si="84"/>
        <v>124</v>
      </c>
      <c r="Q1368">
        <f t="shared" si="85"/>
        <v>47.85</v>
      </c>
      <c r="R1368" s="12" t="s">
        <v>8323</v>
      </c>
      <c r="S1368" t="s">
        <v>8326</v>
      </c>
      <c r="T1368" s="17">
        <f t="shared" si="86"/>
        <v>42584.846828703703</v>
      </c>
      <c r="U1368" s="17">
        <f t="shared" si="87"/>
        <v>41543.449282407404</v>
      </c>
    </row>
    <row r="1369" spans="2:21" ht="42.75" hidden="1" x14ac:dyDescent="0.45">
      <c r="B1369">
        <v>3374</v>
      </c>
      <c r="C1369" s="9" t="s">
        <v>3373</v>
      </c>
      <c r="D1369" s="3" t="s">
        <v>7484</v>
      </c>
      <c r="E1369" s="5">
        <v>3500</v>
      </c>
      <c r="F1369" s="7">
        <v>3730</v>
      </c>
      <c r="G1369" t="s">
        <v>8218</v>
      </c>
      <c r="H1369" t="s">
        <v>8228</v>
      </c>
      <c r="I1369" t="s">
        <v>8250</v>
      </c>
      <c r="J1369">
        <v>1446053616</v>
      </c>
      <c r="K1369">
        <v>1443461616</v>
      </c>
      <c r="L1369" t="b">
        <v>0</v>
      </c>
      <c r="M1369">
        <v>52</v>
      </c>
      <c r="N1369" t="b">
        <v>1</v>
      </c>
      <c r="O1369" t="s">
        <v>8269</v>
      </c>
      <c r="P1369">
        <f t="shared" si="84"/>
        <v>107</v>
      </c>
      <c r="Q1369">
        <f t="shared" si="85"/>
        <v>71.73</v>
      </c>
      <c r="R1369" s="12" t="s">
        <v>8323</v>
      </c>
      <c r="S1369" t="s">
        <v>8326</v>
      </c>
      <c r="T1369" s="17">
        <f t="shared" si="86"/>
        <v>42275.731666666667</v>
      </c>
      <c r="U1369" s="17">
        <f t="shared" si="87"/>
        <v>40978.16815972222</v>
      </c>
    </row>
    <row r="1370" spans="2:21" ht="28.5" hidden="1" x14ac:dyDescent="0.45">
      <c r="B1370">
        <v>2968</v>
      </c>
      <c r="C1370" s="9" t="s">
        <v>2968</v>
      </c>
      <c r="D1370" s="3" t="s">
        <v>7078</v>
      </c>
      <c r="E1370" s="5">
        <v>3500</v>
      </c>
      <c r="F1370" s="7">
        <v>3710</v>
      </c>
      <c r="G1370" t="s">
        <v>8218</v>
      </c>
      <c r="H1370" t="s">
        <v>8223</v>
      </c>
      <c r="I1370" t="s">
        <v>8245</v>
      </c>
      <c r="J1370">
        <v>1471406340</v>
      </c>
      <c r="K1370">
        <v>1470227660</v>
      </c>
      <c r="L1370" t="b">
        <v>0</v>
      </c>
      <c r="M1370">
        <v>47</v>
      </c>
      <c r="N1370" t="b">
        <v>1</v>
      </c>
      <c r="O1370" t="s">
        <v>8269</v>
      </c>
      <c r="P1370">
        <f t="shared" si="84"/>
        <v>106</v>
      </c>
      <c r="Q1370">
        <f t="shared" si="85"/>
        <v>78.94</v>
      </c>
      <c r="R1370" s="12" t="s">
        <v>8323</v>
      </c>
      <c r="S1370" t="s">
        <v>8326</v>
      </c>
      <c r="T1370" s="17">
        <f t="shared" si="86"/>
        <v>42585.523842592593</v>
      </c>
      <c r="U1370" s="17">
        <f t="shared" si="87"/>
        <v>41913.165972222225</v>
      </c>
    </row>
    <row r="1371" spans="2:21" ht="42.75" hidden="1" x14ac:dyDescent="0.45">
      <c r="B1371">
        <v>29</v>
      </c>
      <c r="C1371" s="9" t="s">
        <v>31</v>
      </c>
      <c r="D1371" s="3" t="s">
        <v>4140</v>
      </c>
      <c r="E1371" s="5">
        <v>3000</v>
      </c>
      <c r="F1371" s="7">
        <v>3700</v>
      </c>
      <c r="G1371" t="s">
        <v>8218</v>
      </c>
      <c r="H1371" t="s">
        <v>8224</v>
      </c>
      <c r="I1371" t="s">
        <v>8246</v>
      </c>
      <c r="J1371">
        <v>1406045368</v>
      </c>
      <c r="K1371">
        <v>1403453368</v>
      </c>
      <c r="L1371" t="b">
        <v>0</v>
      </c>
      <c r="M1371">
        <v>117</v>
      </c>
      <c r="N1371" t="b">
        <v>1</v>
      </c>
      <c r="O1371" t="s">
        <v>8263</v>
      </c>
      <c r="P1371">
        <f t="shared" si="84"/>
        <v>123</v>
      </c>
      <c r="Q1371">
        <f t="shared" si="85"/>
        <v>31.62</v>
      </c>
      <c r="R1371" s="12" t="s">
        <v>8321</v>
      </c>
      <c r="S1371" t="s">
        <v>8332</v>
      </c>
      <c r="T1371" s="17">
        <f t="shared" si="86"/>
        <v>41812.67324074074</v>
      </c>
      <c r="U1371" s="17">
        <f t="shared" si="87"/>
        <v>42624.846828703703</v>
      </c>
    </row>
    <row r="1372" spans="2:21" ht="42.75" hidden="1" x14ac:dyDescent="0.45">
      <c r="B1372">
        <v>108</v>
      </c>
      <c r="C1372" s="9" t="s">
        <v>110</v>
      </c>
      <c r="D1372" s="3" t="s">
        <v>4219</v>
      </c>
      <c r="E1372" s="5">
        <v>1500</v>
      </c>
      <c r="F1372" s="7">
        <v>3700</v>
      </c>
      <c r="G1372" t="s">
        <v>8218</v>
      </c>
      <c r="H1372" t="s">
        <v>8223</v>
      </c>
      <c r="I1372" t="s">
        <v>8245</v>
      </c>
      <c r="J1372">
        <v>1370011370</v>
      </c>
      <c r="K1372">
        <v>1364827370</v>
      </c>
      <c r="L1372" t="b">
        <v>0</v>
      </c>
      <c r="M1372">
        <v>47</v>
      </c>
      <c r="N1372" t="b">
        <v>1</v>
      </c>
      <c r="O1372" t="s">
        <v>8264</v>
      </c>
      <c r="P1372">
        <f t="shared" si="84"/>
        <v>247</v>
      </c>
      <c r="Q1372">
        <f t="shared" si="85"/>
        <v>78.72</v>
      </c>
      <c r="R1372" s="12" t="s">
        <v>8321</v>
      </c>
      <c r="S1372" t="s">
        <v>8343</v>
      </c>
      <c r="T1372" s="17">
        <f t="shared" si="86"/>
        <v>41365.613078703704</v>
      </c>
      <c r="U1372" s="17">
        <f t="shared" si="87"/>
        <v>42305.731666666667</v>
      </c>
    </row>
    <row r="1373" spans="2:21" ht="28.5" hidden="1" x14ac:dyDescent="0.45">
      <c r="B1373">
        <v>4035</v>
      </c>
      <c r="C1373" s="9" t="s">
        <v>4031</v>
      </c>
      <c r="D1373" s="3" t="s">
        <v>8140</v>
      </c>
      <c r="E1373" s="5">
        <v>10000</v>
      </c>
      <c r="F1373" s="7">
        <v>3685</v>
      </c>
      <c r="G1373" t="s">
        <v>8220</v>
      </c>
      <c r="H1373" t="s">
        <v>8223</v>
      </c>
      <c r="I1373" t="s">
        <v>8245</v>
      </c>
      <c r="J1373">
        <v>1413925887</v>
      </c>
      <c r="K1373">
        <v>1411333887</v>
      </c>
      <c r="L1373" t="b">
        <v>0</v>
      </c>
      <c r="M1373">
        <v>25</v>
      </c>
      <c r="N1373" t="b">
        <v>0</v>
      </c>
      <c r="O1373" t="s">
        <v>8269</v>
      </c>
      <c r="P1373">
        <f t="shared" si="84"/>
        <v>37</v>
      </c>
      <c r="Q1373">
        <f t="shared" si="85"/>
        <v>147.4</v>
      </c>
      <c r="R1373" s="12" t="s">
        <v>8323</v>
      </c>
      <c r="S1373" t="s">
        <v>8326</v>
      </c>
      <c r="T1373" s="17">
        <f t="shared" si="86"/>
        <v>41903.882951388885</v>
      </c>
      <c r="U1373" s="17">
        <f t="shared" si="87"/>
        <v>42599.165972222225</v>
      </c>
    </row>
    <row r="1374" spans="2:21" ht="42.75" hidden="1" x14ac:dyDescent="0.45">
      <c r="B1374">
        <v>2554</v>
      </c>
      <c r="C1374" s="9" t="s">
        <v>2554</v>
      </c>
      <c r="D1374" s="3" t="s">
        <v>6664</v>
      </c>
      <c r="E1374" s="5">
        <v>3000</v>
      </c>
      <c r="F1374" s="7">
        <v>3684</v>
      </c>
      <c r="G1374" t="s">
        <v>8218</v>
      </c>
      <c r="H1374" t="s">
        <v>8223</v>
      </c>
      <c r="I1374" t="s">
        <v>8245</v>
      </c>
      <c r="J1374">
        <v>1433131140</v>
      </c>
      <c r="K1374">
        <v>1430445163</v>
      </c>
      <c r="L1374" t="b">
        <v>0</v>
      </c>
      <c r="M1374">
        <v>67</v>
      </c>
      <c r="N1374" t="b">
        <v>1</v>
      </c>
      <c r="O1374" t="s">
        <v>8298</v>
      </c>
      <c r="P1374">
        <f t="shared" si="84"/>
        <v>123</v>
      </c>
      <c r="Q1374">
        <f t="shared" si="85"/>
        <v>54.99</v>
      </c>
      <c r="R1374" s="12" t="s">
        <v>8327</v>
      </c>
      <c r="S1374" t="s">
        <v>8341</v>
      </c>
      <c r="T1374" s="17">
        <f t="shared" si="86"/>
        <v>42125.078275462962</v>
      </c>
      <c r="U1374" s="17">
        <f t="shared" si="87"/>
        <v>41842.67324074074</v>
      </c>
    </row>
    <row r="1375" spans="2:21" ht="28.5" hidden="1" x14ac:dyDescent="0.45">
      <c r="B1375">
        <v>852</v>
      </c>
      <c r="C1375" s="9" t="s">
        <v>853</v>
      </c>
      <c r="D1375" s="3" t="s">
        <v>4962</v>
      </c>
      <c r="E1375" s="5">
        <v>3500</v>
      </c>
      <c r="F1375" s="7">
        <v>3674</v>
      </c>
      <c r="G1375" t="s">
        <v>8218</v>
      </c>
      <c r="H1375" t="s">
        <v>8223</v>
      </c>
      <c r="I1375" t="s">
        <v>8245</v>
      </c>
      <c r="J1375">
        <v>1477342800</v>
      </c>
      <c r="K1375">
        <v>1476386395</v>
      </c>
      <c r="L1375" t="b">
        <v>0</v>
      </c>
      <c r="M1375">
        <v>62</v>
      </c>
      <c r="N1375" t="b">
        <v>1</v>
      </c>
      <c r="O1375" t="s">
        <v>8275</v>
      </c>
      <c r="P1375">
        <f t="shared" si="84"/>
        <v>105</v>
      </c>
      <c r="Q1375">
        <f t="shared" si="85"/>
        <v>59.26</v>
      </c>
      <c r="R1375" s="12" t="s">
        <v>8327</v>
      </c>
      <c r="S1375" t="s">
        <v>8336</v>
      </c>
      <c r="T1375" s="17">
        <f t="shared" si="86"/>
        <v>42656.805497685185</v>
      </c>
      <c r="U1375" s="17">
        <f t="shared" si="87"/>
        <v>41425.613078703704</v>
      </c>
    </row>
    <row r="1376" spans="2:21" ht="42.75" hidden="1" x14ac:dyDescent="0.45">
      <c r="B1376">
        <v>530</v>
      </c>
      <c r="C1376" s="9" t="s">
        <v>531</v>
      </c>
      <c r="D1376" s="3" t="s">
        <v>4640</v>
      </c>
      <c r="E1376" s="5">
        <v>3405</v>
      </c>
      <c r="F1376" s="7">
        <v>3670</v>
      </c>
      <c r="G1376" t="s">
        <v>8218</v>
      </c>
      <c r="H1376" t="s">
        <v>8223</v>
      </c>
      <c r="I1376" t="s">
        <v>8245</v>
      </c>
      <c r="J1376">
        <v>1435111200</v>
      </c>
      <c r="K1376">
        <v>1433254268</v>
      </c>
      <c r="L1376" t="b">
        <v>0</v>
      </c>
      <c r="M1376">
        <v>29</v>
      </c>
      <c r="N1376" t="b">
        <v>1</v>
      </c>
      <c r="O1376" t="s">
        <v>8269</v>
      </c>
      <c r="P1376">
        <f t="shared" si="84"/>
        <v>108</v>
      </c>
      <c r="Q1376">
        <f t="shared" si="85"/>
        <v>126.55</v>
      </c>
      <c r="R1376" s="12" t="s">
        <v>8323</v>
      </c>
      <c r="S1376" t="s">
        <v>8326</v>
      </c>
      <c r="T1376" s="17">
        <f t="shared" si="86"/>
        <v>42157.591064814813</v>
      </c>
      <c r="U1376" s="17">
        <f t="shared" si="87"/>
        <v>41933.882951388885</v>
      </c>
    </row>
    <row r="1377" spans="2:21" ht="42.75" hidden="1" x14ac:dyDescent="0.45">
      <c r="B1377">
        <v>3333</v>
      </c>
      <c r="C1377" s="9" t="s">
        <v>3333</v>
      </c>
      <c r="D1377" s="3" t="s">
        <v>7443</v>
      </c>
      <c r="E1377" s="5">
        <v>3500</v>
      </c>
      <c r="F1377" s="7">
        <v>3660</v>
      </c>
      <c r="G1377" t="s">
        <v>8218</v>
      </c>
      <c r="H1377" t="s">
        <v>8223</v>
      </c>
      <c r="I1377" t="s">
        <v>8245</v>
      </c>
      <c r="J1377">
        <v>1434384880</v>
      </c>
      <c r="K1377">
        <v>1432484080</v>
      </c>
      <c r="L1377" t="b">
        <v>0</v>
      </c>
      <c r="M1377">
        <v>111</v>
      </c>
      <c r="N1377" t="b">
        <v>1</v>
      </c>
      <c r="O1377" t="s">
        <v>8269</v>
      </c>
      <c r="P1377">
        <f t="shared" si="84"/>
        <v>105</v>
      </c>
      <c r="Q1377">
        <f t="shared" si="85"/>
        <v>32.97</v>
      </c>
      <c r="R1377" s="12" t="s">
        <v>8323</v>
      </c>
      <c r="S1377" t="s">
        <v>8326</v>
      </c>
      <c r="T1377" s="17">
        <f t="shared" si="86"/>
        <v>42148.676851851851</v>
      </c>
      <c r="U1377" s="17">
        <f t="shared" si="87"/>
        <v>42156.165972222225</v>
      </c>
    </row>
    <row r="1378" spans="2:21" ht="42.75" hidden="1" x14ac:dyDescent="0.45">
      <c r="B1378">
        <v>3821</v>
      </c>
      <c r="C1378" s="9" t="s">
        <v>3818</v>
      </c>
      <c r="D1378" s="3" t="s">
        <v>7930</v>
      </c>
      <c r="E1378" s="5">
        <v>3500</v>
      </c>
      <c r="F1378" s="7">
        <v>3659</v>
      </c>
      <c r="G1378" t="s">
        <v>8218</v>
      </c>
      <c r="H1378" t="s">
        <v>8223</v>
      </c>
      <c r="I1378" t="s">
        <v>8245</v>
      </c>
      <c r="J1378">
        <v>1451881207</v>
      </c>
      <c r="K1378">
        <v>1449116407</v>
      </c>
      <c r="L1378" t="b">
        <v>0</v>
      </c>
      <c r="M1378">
        <v>46</v>
      </c>
      <c r="N1378" t="b">
        <v>1</v>
      </c>
      <c r="O1378" t="s">
        <v>8269</v>
      </c>
      <c r="P1378">
        <f t="shared" si="84"/>
        <v>105</v>
      </c>
      <c r="Q1378">
        <f t="shared" si="85"/>
        <v>79.540000000000006</v>
      </c>
      <c r="R1378" s="12" t="s">
        <v>8323</v>
      </c>
      <c r="S1378" t="s">
        <v>8326</v>
      </c>
      <c r="T1378" s="17">
        <f t="shared" si="86"/>
        <v>42341.180636574078</v>
      </c>
      <c r="U1378" s="17">
        <f t="shared" si="87"/>
        <v>42667.875</v>
      </c>
    </row>
    <row r="1379" spans="2:21" ht="42.75" hidden="1" x14ac:dyDescent="0.45">
      <c r="B1379">
        <v>3350</v>
      </c>
      <c r="C1379" s="9" t="s">
        <v>3349</v>
      </c>
      <c r="D1379" s="3" t="s">
        <v>7460</v>
      </c>
      <c r="E1379" s="5">
        <v>3500</v>
      </c>
      <c r="F1379" s="7">
        <v>3655</v>
      </c>
      <c r="G1379" t="s">
        <v>8218</v>
      </c>
      <c r="H1379" t="s">
        <v>8242</v>
      </c>
      <c r="I1379" t="s">
        <v>8248</v>
      </c>
      <c r="J1379">
        <v>1448838000</v>
      </c>
      <c r="K1379">
        <v>1445791811</v>
      </c>
      <c r="L1379" t="b">
        <v>0</v>
      </c>
      <c r="M1379">
        <v>51</v>
      </c>
      <c r="N1379" t="b">
        <v>1</v>
      </c>
      <c r="O1379" t="s">
        <v>8269</v>
      </c>
      <c r="P1379">
        <f t="shared" si="84"/>
        <v>104</v>
      </c>
      <c r="Q1379">
        <f t="shared" si="85"/>
        <v>71.67</v>
      </c>
      <c r="R1379" s="12" t="s">
        <v>8323</v>
      </c>
      <c r="S1379" t="s">
        <v>8326</v>
      </c>
      <c r="T1379" s="17">
        <f t="shared" si="86"/>
        <v>42302.701516203699</v>
      </c>
      <c r="U1379" s="17">
        <f t="shared" si="87"/>
        <v>42179.083333333328</v>
      </c>
    </row>
    <row r="1380" spans="2:21" ht="42.75" hidden="1" x14ac:dyDescent="0.45">
      <c r="B1380">
        <v>2285</v>
      </c>
      <c r="C1380" s="9" t="s">
        <v>2286</v>
      </c>
      <c r="D1380" s="3" t="s">
        <v>6395</v>
      </c>
      <c r="E1380" s="5">
        <v>3000</v>
      </c>
      <c r="F1380" s="7">
        <v>3641</v>
      </c>
      <c r="G1380" t="s">
        <v>8218</v>
      </c>
      <c r="H1380" t="s">
        <v>8223</v>
      </c>
      <c r="I1380" t="s">
        <v>8245</v>
      </c>
      <c r="J1380">
        <v>1340944043</v>
      </c>
      <c r="K1380">
        <v>1338352043</v>
      </c>
      <c r="L1380" t="b">
        <v>0</v>
      </c>
      <c r="M1380">
        <v>79</v>
      </c>
      <c r="N1380" t="b">
        <v>1</v>
      </c>
      <c r="O1380" t="s">
        <v>8274</v>
      </c>
      <c r="P1380">
        <f t="shared" si="84"/>
        <v>121</v>
      </c>
      <c r="Q1380">
        <f t="shared" si="85"/>
        <v>46.09</v>
      </c>
      <c r="R1380" s="12" t="s">
        <v>8327</v>
      </c>
      <c r="S1380" t="s">
        <v>8331</v>
      </c>
      <c r="T1380" s="17">
        <f t="shared" si="86"/>
        <v>41059.185682870368</v>
      </c>
      <c r="U1380" s="17">
        <f t="shared" si="87"/>
        <v>42170.676851851851</v>
      </c>
    </row>
    <row r="1381" spans="2:21" ht="42.75" hidden="1" x14ac:dyDescent="0.45">
      <c r="B1381">
        <v>354</v>
      </c>
      <c r="C1381" s="9" t="s">
        <v>355</v>
      </c>
      <c r="D1381" s="3" t="s">
        <v>4464</v>
      </c>
      <c r="E1381" s="5">
        <v>3500</v>
      </c>
      <c r="F1381" s="7">
        <v>3638</v>
      </c>
      <c r="G1381" t="s">
        <v>8218</v>
      </c>
      <c r="H1381" t="s">
        <v>8223</v>
      </c>
      <c r="I1381" t="s">
        <v>8245</v>
      </c>
      <c r="J1381">
        <v>1460141521</v>
      </c>
      <c r="K1381">
        <v>1457553121</v>
      </c>
      <c r="L1381" t="b">
        <v>1</v>
      </c>
      <c r="M1381">
        <v>29</v>
      </c>
      <c r="N1381" t="b">
        <v>1</v>
      </c>
      <c r="O1381" t="s">
        <v>8267</v>
      </c>
      <c r="P1381">
        <f t="shared" si="84"/>
        <v>104</v>
      </c>
      <c r="Q1381">
        <f t="shared" si="85"/>
        <v>125.45</v>
      </c>
      <c r="R1381" s="12" t="s">
        <v>8321</v>
      </c>
      <c r="S1381" t="s">
        <v>8322</v>
      </c>
      <c r="T1381" s="17">
        <f t="shared" si="86"/>
        <v>42438.827789351853</v>
      </c>
      <c r="U1381" s="17">
        <f t="shared" si="87"/>
        <v>42373.180636574078</v>
      </c>
    </row>
    <row r="1382" spans="2:21" ht="42.75" hidden="1" x14ac:dyDescent="0.45">
      <c r="B1382">
        <v>3488</v>
      </c>
      <c r="C1382" s="9" t="s">
        <v>3487</v>
      </c>
      <c r="D1382" s="3" t="s">
        <v>7598</v>
      </c>
      <c r="E1382" s="5">
        <v>3000</v>
      </c>
      <c r="F1382" s="7">
        <v>3636</v>
      </c>
      <c r="G1382" t="s">
        <v>8218</v>
      </c>
      <c r="H1382" t="s">
        <v>8223</v>
      </c>
      <c r="I1382" t="s">
        <v>8245</v>
      </c>
      <c r="J1382">
        <v>1429286400</v>
      </c>
      <c r="K1382">
        <v>1427221560</v>
      </c>
      <c r="L1382" t="b">
        <v>0</v>
      </c>
      <c r="M1382">
        <v>29</v>
      </c>
      <c r="N1382" t="b">
        <v>1</v>
      </c>
      <c r="O1382" t="s">
        <v>8269</v>
      </c>
      <c r="P1382">
        <f t="shared" si="84"/>
        <v>121</v>
      </c>
      <c r="Q1382">
        <f t="shared" si="85"/>
        <v>125.38</v>
      </c>
      <c r="R1382" s="12" t="s">
        <v>8323</v>
      </c>
      <c r="S1382" t="s">
        <v>8326</v>
      </c>
      <c r="T1382" s="17">
        <f t="shared" si="86"/>
        <v>42087.768055555556</v>
      </c>
      <c r="U1382" s="17">
        <f t="shared" si="87"/>
        <v>42337.958333333328</v>
      </c>
    </row>
    <row r="1383" spans="2:21" ht="42.75" hidden="1" x14ac:dyDescent="0.45">
      <c r="B1383">
        <v>88</v>
      </c>
      <c r="C1383" s="9" t="s">
        <v>90</v>
      </c>
      <c r="D1383" s="3" t="s">
        <v>4199</v>
      </c>
      <c r="E1383" s="5">
        <v>3500</v>
      </c>
      <c r="F1383" s="7">
        <v>3600</v>
      </c>
      <c r="G1383" t="s">
        <v>8218</v>
      </c>
      <c r="H1383" t="s">
        <v>8223</v>
      </c>
      <c r="I1383" t="s">
        <v>8245</v>
      </c>
      <c r="J1383">
        <v>1403452131</v>
      </c>
      <c r="K1383">
        <v>1401205731</v>
      </c>
      <c r="L1383" t="b">
        <v>0</v>
      </c>
      <c r="M1383">
        <v>60</v>
      </c>
      <c r="N1383" t="b">
        <v>1</v>
      </c>
      <c r="O1383" t="s">
        <v>8264</v>
      </c>
      <c r="P1383">
        <f t="shared" si="84"/>
        <v>103</v>
      </c>
      <c r="Q1383">
        <f t="shared" si="85"/>
        <v>60</v>
      </c>
      <c r="R1383" s="12" t="s">
        <v>8321</v>
      </c>
      <c r="S1383" t="s">
        <v>8343</v>
      </c>
      <c r="T1383" s="17">
        <f t="shared" si="86"/>
        <v>41786.65892361111</v>
      </c>
      <c r="U1383" s="17">
        <f t="shared" si="87"/>
        <v>41089.185682870368</v>
      </c>
    </row>
    <row r="1384" spans="2:21" ht="42.75" hidden="1" x14ac:dyDescent="0.45">
      <c r="B1384">
        <v>91</v>
      </c>
      <c r="C1384" s="9" t="s">
        <v>93</v>
      </c>
      <c r="D1384" s="3" t="s">
        <v>4202</v>
      </c>
      <c r="E1384" s="5">
        <v>3000</v>
      </c>
      <c r="F1384" s="7">
        <v>3600</v>
      </c>
      <c r="G1384" t="s">
        <v>8218</v>
      </c>
      <c r="H1384" t="s">
        <v>8223</v>
      </c>
      <c r="I1384" t="s">
        <v>8245</v>
      </c>
      <c r="J1384">
        <v>1305625164</v>
      </c>
      <c r="K1384">
        <v>1300354764</v>
      </c>
      <c r="L1384" t="b">
        <v>0</v>
      </c>
      <c r="M1384">
        <v>46</v>
      </c>
      <c r="N1384" t="b">
        <v>1</v>
      </c>
      <c r="O1384" t="s">
        <v>8264</v>
      </c>
      <c r="P1384">
        <f t="shared" si="84"/>
        <v>120</v>
      </c>
      <c r="Q1384">
        <f t="shared" si="85"/>
        <v>78.260000000000005</v>
      </c>
      <c r="R1384" s="12" t="s">
        <v>8321</v>
      </c>
      <c r="S1384" t="s">
        <v>8343</v>
      </c>
      <c r="T1384" s="17">
        <f t="shared" si="86"/>
        <v>40619.402361111112</v>
      </c>
      <c r="U1384" s="17">
        <f t="shared" si="87"/>
        <v>42468.786122685182</v>
      </c>
    </row>
    <row r="1385" spans="2:21" ht="42.75" hidden="1" x14ac:dyDescent="0.45">
      <c r="B1385">
        <v>776</v>
      </c>
      <c r="C1385" s="9" t="s">
        <v>777</v>
      </c>
      <c r="D1385" s="3" t="s">
        <v>4886</v>
      </c>
      <c r="E1385" s="5">
        <v>7000</v>
      </c>
      <c r="F1385" s="7">
        <v>3598</v>
      </c>
      <c r="G1385" t="s">
        <v>8220</v>
      </c>
      <c r="H1385" t="s">
        <v>8223</v>
      </c>
      <c r="I1385" t="s">
        <v>8245</v>
      </c>
      <c r="J1385">
        <v>1444539600</v>
      </c>
      <c r="K1385">
        <v>1441297645</v>
      </c>
      <c r="L1385" t="b">
        <v>0</v>
      </c>
      <c r="M1385">
        <v>57</v>
      </c>
      <c r="N1385" t="b">
        <v>0</v>
      </c>
      <c r="O1385" t="s">
        <v>8273</v>
      </c>
      <c r="P1385">
        <f t="shared" si="84"/>
        <v>51</v>
      </c>
      <c r="Q1385">
        <f t="shared" si="85"/>
        <v>63.12</v>
      </c>
      <c r="R1385" s="12" t="s">
        <v>8311</v>
      </c>
      <c r="S1385" t="s">
        <v>8352</v>
      </c>
      <c r="T1385" s="17">
        <f t="shared" si="86"/>
        <v>42250.685706018514</v>
      </c>
      <c r="U1385" s="17">
        <f t="shared" si="87"/>
        <v>42111.666666666672</v>
      </c>
    </row>
    <row r="1386" spans="2:21" ht="42.75" x14ac:dyDescent="0.45">
      <c r="B1386">
        <v>3715</v>
      </c>
      <c r="C1386" s="9" t="s">
        <v>3712</v>
      </c>
      <c r="D1386" s="3" t="s">
        <v>7825</v>
      </c>
      <c r="E1386" s="5">
        <v>3500</v>
      </c>
      <c r="F1386" s="7">
        <v>3590</v>
      </c>
      <c r="G1386" t="s">
        <v>8218</v>
      </c>
      <c r="H1386" t="s">
        <v>8224</v>
      </c>
      <c r="I1386" t="s">
        <v>8246</v>
      </c>
      <c r="J1386">
        <v>1427806320</v>
      </c>
      <c r="K1386">
        <v>1422834819</v>
      </c>
      <c r="L1386" t="b">
        <v>0</v>
      </c>
      <c r="M1386">
        <v>27</v>
      </c>
      <c r="N1386" t="b">
        <v>1</v>
      </c>
      <c r="O1386" t="s">
        <v>8269</v>
      </c>
      <c r="P1386">
        <f t="shared" si="84"/>
        <v>103</v>
      </c>
      <c r="Q1386">
        <f t="shared" si="85"/>
        <v>132.96</v>
      </c>
      <c r="R1386" s="12" t="s">
        <v>8323</v>
      </c>
      <c r="S1386" t="s">
        <v>8326</v>
      </c>
      <c r="T1386" s="17">
        <f t="shared" si="86"/>
        <v>42036.995590277773</v>
      </c>
      <c r="U1386" s="17">
        <f t="shared" si="87"/>
        <v>41812.65892361111</v>
      </c>
    </row>
    <row r="1387" spans="2:21" ht="28.5" hidden="1" x14ac:dyDescent="0.45">
      <c r="B1387">
        <v>822</v>
      </c>
      <c r="C1387" s="9" t="s">
        <v>823</v>
      </c>
      <c r="D1387" s="3" t="s">
        <v>4932</v>
      </c>
      <c r="E1387" s="5">
        <v>3000</v>
      </c>
      <c r="F1387" s="7">
        <v>3575</v>
      </c>
      <c r="G1387" t="s">
        <v>8218</v>
      </c>
      <c r="H1387" t="s">
        <v>8223</v>
      </c>
      <c r="I1387" t="s">
        <v>8245</v>
      </c>
      <c r="J1387">
        <v>1349477050</v>
      </c>
      <c r="K1387">
        <v>1346885050</v>
      </c>
      <c r="L1387" t="b">
        <v>0</v>
      </c>
      <c r="M1387">
        <v>69</v>
      </c>
      <c r="N1387" t="b">
        <v>1</v>
      </c>
      <c r="O1387" t="s">
        <v>8274</v>
      </c>
      <c r="P1387">
        <f t="shared" si="84"/>
        <v>119</v>
      </c>
      <c r="Q1387">
        <f t="shared" si="85"/>
        <v>51.81</v>
      </c>
      <c r="R1387" s="12" t="s">
        <v>8327</v>
      </c>
      <c r="S1387" t="s">
        <v>8331</v>
      </c>
      <c r="T1387" s="17">
        <f t="shared" si="86"/>
        <v>41157.947337962964</v>
      </c>
      <c r="U1387" s="17">
        <f t="shared" si="87"/>
        <v>40680.402361111112</v>
      </c>
    </row>
    <row r="1388" spans="2:21" ht="42.75" hidden="1" x14ac:dyDescent="0.45">
      <c r="B1388">
        <v>2813</v>
      </c>
      <c r="C1388" s="9" t="s">
        <v>2813</v>
      </c>
      <c r="D1388" s="3" t="s">
        <v>6923</v>
      </c>
      <c r="E1388" s="5">
        <v>2800</v>
      </c>
      <c r="F1388" s="7">
        <v>3572.12</v>
      </c>
      <c r="G1388" t="s">
        <v>8218</v>
      </c>
      <c r="H1388" t="s">
        <v>8223</v>
      </c>
      <c r="I1388" t="s">
        <v>8245</v>
      </c>
      <c r="J1388">
        <v>1481737761</v>
      </c>
      <c r="K1388">
        <v>1479577761</v>
      </c>
      <c r="L1388" t="b">
        <v>0</v>
      </c>
      <c r="M1388">
        <v>96</v>
      </c>
      <c r="N1388" t="b">
        <v>1</v>
      </c>
      <c r="O1388" t="s">
        <v>8269</v>
      </c>
      <c r="P1388">
        <f t="shared" si="84"/>
        <v>128</v>
      </c>
      <c r="Q1388">
        <f t="shared" si="85"/>
        <v>37.21</v>
      </c>
      <c r="R1388" s="12" t="s">
        <v>8323</v>
      </c>
      <c r="S1388" t="s">
        <v>8326</v>
      </c>
      <c r="T1388" s="17">
        <f t="shared" si="86"/>
        <v>42693.742604166662</v>
      </c>
      <c r="U1388" s="17">
        <f t="shared" si="87"/>
        <v>42288.208333333328</v>
      </c>
    </row>
    <row r="1389" spans="2:21" ht="42.75" hidden="1" x14ac:dyDescent="0.45">
      <c r="B1389">
        <v>967</v>
      </c>
      <c r="C1389" s="9" t="s">
        <v>968</v>
      </c>
      <c r="D1389" s="3" t="s">
        <v>5077</v>
      </c>
      <c r="E1389" s="5">
        <v>20000</v>
      </c>
      <c r="F1389" s="7">
        <v>3562</v>
      </c>
      <c r="G1389" t="s">
        <v>8220</v>
      </c>
      <c r="H1389" t="s">
        <v>8223</v>
      </c>
      <c r="I1389" t="s">
        <v>8245</v>
      </c>
      <c r="J1389">
        <v>1461301574</v>
      </c>
      <c r="K1389">
        <v>1456121174</v>
      </c>
      <c r="L1389" t="b">
        <v>0</v>
      </c>
      <c r="M1389">
        <v>81</v>
      </c>
      <c r="N1389" t="b">
        <v>0</v>
      </c>
      <c r="O1389" t="s">
        <v>8271</v>
      </c>
      <c r="P1389">
        <f t="shared" si="84"/>
        <v>18</v>
      </c>
      <c r="Q1389">
        <f t="shared" si="85"/>
        <v>43.98</v>
      </c>
      <c r="R1389" s="12" t="s">
        <v>8308</v>
      </c>
      <c r="S1389" t="s">
        <v>8310</v>
      </c>
      <c r="T1389" s="17">
        <f t="shared" si="86"/>
        <v>42422.254328703704</v>
      </c>
      <c r="U1389" s="17">
        <f t="shared" si="87"/>
        <v>42094.536111111112</v>
      </c>
    </row>
    <row r="1390" spans="2:21" ht="42.75" hidden="1" x14ac:dyDescent="0.45">
      <c r="B1390">
        <v>751</v>
      </c>
      <c r="C1390" s="9" t="s">
        <v>752</v>
      </c>
      <c r="D1390" s="3" t="s">
        <v>4861</v>
      </c>
      <c r="E1390" s="5">
        <v>3000</v>
      </c>
      <c r="F1390" s="7">
        <v>3555</v>
      </c>
      <c r="G1390" t="s">
        <v>8218</v>
      </c>
      <c r="H1390" t="s">
        <v>8223</v>
      </c>
      <c r="I1390" t="s">
        <v>8245</v>
      </c>
      <c r="J1390">
        <v>1312470475</v>
      </c>
      <c r="K1390">
        <v>1308496075</v>
      </c>
      <c r="L1390" t="b">
        <v>0</v>
      </c>
      <c r="M1390">
        <v>62</v>
      </c>
      <c r="N1390" t="b">
        <v>1</v>
      </c>
      <c r="O1390" t="s">
        <v>8272</v>
      </c>
      <c r="P1390">
        <f t="shared" si="84"/>
        <v>119</v>
      </c>
      <c r="Q1390">
        <f t="shared" si="85"/>
        <v>57.34</v>
      </c>
      <c r="R1390" s="12" t="s">
        <v>8311</v>
      </c>
      <c r="S1390" t="s">
        <v>8333</v>
      </c>
      <c r="T1390" s="17">
        <f t="shared" si="86"/>
        <v>40713.630497685182</v>
      </c>
      <c r="U1390" s="17">
        <f t="shared" si="87"/>
        <v>41187.947337962964</v>
      </c>
    </row>
    <row r="1391" spans="2:21" ht="42.75" hidden="1" x14ac:dyDescent="0.45">
      <c r="B1391">
        <v>687</v>
      </c>
      <c r="C1391" s="9" t="s">
        <v>688</v>
      </c>
      <c r="D1391" s="3" t="s">
        <v>4797</v>
      </c>
      <c r="E1391" s="5">
        <v>100000</v>
      </c>
      <c r="F1391" s="7">
        <v>3550</v>
      </c>
      <c r="G1391" t="s">
        <v>8220</v>
      </c>
      <c r="H1391" t="s">
        <v>8237</v>
      </c>
      <c r="I1391" t="s">
        <v>8255</v>
      </c>
      <c r="J1391">
        <v>1486317653</v>
      </c>
      <c r="K1391">
        <v>1481133653</v>
      </c>
      <c r="L1391" t="b">
        <v>0</v>
      </c>
      <c r="M1391">
        <v>6</v>
      </c>
      <c r="N1391" t="b">
        <v>0</v>
      </c>
      <c r="O1391" t="s">
        <v>8271</v>
      </c>
      <c r="P1391">
        <f t="shared" si="84"/>
        <v>4</v>
      </c>
      <c r="Q1391">
        <f t="shared" si="85"/>
        <v>591.66999999999996</v>
      </c>
      <c r="R1391" s="12" t="s">
        <v>8308</v>
      </c>
      <c r="S1391" t="s">
        <v>8310</v>
      </c>
      <c r="T1391" s="17">
        <f t="shared" si="86"/>
        <v>42711.750613425931</v>
      </c>
      <c r="U1391" s="17">
        <f t="shared" si="87"/>
        <v>42718.742604166662</v>
      </c>
    </row>
    <row r="1392" spans="2:21" ht="42.75" hidden="1" x14ac:dyDescent="0.45">
      <c r="B1392">
        <v>3689</v>
      </c>
      <c r="C1392" s="9" t="s">
        <v>3686</v>
      </c>
      <c r="D1392" s="3" t="s">
        <v>7799</v>
      </c>
      <c r="E1392" s="5">
        <v>3000</v>
      </c>
      <c r="F1392" s="7">
        <v>3550</v>
      </c>
      <c r="G1392" t="s">
        <v>8218</v>
      </c>
      <c r="H1392" t="s">
        <v>8223</v>
      </c>
      <c r="I1392" t="s">
        <v>8245</v>
      </c>
      <c r="J1392">
        <v>1434925500</v>
      </c>
      <c r="K1392">
        <v>1432410639</v>
      </c>
      <c r="L1392" t="b">
        <v>0</v>
      </c>
      <c r="M1392">
        <v>62</v>
      </c>
      <c r="N1392" t="b">
        <v>1</v>
      </c>
      <c r="O1392" t="s">
        <v>8269</v>
      </c>
      <c r="P1392">
        <f t="shared" si="84"/>
        <v>118</v>
      </c>
      <c r="Q1392">
        <f t="shared" si="85"/>
        <v>57.26</v>
      </c>
      <c r="R1392" s="12" t="s">
        <v>8323</v>
      </c>
      <c r="S1392" t="s">
        <v>8326</v>
      </c>
      <c r="T1392" s="17">
        <f t="shared" si="86"/>
        <v>42147.826840277776</v>
      </c>
      <c r="U1392" s="17">
        <f t="shared" si="87"/>
        <v>42482.21266203704</v>
      </c>
    </row>
    <row r="1393" spans="2:21" ht="42.75" hidden="1" x14ac:dyDescent="0.45">
      <c r="B1393">
        <v>2220</v>
      </c>
      <c r="C1393" s="9" t="s">
        <v>2221</v>
      </c>
      <c r="D1393" s="3" t="s">
        <v>6330</v>
      </c>
      <c r="E1393" s="5">
        <v>3500</v>
      </c>
      <c r="F1393" s="7">
        <v>3540</v>
      </c>
      <c r="G1393" t="s">
        <v>8218</v>
      </c>
      <c r="H1393" t="s">
        <v>8223</v>
      </c>
      <c r="I1393" t="s">
        <v>8245</v>
      </c>
      <c r="J1393">
        <v>1374888436</v>
      </c>
      <c r="K1393">
        <v>1372296436</v>
      </c>
      <c r="L1393" t="b">
        <v>0</v>
      </c>
      <c r="M1393">
        <v>69</v>
      </c>
      <c r="N1393" t="b">
        <v>1</v>
      </c>
      <c r="O1393" t="s">
        <v>8278</v>
      </c>
      <c r="P1393">
        <f t="shared" si="84"/>
        <v>101</v>
      </c>
      <c r="Q1393">
        <f t="shared" si="85"/>
        <v>51.3</v>
      </c>
      <c r="R1393" s="12" t="s">
        <v>8327</v>
      </c>
      <c r="S1393" t="s">
        <v>8329</v>
      </c>
      <c r="T1393" s="17">
        <f t="shared" si="86"/>
        <v>41452.060601851852</v>
      </c>
      <c r="U1393" s="17">
        <f t="shared" si="87"/>
        <v>40759.630497685182</v>
      </c>
    </row>
    <row r="1394" spans="2:21" ht="57" hidden="1" x14ac:dyDescent="0.45">
      <c r="B1394">
        <v>3150</v>
      </c>
      <c r="C1394" s="9" t="s">
        <v>3150</v>
      </c>
      <c r="D1394" s="3" t="s">
        <v>7260</v>
      </c>
      <c r="E1394" s="5">
        <v>3500</v>
      </c>
      <c r="F1394" s="7">
        <v>3535</v>
      </c>
      <c r="G1394" t="s">
        <v>8218</v>
      </c>
      <c r="H1394" t="s">
        <v>8223</v>
      </c>
      <c r="I1394" t="s">
        <v>8245</v>
      </c>
      <c r="J1394">
        <v>1295928000</v>
      </c>
      <c r="K1394">
        <v>1288160403</v>
      </c>
      <c r="L1394" t="b">
        <v>1</v>
      </c>
      <c r="M1394">
        <v>104</v>
      </c>
      <c r="N1394" t="b">
        <v>1</v>
      </c>
      <c r="O1394" t="s">
        <v>8269</v>
      </c>
      <c r="P1394">
        <f t="shared" si="84"/>
        <v>101</v>
      </c>
      <c r="Q1394">
        <f t="shared" si="85"/>
        <v>33.99</v>
      </c>
      <c r="R1394" s="12" t="s">
        <v>8323</v>
      </c>
      <c r="S1394" t="s">
        <v>8326</v>
      </c>
      <c r="T1394" s="17">
        <f t="shared" si="86"/>
        <v>40478.263923611114</v>
      </c>
      <c r="U1394" s="17">
        <f t="shared" si="87"/>
        <v>42771.750613425931</v>
      </c>
    </row>
    <row r="1395" spans="2:21" ht="42.75" hidden="1" x14ac:dyDescent="0.45">
      <c r="B1395">
        <v>2935</v>
      </c>
      <c r="C1395" s="9" t="s">
        <v>2935</v>
      </c>
      <c r="D1395" s="3" t="s">
        <v>7045</v>
      </c>
      <c r="E1395" s="5">
        <v>3500</v>
      </c>
      <c r="F1395" s="7">
        <v>3531</v>
      </c>
      <c r="G1395" t="s">
        <v>8218</v>
      </c>
      <c r="H1395" t="s">
        <v>8223</v>
      </c>
      <c r="I1395" t="s">
        <v>8245</v>
      </c>
      <c r="J1395">
        <v>1472490000</v>
      </c>
      <c r="K1395">
        <v>1467468008</v>
      </c>
      <c r="L1395" t="b">
        <v>0</v>
      </c>
      <c r="M1395">
        <v>39</v>
      </c>
      <c r="N1395" t="b">
        <v>1</v>
      </c>
      <c r="O1395" t="s">
        <v>8303</v>
      </c>
      <c r="P1395">
        <f t="shared" si="84"/>
        <v>101</v>
      </c>
      <c r="Q1395">
        <f t="shared" si="85"/>
        <v>90.54</v>
      </c>
      <c r="R1395" s="12" t="s">
        <v>8323</v>
      </c>
      <c r="S1395" t="s">
        <v>8335</v>
      </c>
      <c r="T1395" s="17">
        <f t="shared" si="86"/>
        <v>42553.583425925928</v>
      </c>
      <c r="U1395" s="17">
        <f t="shared" si="87"/>
        <v>42176.934027777781</v>
      </c>
    </row>
    <row r="1396" spans="2:21" ht="42.75" hidden="1" x14ac:dyDescent="0.45">
      <c r="B1396">
        <v>3671</v>
      </c>
      <c r="C1396" s="9" t="s">
        <v>3668</v>
      </c>
      <c r="D1396" s="3" t="s">
        <v>7781</v>
      </c>
      <c r="E1396" s="5">
        <v>3500</v>
      </c>
      <c r="F1396" s="7">
        <v>3530</v>
      </c>
      <c r="G1396" t="s">
        <v>8218</v>
      </c>
      <c r="H1396" t="s">
        <v>8223</v>
      </c>
      <c r="I1396" t="s">
        <v>8245</v>
      </c>
      <c r="J1396">
        <v>1405915140</v>
      </c>
      <c r="K1396">
        <v>1404140667</v>
      </c>
      <c r="L1396" t="b">
        <v>0</v>
      </c>
      <c r="M1396">
        <v>40</v>
      </c>
      <c r="N1396" t="b">
        <v>1</v>
      </c>
      <c r="O1396" t="s">
        <v>8269</v>
      </c>
      <c r="P1396">
        <f t="shared" si="84"/>
        <v>101</v>
      </c>
      <c r="Q1396">
        <f t="shared" si="85"/>
        <v>88.25</v>
      </c>
      <c r="R1396" s="12" t="s">
        <v>8323</v>
      </c>
      <c r="S1396" t="s">
        <v>8326</v>
      </c>
      <c r="T1396" s="17">
        <f t="shared" si="86"/>
        <v>41820.62809027778</v>
      </c>
      <c r="U1396" s="17">
        <f t="shared" si="87"/>
        <v>41482.060601851852</v>
      </c>
    </row>
    <row r="1397" spans="2:21" ht="42.75" hidden="1" x14ac:dyDescent="0.45">
      <c r="B1397">
        <v>4106</v>
      </c>
      <c r="C1397" s="9" t="s">
        <v>4102</v>
      </c>
      <c r="D1397" s="3" t="s">
        <v>8209</v>
      </c>
      <c r="E1397" s="5">
        <v>5000</v>
      </c>
      <c r="F1397" s="7">
        <v>3530</v>
      </c>
      <c r="G1397" t="s">
        <v>8220</v>
      </c>
      <c r="H1397" t="s">
        <v>8223</v>
      </c>
      <c r="I1397" t="s">
        <v>8245</v>
      </c>
      <c r="J1397">
        <v>1427936400</v>
      </c>
      <c r="K1397">
        <v>1424221866</v>
      </c>
      <c r="L1397" t="b">
        <v>0</v>
      </c>
      <c r="M1397">
        <v>33</v>
      </c>
      <c r="N1397" t="b">
        <v>0</v>
      </c>
      <c r="O1397" t="s">
        <v>8269</v>
      </c>
      <c r="P1397">
        <f t="shared" si="84"/>
        <v>71</v>
      </c>
      <c r="Q1397">
        <f t="shared" si="85"/>
        <v>106.97</v>
      </c>
      <c r="R1397" s="12" t="s">
        <v>8323</v>
      </c>
      <c r="S1397" t="s">
        <v>8326</v>
      </c>
      <c r="T1397" s="17">
        <f t="shared" si="86"/>
        <v>42053.049375000002</v>
      </c>
      <c r="U1397" s="17">
        <f t="shared" si="87"/>
        <v>40568.166666666664</v>
      </c>
    </row>
    <row r="1398" spans="2:21" ht="42.75" x14ac:dyDescent="0.45">
      <c r="B1398">
        <v>3382</v>
      </c>
      <c r="C1398" s="9" t="s">
        <v>3381</v>
      </c>
      <c r="D1398" s="3" t="s">
        <v>7492</v>
      </c>
      <c r="E1398" s="5">
        <v>3500</v>
      </c>
      <c r="F1398" s="7">
        <v>3526</v>
      </c>
      <c r="G1398" t="s">
        <v>8218</v>
      </c>
      <c r="H1398" t="s">
        <v>8224</v>
      </c>
      <c r="I1398" t="s">
        <v>8246</v>
      </c>
      <c r="J1398">
        <v>1470092340</v>
      </c>
      <c r="K1398">
        <v>1467973256</v>
      </c>
      <c r="L1398" t="b">
        <v>0</v>
      </c>
      <c r="M1398">
        <v>46</v>
      </c>
      <c r="N1398" t="b">
        <v>1</v>
      </c>
      <c r="O1398" t="s">
        <v>8269</v>
      </c>
      <c r="P1398">
        <f t="shared" si="84"/>
        <v>101</v>
      </c>
      <c r="Q1398">
        <f t="shared" si="85"/>
        <v>76.650000000000006</v>
      </c>
      <c r="R1398" s="12" t="s">
        <v>8323</v>
      </c>
      <c r="S1398" t="s">
        <v>8326</v>
      </c>
      <c r="T1398" s="17">
        <f t="shared" si="86"/>
        <v>42559.431203703702</v>
      </c>
      <c r="U1398" s="17">
        <f t="shared" si="87"/>
        <v>42611.708333333328</v>
      </c>
    </row>
    <row r="1399" spans="2:21" ht="42.75" hidden="1" x14ac:dyDescent="0.45">
      <c r="B1399">
        <v>3151</v>
      </c>
      <c r="C1399" s="9" t="s">
        <v>3151</v>
      </c>
      <c r="D1399" s="3" t="s">
        <v>7261</v>
      </c>
      <c r="E1399" s="5">
        <v>3500</v>
      </c>
      <c r="F1399" s="7">
        <v>3514</v>
      </c>
      <c r="G1399" t="s">
        <v>8218</v>
      </c>
      <c r="H1399" t="s">
        <v>8223</v>
      </c>
      <c r="I1399" t="s">
        <v>8245</v>
      </c>
      <c r="J1399">
        <v>1410379774</v>
      </c>
      <c r="K1399">
        <v>1407787774</v>
      </c>
      <c r="L1399" t="b">
        <v>1</v>
      </c>
      <c r="M1399">
        <v>34</v>
      </c>
      <c r="N1399" t="b">
        <v>1</v>
      </c>
      <c r="O1399" t="s">
        <v>8269</v>
      </c>
      <c r="P1399">
        <f t="shared" si="84"/>
        <v>100</v>
      </c>
      <c r="Q1399">
        <f t="shared" si="85"/>
        <v>103.35</v>
      </c>
      <c r="R1399" s="12" t="s">
        <v>8323</v>
      </c>
      <c r="S1399" t="s">
        <v>8326</v>
      </c>
      <c r="T1399" s="17">
        <f t="shared" si="86"/>
        <v>41862.83997685185</v>
      </c>
      <c r="U1399" s="17">
        <f t="shared" si="87"/>
        <v>41841.165972222225</v>
      </c>
    </row>
    <row r="1400" spans="2:21" ht="42.75" hidden="1" x14ac:dyDescent="0.45">
      <c r="B1400">
        <v>270</v>
      </c>
      <c r="C1400" s="9" t="s">
        <v>271</v>
      </c>
      <c r="D1400" s="3" t="s">
        <v>4380</v>
      </c>
      <c r="E1400" s="5">
        <v>2300</v>
      </c>
      <c r="F1400" s="7">
        <v>3510</v>
      </c>
      <c r="G1400" t="s">
        <v>8218</v>
      </c>
      <c r="H1400" t="s">
        <v>8223</v>
      </c>
      <c r="I1400" t="s">
        <v>8245</v>
      </c>
      <c r="J1400">
        <v>1306296000</v>
      </c>
      <c r="K1400">
        <v>1301950070</v>
      </c>
      <c r="L1400" t="b">
        <v>1</v>
      </c>
      <c r="M1400">
        <v>61</v>
      </c>
      <c r="N1400" t="b">
        <v>1</v>
      </c>
      <c r="O1400" t="s">
        <v>8267</v>
      </c>
      <c r="P1400">
        <f t="shared" si="84"/>
        <v>153</v>
      </c>
      <c r="Q1400">
        <f t="shared" si="85"/>
        <v>57.54</v>
      </c>
      <c r="R1400" s="12" t="s">
        <v>8321</v>
      </c>
      <c r="S1400" t="s">
        <v>8322</v>
      </c>
      <c r="T1400" s="17">
        <f t="shared" si="86"/>
        <v>40637.866550925923</v>
      </c>
      <c r="U1400" s="17">
        <f t="shared" si="87"/>
        <v>42096.041666666672</v>
      </c>
    </row>
    <row r="1401" spans="2:21" ht="42.75" hidden="1" x14ac:dyDescent="0.45">
      <c r="B1401">
        <v>3015</v>
      </c>
      <c r="C1401" s="9" t="s">
        <v>3015</v>
      </c>
      <c r="D1401" s="3" t="s">
        <v>7125</v>
      </c>
      <c r="E1401" s="5">
        <v>3400</v>
      </c>
      <c r="F1401" s="7">
        <v>3508</v>
      </c>
      <c r="G1401" t="s">
        <v>8218</v>
      </c>
      <c r="H1401" t="s">
        <v>8223</v>
      </c>
      <c r="I1401" t="s">
        <v>8245</v>
      </c>
      <c r="J1401">
        <v>1402459200</v>
      </c>
      <c r="K1401">
        <v>1401125238</v>
      </c>
      <c r="L1401" t="b">
        <v>0</v>
      </c>
      <c r="M1401">
        <v>40</v>
      </c>
      <c r="N1401" t="b">
        <v>1</v>
      </c>
      <c r="O1401" t="s">
        <v>8301</v>
      </c>
      <c r="P1401">
        <f t="shared" si="84"/>
        <v>103</v>
      </c>
      <c r="Q1401">
        <f t="shared" si="85"/>
        <v>87.7</v>
      </c>
      <c r="R1401" s="12" t="s">
        <v>8323</v>
      </c>
      <c r="S1401" t="s">
        <v>8324</v>
      </c>
      <c r="T1401" s="17">
        <f t="shared" si="86"/>
        <v>41785.72729166667</v>
      </c>
      <c r="U1401" s="17">
        <f t="shared" si="87"/>
        <v>42583.957638888889</v>
      </c>
    </row>
    <row r="1402" spans="2:21" ht="42.75" hidden="1" x14ac:dyDescent="0.45">
      <c r="B1402">
        <v>3387</v>
      </c>
      <c r="C1402" s="9" t="s">
        <v>3386</v>
      </c>
      <c r="D1402" s="3" t="s">
        <v>7497</v>
      </c>
      <c r="E1402" s="5">
        <v>3000</v>
      </c>
      <c r="F1402" s="7">
        <v>3506</v>
      </c>
      <c r="G1402" t="s">
        <v>8218</v>
      </c>
      <c r="H1402" t="s">
        <v>8223</v>
      </c>
      <c r="I1402" t="s">
        <v>8245</v>
      </c>
      <c r="J1402">
        <v>1418581088</v>
      </c>
      <c r="K1402">
        <v>1415125088</v>
      </c>
      <c r="L1402" t="b">
        <v>0</v>
      </c>
      <c r="M1402">
        <v>35</v>
      </c>
      <c r="N1402" t="b">
        <v>1</v>
      </c>
      <c r="O1402" t="s">
        <v>8269</v>
      </c>
      <c r="P1402">
        <f t="shared" si="84"/>
        <v>117</v>
      </c>
      <c r="Q1402">
        <f t="shared" si="85"/>
        <v>100.17</v>
      </c>
      <c r="R1402" s="12" t="s">
        <v>8323</v>
      </c>
      <c r="S1402" t="s">
        <v>8326</v>
      </c>
      <c r="T1402" s="17">
        <f t="shared" si="86"/>
        <v>41947.762592592589</v>
      </c>
      <c r="U1402" s="17">
        <f t="shared" si="87"/>
        <v>41892.83997685185</v>
      </c>
    </row>
    <row r="1403" spans="2:21" hidden="1" x14ac:dyDescent="0.45">
      <c r="B1403">
        <v>8</v>
      </c>
      <c r="C1403" s="9" t="s">
        <v>10</v>
      </c>
      <c r="D1403" s="3" t="s">
        <v>4119</v>
      </c>
      <c r="E1403" s="5">
        <v>3500</v>
      </c>
      <c r="F1403" s="7">
        <v>3501.52</v>
      </c>
      <c r="G1403" t="s">
        <v>8218</v>
      </c>
      <c r="H1403" t="s">
        <v>8223</v>
      </c>
      <c r="I1403" t="s">
        <v>8245</v>
      </c>
      <c r="J1403">
        <v>1460754000</v>
      </c>
      <c r="K1403">
        <v>1460155212</v>
      </c>
      <c r="L1403" t="b">
        <v>0</v>
      </c>
      <c r="M1403">
        <v>12</v>
      </c>
      <c r="N1403" t="b">
        <v>1</v>
      </c>
      <c r="O1403" t="s">
        <v>8263</v>
      </c>
      <c r="P1403">
        <f t="shared" si="84"/>
        <v>100</v>
      </c>
      <c r="Q1403">
        <f t="shared" si="85"/>
        <v>291.79000000000002</v>
      </c>
      <c r="R1403" s="12" t="s">
        <v>8321</v>
      </c>
      <c r="S1403" t="s">
        <v>8332</v>
      </c>
      <c r="T1403" s="17">
        <f t="shared" si="86"/>
        <v>42468.94458333333</v>
      </c>
      <c r="U1403" s="17">
        <f t="shared" si="87"/>
        <v>40688.166666666664</v>
      </c>
    </row>
    <row r="1404" spans="2:21" ht="42.75" hidden="1" x14ac:dyDescent="0.45">
      <c r="B1404">
        <v>101</v>
      </c>
      <c r="C1404" s="9" t="s">
        <v>103</v>
      </c>
      <c r="D1404" s="3" t="s">
        <v>4212</v>
      </c>
      <c r="E1404" s="5">
        <v>3500</v>
      </c>
      <c r="F1404" s="7">
        <v>3500</v>
      </c>
      <c r="G1404" t="s">
        <v>8218</v>
      </c>
      <c r="H1404" t="s">
        <v>8223</v>
      </c>
      <c r="I1404" t="s">
        <v>8245</v>
      </c>
      <c r="J1404">
        <v>1359052710</v>
      </c>
      <c r="K1404">
        <v>1356979110</v>
      </c>
      <c r="L1404" t="b">
        <v>0</v>
      </c>
      <c r="M1404">
        <v>35</v>
      </c>
      <c r="N1404" t="b">
        <v>1</v>
      </c>
      <c r="O1404" t="s">
        <v>8264</v>
      </c>
      <c r="P1404">
        <f t="shared" si="84"/>
        <v>100</v>
      </c>
      <c r="Q1404">
        <f t="shared" si="85"/>
        <v>100</v>
      </c>
      <c r="R1404" s="12" t="s">
        <v>8321</v>
      </c>
      <c r="S1404" t="s">
        <v>8343</v>
      </c>
      <c r="T1404" s="17">
        <f t="shared" si="86"/>
        <v>41274.776736111111</v>
      </c>
      <c r="U1404" s="17">
        <f t="shared" si="87"/>
        <v>41801.166666666664</v>
      </c>
    </row>
    <row r="1405" spans="2:21" ht="28.5" hidden="1" x14ac:dyDescent="0.45">
      <c r="B1405">
        <v>831</v>
      </c>
      <c r="C1405" s="9" t="s">
        <v>832</v>
      </c>
      <c r="D1405" s="3" t="s">
        <v>4941</v>
      </c>
      <c r="E1405" s="5">
        <v>1500</v>
      </c>
      <c r="F1405" s="7">
        <v>3500</v>
      </c>
      <c r="G1405" t="s">
        <v>8218</v>
      </c>
      <c r="H1405" t="s">
        <v>8223</v>
      </c>
      <c r="I1405" t="s">
        <v>8245</v>
      </c>
      <c r="J1405">
        <v>1335540694</v>
      </c>
      <c r="K1405">
        <v>1332948694</v>
      </c>
      <c r="L1405" t="b">
        <v>0</v>
      </c>
      <c r="M1405">
        <v>20</v>
      </c>
      <c r="N1405" t="b">
        <v>1</v>
      </c>
      <c r="O1405" t="s">
        <v>8274</v>
      </c>
      <c r="P1405">
        <f t="shared" si="84"/>
        <v>233</v>
      </c>
      <c r="Q1405">
        <f t="shared" si="85"/>
        <v>175</v>
      </c>
      <c r="R1405" s="12" t="s">
        <v>8327</v>
      </c>
      <c r="S1405" t="s">
        <v>8331</v>
      </c>
      <c r="T1405" s="17">
        <f t="shared" si="86"/>
        <v>40996.646921296298</v>
      </c>
      <c r="U1405" s="17">
        <f t="shared" si="87"/>
        <v>41987.762592592597</v>
      </c>
    </row>
    <row r="1406" spans="2:21" ht="57" hidden="1" x14ac:dyDescent="0.45">
      <c r="B1406">
        <v>1679</v>
      </c>
      <c r="C1406" s="9" t="s">
        <v>1680</v>
      </c>
      <c r="D1406" s="3" t="s">
        <v>5789</v>
      </c>
      <c r="E1406" s="5">
        <v>2000</v>
      </c>
      <c r="F1406" s="7">
        <v>3500</v>
      </c>
      <c r="G1406" t="s">
        <v>8218</v>
      </c>
      <c r="H1406" t="s">
        <v>8223</v>
      </c>
      <c r="I1406" t="s">
        <v>8245</v>
      </c>
      <c r="J1406">
        <v>1311298745</v>
      </c>
      <c r="K1406">
        <v>1309311545</v>
      </c>
      <c r="L1406" t="b">
        <v>0</v>
      </c>
      <c r="M1406">
        <v>56</v>
      </c>
      <c r="N1406" t="b">
        <v>1</v>
      </c>
      <c r="O1406" t="s">
        <v>8290</v>
      </c>
      <c r="P1406">
        <f t="shared" si="84"/>
        <v>175</v>
      </c>
      <c r="Q1406">
        <f t="shared" si="85"/>
        <v>62.5</v>
      </c>
      <c r="R1406" s="12" t="s">
        <v>8327</v>
      </c>
      <c r="S1406" t="s">
        <v>8338</v>
      </c>
      <c r="T1406" s="17">
        <f t="shared" si="86"/>
        <v>40723.068807870368</v>
      </c>
      <c r="U1406" s="17">
        <f t="shared" si="87"/>
        <v>42475.875</v>
      </c>
    </row>
    <row r="1407" spans="2:21" ht="42.75" hidden="1" x14ac:dyDescent="0.45">
      <c r="B1407">
        <v>649</v>
      </c>
      <c r="C1407" s="9" t="s">
        <v>650</v>
      </c>
      <c r="D1407" s="3" t="s">
        <v>4759</v>
      </c>
      <c r="E1407" s="5">
        <v>2500</v>
      </c>
      <c r="F1407" s="7">
        <v>3499</v>
      </c>
      <c r="G1407" t="s">
        <v>8218</v>
      </c>
      <c r="H1407" t="s">
        <v>8223</v>
      </c>
      <c r="I1407" t="s">
        <v>8245</v>
      </c>
      <c r="J1407">
        <v>1410904413</v>
      </c>
      <c r="K1407">
        <v>1409090013</v>
      </c>
      <c r="L1407" t="b">
        <v>0</v>
      </c>
      <c r="M1407">
        <v>82</v>
      </c>
      <c r="N1407" t="b">
        <v>1</v>
      </c>
      <c r="O1407" t="s">
        <v>8271</v>
      </c>
      <c r="P1407">
        <f t="shared" si="84"/>
        <v>140</v>
      </c>
      <c r="Q1407">
        <f t="shared" si="85"/>
        <v>42.67</v>
      </c>
      <c r="R1407" s="12" t="s">
        <v>8308</v>
      </c>
      <c r="S1407" t="s">
        <v>8310</v>
      </c>
      <c r="T1407" s="17">
        <f t="shared" si="86"/>
        <v>41877.912187499998</v>
      </c>
      <c r="U1407" s="17">
        <f t="shared" si="87"/>
        <v>41298.776736111111</v>
      </c>
    </row>
    <row r="1408" spans="2:21" ht="42.75" hidden="1" x14ac:dyDescent="0.45">
      <c r="B1408">
        <v>3299</v>
      </c>
      <c r="C1408" s="9" t="s">
        <v>3299</v>
      </c>
      <c r="D1408" s="3" t="s">
        <v>7409</v>
      </c>
      <c r="E1408" s="5">
        <v>3000</v>
      </c>
      <c r="F1408" s="7">
        <v>3486</v>
      </c>
      <c r="G1408" t="s">
        <v>8218</v>
      </c>
      <c r="H1408" t="s">
        <v>8223</v>
      </c>
      <c r="I1408" t="s">
        <v>8245</v>
      </c>
      <c r="J1408">
        <v>1444860063</v>
      </c>
      <c r="K1408">
        <v>1442268063</v>
      </c>
      <c r="L1408" t="b">
        <v>0</v>
      </c>
      <c r="M1408">
        <v>63</v>
      </c>
      <c r="N1408" t="b">
        <v>1</v>
      </c>
      <c r="O1408" t="s">
        <v>8269</v>
      </c>
      <c r="P1408">
        <f t="shared" si="84"/>
        <v>116</v>
      </c>
      <c r="Q1408">
        <f t="shared" si="85"/>
        <v>55.33</v>
      </c>
      <c r="R1408" s="12" t="s">
        <v>8323</v>
      </c>
      <c r="S1408" t="s">
        <v>8326</v>
      </c>
      <c r="T1408" s="17">
        <f t="shared" si="86"/>
        <v>42261.917395833334</v>
      </c>
      <c r="U1408" s="17">
        <f t="shared" si="87"/>
        <v>41026.646921296298</v>
      </c>
    </row>
    <row r="1409" spans="2:21" ht="28.5" hidden="1" x14ac:dyDescent="0.45">
      <c r="B1409">
        <v>3167</v>
      </c>
      <c r="C1409" s="9" t="s">
        <v>3167</v>
      </c>
      <c r="D1409" s="3" t="s">
        <v>7277</v>
      </c>
      <c r="E1409" s="5">
        <v>3000</v>
      </c>
      <c r="F1409" s="7">
        <v>3485</v>
      </c>
      <c r="G1409" t="s">
        <v>8218</v>
      </c>
      <c r="H1409" t="s">
        <v>8223</v>
      </c>
      <c r="I1409" t="s">
        <v>8245</v>
      </c>
      <c r="J1409">
        <v>1406952781</v>
      </c>
      <c r="K1409">
        <v>1405743181</v>
      </c>
      <c r="L1409" t="b">
        <v>1</v>
      </c>
      <c r="M1409">
        <v>55</v>
      </c>
      <c r="N1409" t="b">
        <v>1</v>
      </c>
      <c r="O1409" t="s">
        <v>8269</v>
      </c>
      <c r="P1409">
        <f t="shared" si="84"/>
        <v>116</v>
      </c>
      <c r="Q1409">
        <f t="shared" si="85"/>
        <v>63.36</v>
      </c>
      <c r="R1409" s="12" t="s">
        <v>8323</v>
      </c>
      <c r="S1409" t="s">
        <v>8326</v>
      </c>
      <c r="T1409" s="17">
        <f t="shared" si="86"/>
        <v>41839.175706018519</v>
      </c>
      <c r="U1409" s="17">
        <f t="shared" si="87"/>
        <v>40746.068807870368</v>
      </c>
    </row>
    <row r="1410" spans="2:21" ht="42.75" hidden="1" x14ac:dyDescent="0.45">
      <c r="B1410">
        <v>3560</v>
      </c>
      <c r="C1410" s="9" t="s">
        <v>3559</v>
      </c>
      <c r="D1410" s="3" t="s">
        <v>7670</v>
      </c>
      <c r="E1410" s="5">
        <v>3200</v>
      </c>
      <c r="F1410" s="7">
        <v>3470</v>
      </c>
      <c r="G1410" t="s">
        <v>8218</v>
      </c>
      <c r="H1410" t="s">
        <v>8228</v>
      </c>
      <c r="I1410" t="s">
        <v>8250</v>
      </c>
      <c r="J1410">
        <v>1432694700</v>
      </c>
      <c r="K1410">
        <v>1429651266</v>
      </c>
      <c r="L1410" t="b">
        <v>0</v>
      </c>
      <c r="M1410">
        <v>74</v>
      </c>
      <c r="N1410" t="b">
        <v>1</v>
      </c>
      <c r="O1410" t="s">
        <v>8269</v>
      </c>
      <c r="P1410">
        <f t="shared" si="84"/>
        <v>108</v>
      </c>
      <c r="Q1410">
        <f t="shared" si="85"/>
        <v>46.89</v>
      </c>
      <c r="R1410" s="12" t="s">
        <v>8323</v>
      </c>
      <c r="S1410" t="s">
        <v>8326</v>
      </c>
      <c r="T1410" s="17">
        <f t="shared" si="86"/>
        <v>42115.889652777783</v>
      </c>
      <c r="U1410" s="17">
        <f t="shared" si="87"/>
        <v>41898.912187499998</v>
      </c>
    </row>
    <row r="1411" spans="2:21" ht="42.75" hidden="1" x14ac:dyDescent="0.45">
      <c r="B1411">
        <v>2165</v>
      </c>
      <c r="C1411" s="9" t="s">
        <v>2166</v>
      </c>
      <c r="D1411" s="3" t="s">
        <v>6275</v>
      </c>
      <c r="E1411" s="5">
        <v>2500</v>
      </c>
      <c r="F1411" s="7">
        <v>3466</v>
      </c>
      <c r="G1411" t="s">
        <v>8218</v>
      </c>
      <c r="H1411" t="s">
        <v>8229</v>
      </c>
      <c r="I1411" t="s">
        <v>8248</v>
      </c>
      <c r="J1411">
        <v>1460127635</v>
      </c>
      <c r="K1411">
        <v>1457539235</v>
      </c>
      <c r="L1411" t="b">
        <v>0</v>
      </c>
      <c r="M1411">
        <v>117</v>
      </c>
      <c r="N1411" t="b">
        <v>1</v>
      </c>
      <c r="O1411" t="s">
        <v>8274</v>
      </c>
      <c r="P1411">
        <f t="shared" ref="P1411:P1474" si="88">ROUND(F1411/E1411*100,0)</f>
        <v>139</v>
      </c>
      <c r="Q1411">
        <f t="shared" ref="Q1411:Q1474" si="89">IFERROR(ROUND(F1411/M1411,2),0)</f>
        <v>29.62</v>
      </c>
      <c r="R1411" s="12" t="s">
        <v>8327</v>
      </c>
      <c r="S1411" t="s">
        <v>8331</v>
      </c>
      <c r="T1411" s="17">
        <f t="shared" ref="T1411:T1474" si="90">(((K1411/60)/60)/24)+DATE(1970,1,1)</f>
        <v>42438.667071759264</v>
      </c>
      <c r="U1411" s="17">
        <f t="shared" si="87"/>
        <v>42291.917395833334</v>
      </c>
    </row>
    <row r="1412" spans="2:21" ht="28.5" hidden="1" x14ac:dyDescent="0.45">
      <c r="B1412">
        <v>2600</v>
      </c>
      <c r="C1412" s="9" t="s">
        <v>2600</v>
      </c>
      <c r="D1412" s="3" t="s">
        <v>6710</v>
      </c>
      <c r="E1412" s="5">
        <v>50000</v>
      </c>
      <c r="F1412" s="7">
        <v>3466</v>
      </c>
      <c r="G1412" t="s">
        <v>8220</v>
      </c>
      <c r="H1412" t="s">
        <v>8223</v>
      </c>
      <c r="I1412" t="s">
        <v>8245</v>
      </c>
      <c r="J1412">
        <v>1458938200</v>
      </c>
      <c r="K1412">
        <v>1453757800</v>
      </c>
      <c r="L1412" t="b">
        <v>0</v>
      </c>
      <c r="M1412">
        <v>30</v>
      </c>
      <c r="N1412" t="b">
        <v>0</v>
      </c>
      <c r="O1412" t="s">
        <v>8282</v>
      </c>
      <c r="P1412">
        <f t="shared" si="88"/>
        <v>7</v>
      </c>
      <c r="Q1412">
        <f t="shared" si="89"/>
        <v>115.53</v>
      </c>
      <c r="R1412" s="12" t="s">
        <v>8319</v>
      </c>
      <c r="S1412" t="s">
        <v>8345</v>
      </c>
      <c r="T1412" s="17">
        <f t="shared" si="90"/>
        <v>42394.900462962964</v>
      </c>
      <c r="U1412" s="17">
        <f t="shared" si="87"/>
        <v>41853.175706018519</v>
      </c>
    </row>
    <row r="1413" spans="2:21" ht="42.75" hidden="1" x14ac:dyDescent="0.45">
      <c r="B1413">
        <v>2088</v>
      </c>
      <c r="C1413" s="9" t="s">
        <v>2089</v>
      </c>
      <c r="D1413" s="3" t="s">
        <v>6198</v>
      </c>
      <c r="E1413" s="5">
        <v>3000</v>
      </c>
      <c r="F1413" s="7">
        <v>3465.32</v>
      </c>
      <c r="G1413" t="s">
        <v>8218</v>
      </c>
      <c r="H1413" t="s">
        <v>8223</v>
      </c>
      <c r="I1413" t="s">
        <v>8245</v>
      </c>
      <c r="J1413">
        <v>1284177540</v>
      </c>
      <c r="K1413">
        <v>1281028152</v>
      </c>
      <c r="L1413" t="b">
        <v>0</v>
      </c>
      <c r="M1413">
        <v>75</v>
      </c>
      <c r="N1413" t="b">
        <v>1</v>
      </c>
      <c r="O1413" t="s">
        <v>8277</v>
      </c>
      <c r="P1413">
        <f t="shared" si="88"/>
        <v>116</v>
      </c>
      <c r="Q1413">
        <f t="shared" si="89"/>
        <v>46.2</v>
      </c>
      <c r="R1413" s="12" t="s">
        <v>8327</v>
      </c>
      <c r="S1413" t="s">
        <v>8328</v>
      </c>
      <c r="T1413" s="17">
        <f t="shared" si="90"/>
        <v>40395.714722222219</v>
      </c>
      <c r="U1413" s="17">
        <f t="shared" si="87"/>
        <v>42151.114583333328</v>
      </c>
    </row>
    <row r="1414" spans="2:21" ht="85.5" x14ac:dyDescent="0.45">
      <c r="B1414">
        <v>3584</v>
      </c>
      <c r="C1414" s="9" t="s">
        <v>3583</v>
      </c>
      <c r="D1414" s="3" t="s">
        <v>7694</v>
      </c>
      <c r="E1414" s="5">
        <v>3000</v>
      </c>
      <c r="F1414" s="7">
        <v>3465</v>
      </c>
      <c r="G1414" t="s">
        <v>8218</v>
      </c>
      <c r="H1414" t="s">
        <v>8224</v>
      </c>
      <c r="I1414" t="s">
        <v>8246</v>
      </c>
      <c r="J1414">
        <v>1436772944</v>
      </c>
      <c r="K1414">
        <v>1434180944</v>
      </c>
      <c r="L1414" t="b">
        <v>0</v>
      </c>
      <c r="M1414">
        <v>112</v>
      </c>
      <c r="N1414" t="b">
        <v>1</v>
      </c>
      <c r="O1414" t="s">
        <v>8269</v>
      </c>
      <c r="P1414">
        <f t="shared" si="88"/>
        <v>116</v>
      </c>
      <c r="Q1414">
        <f t="shared" si="89"/>
        <v>30.94</v>
      </c>
      <c r="R1414" s="12" t="s">
        <v>8323</v>
      </c>
      <c r="S1414" t="s">
        <v>8326</v>
      </c>
      <c r="T1414" s="17">
        <f t="shared" si="90"/>
        <v>42168.316481481481</v>
      </c>
      <c r="U1414" s="17">
        <f t="shared" ref="U1414:U1477" si="91">(((J1411/60)/60)/24)+DATE(1970,1,1)</f>
        <v>42468.625405092593</v>
      </c>
    </row>
    <row r="1415" spans="2:21" ht="28.5" hidden="1" x14ac:dyDescent="0.45">
      <c r="B1415">
        <v>1676</v>
      </c>
      <c r="C1415" s="9" t="s">
        <v>1677</v>
      </c>
      <c r="D1415" s="3" t="s">
        <v>5786</v>
      </c>
      <c r="E1415" s="5">
        <v>3000</v>
      </c>
      <c r="F1415" s="7">
        <v>3460</v>
      </c>
      <c r="G1415" t="s">
        <v>8218</v>
      </c>
      <c r="H1415" t="s">
        <v>8223</v>
      </c>
      <c r="I1415" t="s">
        <v>8245</v>
      </c>
      <c r="J1415">
        <v>1334980740</v>
      </c>
      <c r="K1415">
        <v>1330968347</v>
      </c>
      <c r="L1415" t="b">
        <v>0</v>
      </c>
      <c r="M1415">
        <v>42</v>
      </c>
      <c r="N1415" t="b">
        <v>1</v>
      </c>
      <c r="O1415" t="s">
        <v>8290</v>
      </c>
      <c r="P1415">
        <f t="shared" si="88"/>
        <v>115</v>
      </c>
      <c r="Q1415">
        <f t="shared" si="89"/>
        <v>82.38</v>
      </c>
      <c r="R1415" s="12" t="s">
        <v>8327</v>
      </c>
      <c r="S1415" t="s">
        <v>8338</v>
      </c>
      <c r="T1415" s="17">
        <f t="shared" si="90"/>
        <v>40973.72623842593</v>
      </c>
      <c r="U1415" s="17">
        <f t="shared" si="91"/>
        <v>42454.858796296292</v>
      </c>
    </row>
    <row r="1416" spans="2:21" ht="42.75" hidden="1" x14ac:dyDescent="0.45">
      <c r="B1416">
        <v>1881</v>
      </c>
      <c r="C1416" s="9" t="s">
        <v>1882</v>
      </c>
      <c r="D1416" s="3" t="s">
        <v>5991</v>
      </c>
      <c r="E1416" s="5">
        <v>2000</v>
      </c>
      <c r="F1416" s="7">
        <v>3453.69</v>
      </c>
      <c r="G1416" t="s">
        <v>8218</v>
      </c>
      <c r="H1416" t="s">
        <v>8223</v>
      </c>
      <c r="I1416" t="s">
        <v>8245</v>
      </c>
      <c r="J1416">
        <v>1425955189</v>
      </c>
      <c r="K1416">
        <v>1423366789</v>
      </c>
      <c r="L1416" t="b">
        <v>0</v>
      </c>
      <c r="M1416">
        <v>70</v>
      </c>
      <c r="N1416" t="b">
        <v>1</v>
      </c>
      <c r="O1416" t="s">
        <v>8277</v>
      </c>
      <c r="P1416">
        <f t="shared" si="88"/>
        <v>173</v>
      </c>
      <c r="Q1416">
        <f t="shared" si="89"/>
        <v>49.34</v>
      </c>
      <c r="R1416" s="12" t="s">
        <v>8327</v>
      </c>
      <c r="S1416" t="s">
        <v>8328</v>
      </c>
      <c r="T1416" s="17">
        <f t="shared" si="90"/>
        <v>42043.152650462958</v>
      </c>
      <c r="U1416" s="17">
        <f t="shared" si="91"/>
        <v>40432.165972222225</v>
      </c>
    </row>
    <row r="1417" spans="2:21" ht="28.5" hidden="1" x14ac:dyDescent="0.45">
      <c r="B1417">
        <v>3720</v>
      </c>
      <c r="C1417" s="9" t="s">
        <v>3717</v>
      </c>
      <c r="D1417" s="3" t="s">
        <v>7830</v>
      </c>
      <c r="E1417" s="5">
        <v>3300</v>
      </c>
      <c r="F1417" s="7">
        <v>3449</v>
      </c>
      <c r="G1417" t="s">
        <v>8218</v>
      </c>
      <c r="H1417" t="s">
        <v>8223</v>
      </c>
      <c r="I1417" t="s">
        <v>8245</v>
      </c>
      <c r="J1417">
        <v>1435881006</v>
      </c>
      <c r="K1417">
        <v>1433980206</v>
      </c>
      <c r="L1417" t="b">
        <v>0</v>
      </c>
      <c r="M1417">
        <v>40</v>
      </c>
      <c r="N1417" t="b">
        <v>1</v>
      </c>
      <c r="O1417" t="s">
        <v>8269</v>
      </c>
      <c r="P1417">
        <f t="shared" si="88"/>
        <v>105</v>
      </c>
      <c r="Q1417">
        <f t="shared" si="89"/>
        <v>86.23</v>
      </c>
      <c r="R1417" s="12" t="s">
        <v>8323</v>
      </c>
      <c r="S1417" t="s">
        <v>8326</v>
      </c>
      <c r="T1417" s="17">
        <f t="shared" si="90"/>
        <v>42165.993125000001</v>
      </c>
      <c r="U1417" s="17">
        <f t="shared" si="91"/>
        <v>42198.316481481481</v>
      </c>
    </row>
    <row r="1418" spans="2:21" ht="42.75" hidden="1" x14ac:dyDescent="0.45">
      <c r="B1418">
        <v>2702</v>
      </c>
      <c r="C1418" s="9" t="s">
        <v>2702</v>
      </c>
      <c r="D1418" s="3" t="s">
        <v>6812</v>
      </c>
      <c r="E1418" s="5">
        <v>10000</v>
      </c>
      <c r="F1418" s="7">
        <v>3441</v>
      </c>
      <c r="G1418" t="s">
        <v>8221</v>
      </c>
      <c r="H1418" t="s">
        <v>8223</v>
      </c>
      <c r="I1418" t="s">
        <v>8245</v>
      </c>
      <c r="J1418">
        <v>1491416077</v>
      </c>
      <c r="K1418">
        <v>1488827677</v>
      </c>
      <c r="L1418" t="b">
        <v>1</v>
      </c>
      <c r="M1418">
        <v>26</v>
      </c>
      <c r="N1418" t="b">
        <v>0</v>
      </c>
      <c r="O1418" t="s">
        <v>8301</v>
      </c>
      <c r="P1418">
        <f t="shared" si="88"/>
        <v>34</v>
      </c>
      <c r="Q1418">
        <f t="shared" si="89"/>
        <v>132.35</v>
      </c>
      <c r="R1418" s="12" t="s">
        <v>8323</v>
      </c>
      <c r="S1418" t="s">
        <v>8324</v>
      </c>
      <c r="T1418" s="17">
        <f t="shared" si="90"/>
        <v>42800.801817129628</v>
      </c>
      <c r="U1418" s="17">
        <f t="shared" si="91"/>
        <v>41020.165972222225</v>
      </c>
    </row>
    <row r="1419" spans="2:21" ht="42.75" hidden="1" x14ac:dyDescent="0.45">
      <c r="B1419">
        <v>522</v>
      </c>
      <c r="C1419" s="9" t="s">
        <v>523</v>
      </c>
      <c r="D1419" s="3" t="s">
        <v>4632</v>
      </c>
      <c r="E1419" s="5">
        <v>3000</v>
      </c>
      <c r="F1419" s="7">
        <v>3440</v>
      </c>
      <c r="G1419" t="s">
        <v>8218</v>
      </c>
      <c r="H1419" t="s">
        <v>8223</v>
      </c>
      <c r="I1419" t="s">
        <v>8245</v>
      </c>
      <c r="J1419">
        <v>1458518325</v>
      </c>
      <c r="K1419">
        <v>1456793925</v>
      </c>
      <c r="L1419" t="b">
        <v>0</v>
      </c>
      <c r="M1419">
        <v>31</v>
      </c>
      <c r="N1419" t="b">
        <v>1</v>
      </c>
      <c r="O1419" t="s">
        <v>8269</v>
      </c>
      <c r="P1419">
        <f t="shared" si="88"/>
        <v>115</v>
      </c>
      <c r="Q1419">
        <f t="shared" si="89"/>
        <v>110.97</v>
      </c>
      <c r="R1419" s="12" t="s">
        <v>8323</v>
      </c>
      <c r="S1419" t="s">
        <v>8326</v>
      </c>
      <c r="T1419" s="17">
        <f t="shared" si="90"/>
        <v>42430.040798611109</v>
      </c>
      <c r="U1419" s="17">
        <f t="shared" si="91"/>
        <v>42073.110983796301</v>
      </c>
    </row>
    <row r="1420" spans="2:21" ht="57" hidden="1" x14ac:dyDescent="0.45">
      <c r="B1420">
        <v>1924</v>
      </c>
      <c r="C1420" s="9" t="s">
        <v>1925</v>
      </c>
      <c r="D1420" s="3" t="s">
        <v>6034</v>
      </c>
      <c r="E1420" s="5">
        <v>3000</v>
      </c>
      <c r="F1420" s="7">
        <v>3432</v>
      </c>
      <c r="G1420" t="s">
        <v>8218</v>
      </c>
      <c r="H1420" t="s">
        <v>8223</v>
      </c>
      <c r="I1420" t="s">
        <v>8245</v>
      </c>
      <c r="J1420">
        <v>1389814380</v>
      </c>
      <c r="K1420">
        <v>1387390555</v>
      </c>
      <c r="L1420" t="b">
        <v>0</v>
      </c>
      <c r="M1420">
        <v>33</v>
      </c>
      <c r="N1420" t="b">
        <v>1</v>
      </c>
      <c r="O1420" t="s">
        <v>8277</v>
      </c>
      <c r="P1420">
        <f t="shared" si="88"/>
        <v>114</v>
      </c>
      <c r="Q1420">
        <f t="shared" si="89"/>
        <v>104</v>
      </c>
      <c r="R1420" s="12" t="s">
        <v>8327</v>
      </c>
      <c r="S1420" t="s">
        <v>8328</v>
      </c>
      <c r="T1420" s="17">
        <f t="shared" si="90"/>
        <v>41626.761053240742</v>
      </c>
      <c r="U1420" s="17">
        <f t="shared" si="91"/>
        <v>42187.993125000001</v>
      </c>
    </row>
    <row r="1421" spans="2:21" ht="42.75" hidden="1" x14ac:dyDescent="0.45">
      <c r="B1421">
        <v>1604</v>
      </c>
      <c r="C1421" s="9" t="s">
        <v>1605</v>
      </c>
      <c r="D1421" s="3" t="s">
        <v>5714</v>
      </c>
      <c r="E1421" s="5">
        <v>2800</v>
      </c>
      <c r="F1421" s="7">
        <v>3419</v>
      </c>
      <c r="G1421" t="s">
        <v>8218</v>
      </c>
      <c r="H1421" t="s">
        <v>8223</v>
      </c>
      <c r="I1421" t="s">
        <v>8245</v>
      </c>
      <c r="J1421">
        <v>1332011835</v>
      </c>
      <c r="K1421">
        <v>1328559435</v>
      </c>
      <c r="L1421" t="b">
        <v>0</v>
      </c>
      <c r="M1421">
        <v>70</v>
      </c>
      <c r="N1421" t="b">
        <v>1</v>
      </c>
      <c r="O1421" t="s">
        <v>8274</v>
      </c>
      <c r="P1421">
        <f t="shared" si="88"/>
        <v>122</v>
      </c>
      <c r="Q1421">
        <f t="shared" si="89"/>
        <v>48.84</v>
      </c>
      <c r="R1421" s="12" t="s">
        <v>8327</v>
      </c>
      <c r="S1421" t="s">
        <v>8331</v>
      </c>
      <c r="T1421" s="17">
        <f t="shared" si="90"/>
        <v>40945.845312500001</v>
      </c>
      <c r="U1421" s="17">
        <f t="shared" si="91"/>
        <v>42830.760150462964</v>
      </c>
    </row>
    <row r="1422" spans="2:21" ht="42.75" hidden="1" x14ac:dyDescent="0.45">
      <c r="B1422">
        <v>1331</v>
      </c>
      <c r="C1422" s="9" t="s">
        <v>1332</v>
      </c>
      <c r="D1422" s="3" t="s">
        <v>5441</v>
      </c>
      <c r="E1422" s="5">
        <v>250000</v>
      </c>
      <c r="F1422" s="7">
        <v>3417</v>
      </c>
      <c r="G1422" t="s">
        <v>8219</v>
      </c>
      <c r="H1422" t="s">
        <v>8223</v>
      </c>
      <c r="I1422" t="s">
        <v>8245</v>
      </c>
      <c r="J1422">
        <v>1471435554</v>
      </c>
      <c r="K1422">
        <v>1468843554</v>
      </c>
      <c r="L1422" t="b">
        <v>0</v>
      </c>
      <c r="M1422">
        <v>34</v>
      </c>
      <c r="N1422" t="b">
        <v>0</v>
      </c>
      <c r="O1422" t="s">
        <v>8271</v>
      </c>
      <c r="P1422">
        <f t="shared" si="88"/>
        <v>1</v>
      </c>
      <c r="Q1422">
        <f t="shared" si="89"/>
        <v>100.5</v>
      </c>
      <c r="R1422" s="12" t="s">
        <v>8308</v>
      </c>
      <c r="S1422" t="s">
        <v>8310</v>
      </c>
      <c r="T1422" s="17">
        <f t="shared" si="90"/>
        <v>42569.50409722222</v>
      </c>
      <c r="U1422" s="17">
        <f t="shared" si="91"/>
        <v>42449.999131944445</v>
      </c>
    </row>
    <row r="1423" spans="2:21" ht="42.75" hidden="1" x14ac:dyDescent="0.45">
      <c r="B1423">
        <v>2677</v>
      </c>
      <c r="C1423" s="9" t="s">
        <v>2677</v>
      </c>
      <c r="D1423" s="3" t="s">
        <v>6787</v>
      </c>
      <c r="E1423" s="5">
        <v>19500</v>
      </c>
      <c r="F1423" s="7">
        <v>3415</v>
      </c>
      <c r="G1423" t="s">
        <v>8220</v>
      </c>
      <c r="H1423" t="s">
        <v>8223</v>
      </c>
      <c r="I1423" t="s">
        <v>8245</v>
      </c>
      <c r="J1423">
        <v>1404348143</v>
      </c>
      <c r="K1423">
        <v>1401756143</v>
      </c>
      <c r="L1423" t="b">
        <v>0</v>
      </c>
      <c r="M1423">
        <v>27</v>
      </c>
      <c r="N1423" t="b">
        <v>0</v>
      </c>
      <c r="O1423" t="s">
        <v>8300</v>
      </c>
      <c r="P1423">
        <f t="shared" si="88"/>
        <v>18</v>
      </c>
      <c r="Q1423">
        <f t="shared" si="89"/>
        <v>126.48</v>
      </c>
      <c r="R1423" s="12" t="s">
        <v>8308</v>
      </c>
      <c r="S1423" t="s">
        <v>8340</v>
      </c>
      <c r="T1423" s="17">
        <f t="shared" si="90"/>
        <v>41793.029432870368</v>
      </c>
      <c r="U1423" s="17">
        <f t="shared" si="91"/>
        <v>41654.814583333333</v>
      </c>
    </row>
    <row r="1424" spans="2:21" ht="42.75" hidden="1" x14ac:dyDescent="0.45">
      <c r="B1424">
        <v>1568</v>
      </c>
      <c r="C1424" s="9" t="s">
        <v>1569</v>
      </c>
      <c r="D1424" s="3" t="s">
        <v>5678</v>
      </c>
      <c r="E1424" s="5">
        <v>25000</v>
      </c>
      <c r="F1424" s="7">
        <v>3410</v>
      </c>
      <c r="G1424" t="s">
        <v>8219</v>
      </c>
      <c r="H1424" t="s">
        <v>8223</v>
      </c>
      <c r="I1424" t="s">
        <v>8245</v>
      </c>
      <c r="J1424">
        <v>1419384585</v>
      </c>
      <c r="K1424">
        <v>1416360585</v>
      </c>
      <c r="L1424" t="b">
        <v>0</v>
      </c>
      <c r="M1424">
        <v>22</v>
      </c>
      <c r="N1424" t="b">
        <v>0</v>
      </c>
      <c r="O1424" t="s">
        <v>8288</v>
      </c>
      <c r="P1424">
        <f t="shared" si="88"/>
        <v>14</v>
      </c>
      <c r="Q1424">
        <f t="shared" si="89"/>
        <v>155</v>
      </c>
      <c r="R1424" s="12" t="s">
        <v>8311</v>
      </c>
      <c r="S1424" t="s">
        <v>8349</v>
      </c>
      <c r="T1424" s="17">
        <f t="shared" si="90"/>
        <v>41962.062326388885</v>
      </c>
      <c r="U1424" s="17">
        <f t="shared" si="91"/>
        <v>40985.80364583333</v>
      </c>
    </row>
    <row r="1425" spans="2:21" ht="42.75" hidden="1" x14ac:dyDescent="0.45">
      <c r="B1425">
        <v>1074</v>
      </c>
      <c r="C1425" s="9" t="s">
        <v>1075</v>
      </c>
      <c r="D1425" s="3" t="s">
        <v>5184</v>
      </c>
      <c r="E1425" s="5">
        <v>54000</v>
      </c>
      <c r="F1425" s="7">
        <v>3407</v>
      </c>
      <c r="G1425" t="s">
        <v>8220</v>
      </c>
      <c r="H1425" t="s">
        <v>8223</v>
      </c>
      <c r="I1425" t="s">
        <v>8245</v>
      </c>
      <c r="J1425">
        <v>1388808545</v>
      </c>
      <c r="K1425">
        <v>1386216545</v>
      </c>
      <c r="L1425" t="b">
        <v>0</v>
      </c>
      <c r="M1425">
        <v>30</v>
      </c>
      <c r="N1425" t="b">
        <v>0</v>
      </c>
      <c r="O1425" t="s">
        <v>8280</v>
      </c>
      <c r="P1425">
        <f t="shared" si="88"/>
        <v>6</v>
      </c>
      <c r="Q1425">
        <f t="shared" si="89"/>
        <v>113.57</v>
      </c>
      <c r="R1425" s="12" t="s">
        <v>8316</v>
      </c>
      <c r="S1425" t="s">
        <v>8334</v>
      </c>
      <c r="T1425" s="17">
        <f t="shared" si="90"/>
        <v>41613.172974537039</v>
      </c>
      <c r="U1425" s="17">
        <f t="shared" si="91"/>
        <v>42599.50409722222</v>
      </c>
    </row>
    <row r="1426" spans="2:21" ht="57" hidden="1" x14ac:dyDescent="0.45">
      <c r="B1426">
        <v>2977</v>
      </c>
      <c r="C1426" s="9" t="s">
        <v>2977</v>
      </c>
      <c r="D1426" s="3" t="s">
        <v>7087</v>
      </c>
      <c r="E1426" s="5">
        <v>3000</v>
      </c>
      <c r="F1426" s="7">
        <v>3407</v>
      </c>
      <c r="G1426" t="s">
        <v>8218</v>
      </c>
      <c r="H1426" t="s">
        <v>8223</v>
      </c>
      <c r="I1426" t="s">
        <v>8245</v>
      </c>
      <c r="J1426">
        <v>1427076840</v>
      </c>
      <c r="K1426">
        <v>1421960934</v>
      </c>
      <c r="L1426" t="b">
        <v>0</v>
      </c>
      <c r="M1426">
        <v>30</v>
      </c>
      <c r="N1426" t="b">
        <v>1</v>
      </c>
      <c r="O1426" t="s">
        <v>8269</v>
      </c>
      <c r="P1426">
        <f t="shared" si="88"/>
        <v>114</v>
      </c>
      <c r="Q1426">
        <f t="shared" si="89"/>
        <v>113.57</v>
      </c>
      <c r="R1426" s="12" t="s">
        <v>8323</v>
      </c>
      <c r="S1426" t="s">
        <v>8326</v>
      </c>
      <c r="T1426" s="17">
        <f t="shared" si="90"/>
        <v>42026.88118055556</v>
      </c>
      <c r="U1426" s="17">
        <f t="shared" si="91"/>
        <v>41823.029432870368</v>
      </c>
    </row>
    <row r="1427" spans="2:21" ht="57" hidden="1" x14ac:dyDescent="0.45">
      <c r="B1427">
        <v>2900</v>
      </c>
      <c r="C1427" s="9" t="s">
        <v>2900</v>
      </c>
      <c r="D1427" s="3" t="s">
        <v>7010</v>
      </c>
      <c r="E1427" s="5">
        <v>5500</v>
      </c>
      <c r="F1427" s="7">
        <v>3405</v>
      </c>
      <c r="G1427" t="s">
        <v>8220</v>
      </c>
      <c r="H1427" t="s">
        <v>8223</v>
      </c>
      <c r="I1427" t="s">
        <v>8245</v>
      </c>
      <c r="J1427">
        <v>1407562632</v>
      </c>
      <c r="K1427">
        <v>1404970632</v>
      </c>
      <c r="L1427" t="b">
        <v>0</v>
      </c>
      <c r="M1427">
        <v>7</v>
      </c>
      <c r="N1427" t="b">
        <v>0</v>
      </c>
      <c r="O1427" t="s">
        <v>8269</v>
      </c>
      <c r="P1427">
        <f t="shared" si="88"/>
        <v>62</v>
      </c>
      <c r="Q1427">
        <f t="shared" si="89"/>
        <v>486.43</v>
      </c>
      <c r="R1427" s="12" t="s">
        <v>8323</v>
      </c>
      <c r="S1427" t="s">
        <v>8326</v>
      </c>
      <c r="T1427" s="17">
        <f t="shared" si="90"/>
        <v>41830.234166666669</v>
      </c>
      <c r="U1427" s="17">
        <f t="shared" si="91"/>
        <v>41997.062326388885</v>
      </c>
    </row>
    <row r="1428" spans="2:21" ht="42.75" hidden="1" x14ac:dyDescent="0.45">
      <c r="B1428">
        <v>98</v>
      </c>
      <c r="C1428" s="9" t="s">
        <v>100</v>
      </c>
      <c r="D1428" s="3" t="s">
        <v>4209</v>
      </c>
      <c r="E1428" s="5">
        <v>3200</v>
      </c>
      <c r="F1428" s="7">
        <v>3400</v>
      </c>
      <c r="G1428" t="s">
        <v>8218</v>
      </c>
      <c r="H1428" t="s">
        <v>8223</v>
      </c>
      <c r="I1428" t="s">
        <v>8245</v>
      </c>
      <c r="J1428">
        <v>1354923000</v>
      </c>
      <c r="K1428">
        <v>1351796674</v>
      </c>
      <c r="L1428" t="b">
        <v>0</v>
      </c>
      <c r="M1428">
        <v>60</v>
      </c>
      <c r="N1428" t="b">
        <v>1</v>
      </c>
      <c r="O1428" t="s">
        <v>8264</v>
      </c>
      <c r="P1428">
        <f t="shared" si="88"/>
        <v>106</v>
      </c>
      <c r="Q1428">
        <f t="shared" si="89"/>
        <v>56.67</v>
      </c>
      <c r="R1428" s="12" t="s">
        <v>8321</v>
      </c>
      <c r="S1428" t="s">
        <v>8343</v>
      </c>
      <c r="T1428" s="17">
        <f t="shared" si="90"/>
        <v>41214.79483796296</v>
      </c>
      <c r="U1428" s="17">
        <f t="shared" si="91"/>
        <v>41643.172974537039</v>
      </c>
    </row>
    <row r="1429" spans="2:21" ht="42.75" x14ac:dyDescent="0.45">
      <c r="B1429">
        <v>3611</v>
      </c>
      <c r="C1429" s="9" t="s">
        <v>3610</v>
      </c>
      <c r="D1429" s="3" t="s">
        <v>7721</v>
      </c>
      <c r="E1429" s="5">
        <v>2500</v>
      </c>
      <c r="F1429" s="7">
        <v>3400</v>
      </c>
      <c r="G1429" t="s">
        <v>8218</v>
      </c>
      <c r="H1429" t="s">
        <v>8224</v>
      </c>
      <c r="I1429" t="s">
        <v>8246</v>
      </c>
      <c r="J1429">
        <v>1428483201</v>
      </c>
      <c r="K1429">
        <v>1425891201</v>
      </c>
      <c r="L1429" t="b">
        <v>0</v>
      </c>
      <c r="M1429">
        <v>51</v>
      </c>
      <c r="N1429" t="b">
        <v>1</v>
      </c>
      <c r="O1429" t="s">
        <v>8269</v>
      </c>
      <c r="P1429">
        <f t="shared" si="88"/>
        <v>136</v>
      </c>
      <c r="Q1429">
        <f t="shared" si="89"/>
        <v>66.67</v>
      </c>
      <c r="R1429" s="12" t="s">
        <v>8323</v>
      </c>
      <c r="S1429" t="s">
        <v>8326</v>
      </c>
      <c r="T1429" s="17">
        <f t="shared" si="90"/>
        <v>42072.370381944449</v>
      </c>
      <c r="U1429" s="17">
        <f t="shared" si="91"/>
        <v>42086.093055555553</v>
      </c>
    </row>
    <row r="1430" spans="2:21" ht="42.75" hidden="1" x14ac:dyDescent="0.45">
      <c r="B1430">
        <v>119</v>
      </c>
      <c r="C1430" s="9" t="s">
        <v>121</v>
      </c>
      <c r="D1430" s="3" t="s">
        <v>4230</v>
      </c>
      <c r="E1430" s="5">
        <v>3250</v>
      </c>
      <c r="F1430" s="7">
        <v>3398.1</v>
      </c>
      <c r="G1430" t="s">
        <v>8218</v>
      </c>
      <c r="H1430" t="s">
        <v>8223</v>
      </c>
      <c r="I1430" t="s">
        <v>8245</v>
      </c>
      <c r="J1430">
        <v>1313276400</v>
      </c>
      <c r="K1430">
        <v>1310693986</v>
      </c>
      <c r="L1430" t="b">
        <v>0</v>
      </c>
      <c r="M1430">
        <v>37</v>
      </c>
      <c r="N1430" t="b">
        <v>1</v>
      </c>
      <c r="O1430" t="s">
        <v>8264</v>
      </c>
      <c r="P1430">
        <f t="shared" si="88"/>
        <v>105</v>
      </c>
      <c r="Q1430">
        <f t="shared" si="89"/>
        <v>91.84</v>
      </c>
      <c r="R1430" s="12" t="s">
        <v>8321</v>
      </c>
      <c r="S1430" t="s">
        <v>8343</v>
      </c>
      <c r="T1430" s="17">
        <f t="shared" si="90"/>
        <v>40739.069282407407</v>
      </c>
      <c r="U1430" s="17">
        <f t="shared" si="91"/>
        <v>41860.234166666669</v>
      </c>
    </row>
    <row r="1431" spans="2:21" ht="42.75" hidden="1" x14ac:dyDescent="0.45">
      <c r="B1431">
        <v>2615</v>
      </c>
      <c r="C1431" s="9" t="s">
        <v>2615</v>
      </c>
      <c r="D1431" s="3" t="s">
        <v>6725</v>
      </c>
      <c r="E1431" s="5">
        <v>2001</v>
      </c>
      <c r="F1431" s="7">
        <v>3397</v>
      </c>
      <c r="G1431" t="s">
        <v>8218</v>
      </c>
      <c r="H1431" t="s">
        <v>8224</v>
      </c>
      <c r="I1431" t="s">
        <v>8246</v>
      </c>
      <c r="J1431">
        <v>1462017600</v>
      </c>
      <c r="K1431">
        <v>1458820564</v>
      </c>
      <c r="L1431" t="b">
        <v>0</v>
      </c>
      <c r="M1431">
        <v>72</v>
      </c>
      <c r="N1431" t="b">
        <v>1</v>
      </c>
      <c r="O1431" t="s">
        <v>8299</v>
      </c>
      <c r="P1431">
        <f t="shared" si="88"/>
        <v>170</v>
      </c>
      <c r="Q1431">
        <f t="shared" si="89"/>
        <v>47.18</v>
      </c>
      <c r="R1431" s="12" t="s">
        <v>8308</v>
      </c>
      <c r="S1431" t="s">
        <v>8315</v>
      </c>
      <c r="T1431" s="17">
        <f t="shared" si="90"/>
        <v>42453.49726851852</v>
      </c>
      <c r="U1431" s="17">
        <f t="shared" si="91"/>
        <v>41250.979166666664</v>
      </c>
    </row>
    <row r="1432" spans="2:21" ht="28.5" hidden="1" x14ac:dyDescent="0.45">
      <c r="B1432">
        <v>3223</v>
      </c>
      <c r="C1432" s="9" t="s">
        <v>3223</v>
      </c>
      <c r="D1432" s="3" t="s">
        <v>7333</v>
      </c>
      <c r="E1432" s="5">
        <v>3100</v>
      </c>
      <c r="F1432" s="7">
        <v>3395</v>
      </c>
      <c r="G1432" t="s">
        <v>8218</v>
      </c>
      <c r="H1432" t="s">
        <v>8223</v>
      </c>
      <c r="I1432" t="s">
        <v>8245</v>
      </c>
      <c r="J1432">
        <v>1440100976</v>
      </c>
      <c r="K1432">
        <v>1437508976</v>
      </c>
      <c r="L1432" t="b">
        <v>1</v>
      </c>
      <c r="M1432">
        <v>74</v>
      </c>
      <c r="N1432" t="b">
        <v>1</v>
      </c>
      <c r="O1432" t="s">
        <v>8269</v>
      </c>
      <c r="P1432">
        <f t="shared" si="88"/>
        <v>110</v>
      </c>
      <c r="Q1432">
        <f t="shared" si="89"/>
        <v>45.88</v>
      </c>
      <c r="R1432" s="12" t="s">
        <v>8323</v>
      </c>
      <c r="S1432" t="s">
        <v>8326</v>
      </c>
      <c r="T1432" s="17">
        <f t="shared" si="90"/>
        <v>42206.835370370376</v>
      </c>
      <c r="U1432" s="17">
        <f t="shared" si="91"/>
        <v>42102.370381944449</v>
      </c>
    </row>
    <row r="1433" spans="2:21" ht="42.75" hidden="1" x14ac:dyDescent="0.45">
      <c r="B1433">
        <v>34</v>
      </c>
      <c r="C1433" s="9" t="s">
        <v>36</v>
      </c>
      <c r="D1433" s="3" t="s">
        <v>4145</v>
      </c>
      <c r="E1433" s="5">
        <v>2600</v>
      </c>
      <c r="F1433" s="7">
        <v>3392</v>
      </c>
      <c r="G1433" t="s">
        <v>8218</v>
      </c>
      <c r="H1433" t="s">
        <v>8223</v>
      </c>
      <c r="I1433" t="s">
        <v>8245</v>
      </c>
      <c r="J1433">
        <v>1407224601</v>
      </c>
      <c r="K1433">
        <v>1405928601</v>
      </c>
      <c r="L1433" t="b">
        <v>0</v>
      </c>
      <c r="M1433">
        <v>68</v>
      </c>
      <c r="N1433" t="b">
        <v>1</v>
      </c>
      <c r="O1433" t="s">
        <v>8263</v>
      </c>
      <c r="P1433">
        <f t="shared" si="88"/>
        <v>130</v>
      </c>
      <c r="Q1433">
        <f t="shared" si="89"/>
        <v>49.88</v>
      </c>
      <c r="R1433" s="12" t="s">
        <v>8321</v>
      </c>
      <c r="S1433" t="s">
        <v>8332</v>
      </c>
      <c r="T1433" s="17">
        <f t="shared" si="90"/>
        <v>41841.321770833332</v>
      </c>
      <c r="U1433" s="17">
        <f t="shared" si="91"/>
        <v>40768.958333333336</v>
      </c>
    </row>
    <row r="1434" spans="2:21" ht="42.75" hidden="1" x14ac:dyDescent="0.45">
      <c r="B1434">
        <v>2696</v>
      </c>
      <c r="C1434" s="9" t="s">
        <v>2696</v>
      </c>
      <c r="D1434" s="3" t="s">
        <v>6806</v>
      </c>
      <c r="E1434" s="5">
        <v>60000</v>
      </c>
      <c r="F1434" s="7">
        <v>3390</v>
      </c>
      <c r="G1434" t="s">
        <v>8220</v>
      </c>
      <c r="H1434" t="s">
        <v>8223</v>
      </c>
      <c r="I1434" t="s">
        <v>8245</v>
      </c>
      <c r="J1434">
        <v>1419538560</v>
      </c>
      <c r="K1434">
        <v>1416600960</v>
      </c>
      <c r="L1434" t="b">
        <v>0</v>
      </c>
      <c r="M1434">
        <v>38</v>
      </c>
      <c r="N1434" t="b">
        <v>0</v>
      </c>
      <c r="O1434" t="s">
        <v>8282</v>
      </c>
      <c r="P1434">
        <f t="shared" si="88"/>
        <v>6</v>
      </c>
      <c r="Q1434">
        <f t="shared" si="89"/>
        <v>89.21</v>
      </c>
      <c r="R1434" s="12" t="s">
        <v>8319</v>
      </c>
      <c r="S1434" t="s">
        <v>8345</v>
      </c>
      <c r="T1434" s="17">
        <f t="shared" si="90"/>
        <v>41964.844444444447</v>
      </c>
      <c r="U1434" s="17">
        <f t="shared" si="91"/>
        <v>42490.5</v>
      </c>
    </row>
    <row r="1435" spans="2:21" ht="42.75" hidden="1" x14ac:dyDescent="0.45">
      <c r="B1435">
        <v>2115</v>
      </c>
      <c r="C1435" s="9" t="s">
        <v>2116</v>
      </c>
      <c r="D1435" s="3" t="s">
        <v>6225</v>
      </c>
      <c r="E1435" s="5">
        <v>1500</v>
      </c>
      <c r="F1435" s="7">
        <v>3385</v>
      </c>
      <c r="G1435" t="s">
        <v>8218</v>
      </c>
      <c r="H1435" t="s">
        <v>8223</v>
      </c>
      <c r="I1435" t="s">
        <v>8245</v>
      </c>
      <c r="J1435">
        <v>1298167001</v>
      </c>
      <c r="K1435">
        <v>1295575001</v>
      </c>
      <c r="L1435" t="b">
        <v>0</v>
      </c>
      <c r="M1435">
        <v>36</v>
      </c>
      <c r="N1435" t="b">
        <v>1</v>
      </c>
      <c r="O1435" t="s">
        <v>8277</v>
      </c>
      <c r="P1435">
        <f t="shared" si="88"/>
        <v>226</v>
      </c>
      <c r="Q1435">
        <f t="shared" si="89"/>
        <v>94.03</v>
      </c>
      <c r="R1435" s="12" t="s">
        <v>8327</v>
      </c>
      <c r="S1435" t="s">
        <v>8328</v>
      </c>
      <c r="T1435" s="17">
        <f t="shared" si="90"/>
        <v>40564.081030092595</v>
      </c>
      <c r="U1435" s="17">
        <f t="shared" si="91"/>
        <v>42236.835370370376</v>
      </c>
    </row>
    <row r="1436" spans="2:21" ht="42.75" hidden="1" x14ac:dyDescent="0.45">
      <c r="B1436">
        <v>3604</v>
      </c>
      <c r="C1436" s="9" t="s">
        <v>3603</v>
      </c>
      <c r="D1436" s="3" t="s">
        <v>7714</v>
      </c>
      <c r="E1436" s="5">
        <v>3000</v>
      </c>
      <c r="F1436" s="7">
        <v>3385</v>
      </c>
      <c r="G1436" t="s">
        <v>8218</v>
      </c>
      <c r="H1436" t="s">
        <v>8223</v>
      </c>
      <c r="I1436" t="s">
        <v>8245</v>
      </c>
      <c r="J1436">
        <v>1461913140</v>
      </c>
      <c r="K1436">
        <v>1461370956</v>
      </c>
      <c r="L1436" t="b">
        <v>0</v>
      </c>
      <c r="M1436">
        <v>69</v>
      </c>
      <c r="N1436" t="b">
        <v>1</v>
      </c>
      <c r="O1436" t="s">
        <v>8269</v>
      </c>
      <c r="P1436">
        <f t="shared" si="88"/>
        <v>113</v>
      </c>
      <c r="Q1436">
        <f t="shared" si="89"/>
        <v>49.06</v>
      </c>
      <c r="R1436" s="12" t="s">
        <v>8323</v>
      </c>
      <c r="S1436" t="s">
        <v>8326</v>
      </c>
      <c r="T1436" s="17">
        <f t="shared" si="90"/>
        <v>42483.015694444446</v>
      </c>
      <c r="U1436" s="17">
        <f t="shared" si="91"/>
        <v>41856.321770833332</v>
      </c>
    </row>
    <row r="1437" spans="2:21" ht="42.75" hidden="1" x14ac:dyDescent="0.45">
      <c r="B1437">
        <v>3680</v>
      </c>
      <c r="C1437" s="9" t="s">
        <v>3677</v>
      </c>
      <c r="D1437" s="3" t="s">
        <v>7790</v>
      </c>
      <c r="E1437" s="5">
        <v>3000</v>
      </c>
      <c r="F1437" s="7">
        <v>3383</v>
      </c>
      <c r="G1437" t="s">
        <v>8218</v>
      </c>
      <c r="H1437" t="s">
        <v>8223</v>
      </c>
      <c r="I1437" t="s">
        <v>8245</v>
      </c>
      <c r="J1437">
        <v>1475664834</v>
      </c>
      <c r="K1437">
        <v>1473850434</v>
      </c>
      <c r="L1437" t="b">
        <v>0</v>
      </c>
      <c r="M1437">
        <v>34</v>
      </c>
      <c r="N1437" t="b">
        <v>1</v>
      </c>
      <c r="O1437" t="s">
        <v>8269</v>
      </c>
      <c r="P1437">
        <f t="shared" si="88"/>
        <v>113</v>
      </c>
      <c r="Q1437">
        <f t="shared" si="89"/>
        <v>99.5</v>
      </c>
      <c r="R1437" s="12" t="s">
        <v>8323</v>
      </c>
      <c r="S1437" t="s">
        <v>8326</v>
      </c>
      <c r="T1437" s="17">
        <f t="shared" si="90"/>
        <v>42627.454097222217</v>
      </c>
      <c r="U1437" s="17">
        <f t="shared" si="91"/>
        <v>41998.844444444447</v>
      </c>
    </row>
    <row r="1438" spans="2:21" ht="42.75" hidden="1" x14ac:dyDescent="0.45">
      <c r="B1438">
        <v>1882</v>
      </c>
      <c r="C1438" s="9" t="s">
        <v>1883</v>
      </c>
      <c r="D1438" s="3" t="s">
        <v>5992</v>
      </c>
      <c r="E1438" s="5">
        <v>3350</v>
      </c>
      <c r="F1438" s="7">
        <v>3380</v>
      </c>
      <c r="G1438" t="s">
        <v>8218</v>
      </c>
      <c r="H1438" t="s">
        <v>8223</v>
      </c>
      <c r="I1438" t="s">
        <v>8245</v>
      </c>
      <c r="J1438">
        <v>1341964080</v>
      </c>
      <c r="K1438">
        <v>1339109212</v>
      </c>
      <c r="L1438" t="b">
        <v>0</v>
      </c>
      <c r="M1438">
        <v>81</v>
      </c>
      <c r="N1438" t="b">
        <v>1</v>
      </c>
      <c r="O1438" t="s">
        <v>8277</v>
      </c>
      <c r="P1438">
        <f t="shared" si="88"/>
        <v>101</v>
      </c>
      <c r="Q1438">
        <f t="shared" si="89"/>
        <v>41.73</v>
      </c>
      <c r="R1438" s="12" t="s">
        <v>8327</v>
      </c>
      <c r="S1438" t="s">
        <v>8328</v>
      </c>
      <c r="T1438" s="17">
        <f t="shared" si="90"/>
        <v>41067.949212962965</v>
      </c>
      <c r="U1438" s="17">
        <f t="shared" si="91"/>
        <v>40594.081030092595</v>
      </c>
    </row>
    <row r="1439" spans="2:21" ht="42.75" hidden="1" x14ac:dyDescent="0.45">
      <c r="B1439">
        <v>1821</v>
      </c>
      <c r="C1439" s="9" t="s">
        <v>1822</v>
      </c>
      <c r="D1439" s="3" t="s">
        <v>5931</v>
      </c>
      <c r="E1439" s="5">
        <v>2500</v>
      </c>
      <c r="F1439" s="7">
        <v>3372.25</v>
      </c>
      <c r="G1439" t="s">
        <v>8218</v>
      </c>
      <c r="H1439" t="s">
        <v>8223</v>
      </c>
      <c r="I1439" t="s">
        <v>8245</v>
      </c>
      <c r="J1439">
        <v>1330760367</v>
      </c>
      <c r="K1439">
        <v>1326872367</v>
      </c>
      <c r="L1439" t="b">
        <v>0</v>
      </c>
      <c r="M1439">
        <v>57</v>
      </c>
      <c r="N1439" t="b">
        <v>1</v>
      </c>
      <c r="O1439" t="s">
        <v>8274</v>
      </c>
      <c r="P1439">
        <f t="shared" si="88"/>
        <v>135</v>
      </c>
      <c r="Q1439">
        <f t="shared" si="89"/>
        <v>59.16</v>
      </c>
      <c r="R1439" s="12" t="s">
        <v>8327</v>
      </c>
      <c r="S1439" t="s">
        <v>8331</v>
      </c>
      <c r="T1439" s="17">
        <f t="shared" si="90"/>
        <v>40926.319062499999</v>
      </c>
      <c r="U1439" s="17">
        <f t="shared" si="91"/>
        <v>42489.290972222225</v>
      </c>
    </row>
    <row r="1440" spans="2:21" ht="42.75" hidden="1" x14ac:dyDescent="0.45">
      <c r="B1440">
        <v>1474</v>
      </c>
      <c r="C1440" s="9" t="s">
        <v>1475</v>
      </c>
      <c r="D1440" s="3" t="s">
        <v>5584</v>
      </c>
      <c r="E1440" s="5">
        <v>3000</v>
      </c>
      <c r="F1440" s="7">
        <v>3368</v>
      </c>
      <c r="G1440" t="s">
        <v>8218</v>
      </c>
      <c r="H1440" t="s">
        <v>8223</v>
      </c>
      <c r="I1440" t="s">
        <v>8245</v>
      </c>
      <c r="J1440">
        <v>1379093292</v>
      </c>
      <c r="K1440">
        <v>1376501292</v>
      </c>
      <c r="L1440" t="b">
        <v>1</v>
      </c>
      <c r="M1440">
        <v>76</v>
      </c>
      <c r="N1440" t="b">
        <v>1</v>
      </c>
      <c r="O1440" t="s">
        <v>8286</v>
      </c>
      <c r="P1440">
        <f t="shared" si="88"/>
        <v>112</v>
      </c>
      <c r="Q1440">
        <f t="shared" si="89"/>
        <v>44.32</v>
      </c>
      <c r="R1440" s="12" t="s">
        <v>8311</v>
      </c>
      <c r="S1440" t="s">
        <v>8312</v>
      </c>
      <c r="T1440" s="17">
        <f t="shared" si="90"/>
        <v>41500.727916666663</v>
      </c>
      <c r="U1440" s="17">
        <f t="shared" si="91"/>
        <v>42648.454097222217</v>
      </c>
    </row>
    <row r="1441" spans="2:21" ht="42.75" hidden="1" x14ac:dyDescent="0.45">
      <c r="B1441">
        <v>3526</v>
      </c>
      <c r="C1441" s="9" t="s">
        <v>3525</v>
      </c>
      <c r="D1441" s="3" t="s">
        <v>7636</v>
      </c>
      <c r="E1441" s="5">
        <v>3300</v>
      </c>
      <c r="F1441" s="7">
        <v>3366</v>
      </c>
      <c r="G1441" t="s">
        <v>8218</v>
      </c>
      <c r="H1441" t="s">
        <v>8223</v>
      </c>
      <c r="I1441" t="s">
        <v>8245</v>
      </c>
      <c r="J1441">
        <v>1461823140</v>
      </c>
      <c r="K1441">
        <v>1459411371</v>
      </c>
      <c r="L1441" t="b">
        <v>0</v>
      </c>
      <c r="M1441">
        <v>34</v>
      </c>
      <c r="N1441" t="b">
        <v>1</v>
      </c>
      <c r="O1441" t="s">
        <v>8269</v>
      </c>
      <c r="P1441">
        <f t="shared" si="88"/>
        <v>102</v>
      </c>
      <c r="Q1441">
        <f t="shared" si="89"/>
        <v>99</v>
      </c>
      <c r="R1441" s="12" t="s">
        <v>8323</v>
      </c>
      <c r="S1441" t="s">
        <v>8326</v>
      </c>
      <c r="T1441" s="17">
        <f t="shared" si="90"/>
        <v>42460.335312499999</v>
      </c>
      <c r="U1441" s="17">
        <f t="shared" si="91"/>
        <v>41100.991666666669</v>
      </c>
    </row>
    <row r="1442" spans="2:21" ht="42.75" x14ac:dyDescent="0.45">
      <c r="B1442">
        <v>2806</v>
      </c>
      <c r="C1442" s="9" t="s">
        <v>2806</v>
      </c>
      <c r="D1442" s="3" t="s">
        <v>6916</v>
      </c>
      <c r="E1442" s="5">
        <v>3000</v>
      </c>
      <c r="F1442" s="7">
        <v>3363</v>
      </c>
      <c r="G1442" t="s">
        <v>8218</v>
      </c>
      <c r="H1442" t="s">
        <v>8224</v>
      </c>
      <c r="I1442" t="s">
        <v>8246</v>
      </c>
      <c r="J1442">
        <v>1438772400</v>
      </c>
      <c r="K1442">
        <v>1435645490</v>
      </c>
      <c r="L1442" t="b">
        <v>0</v>
      </c>
      <c r="M1442">
        <v>76</v>
      </c>
      <c r="N1442" t="b">
        <v>1</v>
      </c>
      <c r="O1442" t="s">
        <v>8269</v>
      </c>
      <c r="P1442">
        <f t="shared" si="88"/>
        <v>112</v>
      </c>
      <c r="Q1442">
        <f t="shared" si="89"/>
        <v>44.25</v>
      </c>
      <c r="R1442" s="12" t="s">
        <v>8323</v>
      </c>
      <c r="S1442" t="s">
        <v>8326</v>
      </c>
      <c r="T1442" s="17">
        <f t="shared" si="90"/>
        <v>42185.267245370371</v>
      </c>
      <c r="U1442" s="17">
        <f t="shared" si="91"/>
        <v>40971.319062499999</v>
      </c>
    </row>
    <row r="1443" spans="2:21" ht="42.75" hidden="1" x14ac:dyDescent="0.45">
      <c r="B1443">
        <v>2476</v>
      </c>
      <c r="C1443" s="9" t="s">
        <v>2477</v>
      </c>
      <c r="D1443" s="3" t="s">
        <v>6586</v>
      </c>
      <c r="E1443" s="5">
        <v>3200</v>
      </c>
      <c r="F1443" s="7">
        <v>3360.72</v>
      </c>
      <c r="G1443" t="s">
        <v>8218</v>
      </c>
      <c r="H1443" t="s">
        <v>8223</v>
      </c>
      <c r="I1443" t="s">
        <v>8245</v>
      </c>
      <c r="J1443">
        <v>1415004770</v>
      </c>
      <c r="K1443">
        <v>1412149970</v>
      </c>
      <c r="L1443" t="b">
        <v>0</v>
      </c>
      <c r="M1443">
        <v>55</v>
      </c>
      <c r="N1443" t="b">
        <v>1</v>
      </c>
      <c r="O1443" t="s">
        <v>8277</v>
      </c>
      <c r="P1443">
        <f t="shared" si="88"/>
        <v>105</v>
      </c>
      <c r="Q1443">
        <f t="shared" si="89"/>
        <v>61.1</v>
      </c>
      <c r="R1443" s="12" t="s">
        <v>8327</v>
      </c>
      <c r="S1443" t="s">
        <v>8328</v>
      </c>
      <c r="T1443" s="17">
        <f t="shared" si="90"/>
        <v>41913.328356481477</v>
      </c>
      <c r="U1443" s="17">
        <f t="shared" si="91"/>
        <v>41530.727916666663</v>
      </c>
    </row>
    <row r="1444" spans="2:21" ht="57" hidden="1" x14ac:dyDescent="0.45">
      <c r="B1444">
        <v>378</v>
      </c>
      <c r="C1444" s="9" t="s">
        <v>379</v>
      </c>
      <c r="D1444" s="3" t="s">
        <v>4488</v>
      </c>
      <c r="E1444" s="5">
        <v>3000</v>
      </c>
      <c r="F1444" s="7">
        <v>3353</v>
      </c>
      <c r="G1444" t="s">
        <v>8218</v>
      </c>
      <c r="H1444" t="s">
        <v>8228</v>
      </c>
      <c r="I1444" t="s">
        <v>8250</v>
      </c>
      <c r="J1444">
        <v>1453765920</v>
      </c>
      <c r="K1444">
        <v>1451655808</v>
      </c>
      <c r="L1444" t="b">
        <v>0</v>
      </c>
      <c r="M1444">
        <v>83</v>
      </c>
      <c r="N1444" t="b">
        <v>1</v>
      </c>
      <c r="O1444" t="s">
        <v>8267</v>
      </c>
      <c r="P1444">
        <f t="shared" si="88"/>
        <v>112</v>
      </c>
      <c r="Q1444">
        <f t="shared" si="89"/>
        <v>40.4</v>
      </c>
      <c r="R1444" s="12" t="s">
        <v>8321</v>
      </c>
      <c r="S1444" t="s">
        <v>8322</v>
      </c>
      <c r="T1444" s="17">
        <f t="shared" si="90"/>
        <v>42370.571851851855</v>
      </c>
      <c r="U1444" s="17">
        <f t="shared" si="91"/>
        <v>42488.249305555553</v>
      </c>
    </row>
    <row r="1445" spans="2:21" ht="42.75" hidden="1" x14ac:dyDescent="0.45">
      <c r="B1445">
        <v>1358</v>
      </c>
      <c r="C1445" s="9" t="s">
        <v>1359</v>
      </c>
      <c r="D1445" s="3" t="s">
        <v>5468</v>
      </c>
      <c r="E1445" s="5">
        <v>3000</v>
      </c>
      <c r="F1445" s="7">
        <v>3350</v>
      </c>
      <c r="G1445" t="s">
        <v>8218</v>
      </c>
      <c r="H1445" t="s">
        <v>8223</v>
      </c>
      <c r="I1445" t="s">
        <v>8245</v>
      </c>
      <c r="J1445">
        <v>1309009323</v>
      </c>
      <c r="K1445">
        <v>1306417323</v>
      </c>
      <c r="L1445" t="b">
        <v>0</v>
      </c>
      <c r="M1445">
        <v>49</v>
      </c>
      <c r="N1445" t="b">
        <v>1</v>
      </c>
      <c r="O1445" t="s">
        <v>8272</v>
      </c>
      <c r="P1445">
        <f t="shared" si="88"/>
        <v>112</v>
      </c>
      <c r="Q1445">
        <f t="shared" si="89"/>
        <v>68.37</v>
      </c>
      <c r="R1445" s="12" t="s">
        <v>8311</v>
      </c>
      <c r="S1445" t="s">
        <v>8333</v>
      </c>
      <c r="T1445" s="17">
        <f t="shared" si="90"/>
        <v>40689.570868055554</v>
      </c>
      <c r="U1445" s="17">
        <f t="shared" si="91"/>
        <v>42221.458333333328</v>
      </c>
    </row>
    <row r="1446" spans="2:21" ht="42.75" hidden="1" x14ac:dyDescent="0.45">
      <c r="B1446">
        <v>3322</v>
      </c>
      <c r="C1446" s="9" t="s">
        <v>3322</v>
      </c>
      <c r="D1446" s="3" t="s">
        <v>7432</v>
      </c>
      <c r="E1446" s="5">
        <v>3300</v>
      </c>
      <c r="F1446" s="7">
        <v>3350</v>
      </c>
      <c r="G1446" t="s">
        <v>8218</v>
      </c>
      <c r="H1446" t="s">
        <v>8223</v>
      </c>
      <c r="I1446" t="s">
        <v>8245</v>
      </c>
      <c r="J1446">
        <v>1466567700</v>
      </c>
      <c r="K1446">
        <v>1464653696</v>
      </c>
      <c r="L1446" t="b">
        <v>0</v>
      </c>
      <c r="M1446">
        <v>23</v>
      </c>
      <c r="N1446" t="b">
        <v>1</v>
      </c>
      <c r="O1446" t="s">
        <v>8269</v>
      </c>
      <c r="P1446">
        <f t="shared" si="88"/>
        <v>102</v>
      </c>
      <c r="Q1446">
        <f t="shared" si="89"/>
        <v>145.65</v>
      </c>
      <c r="R1446" s="12" t="s">
        <v>8323</v>
      </c>
      <c r="S1446" t="s">
        <v>8326</v>
      </c>
      <c r="T1446" s="17">
        <f t="shared" si="90"/>
        <v>42521.010370370372</v>
      </c>
      <c r="U1446" s="17">
        <f t="shared" si="91"/>
        <v>41946.370023148149</v>
      </c>
    </row>
    <row r="1447" spans="2:21" ht="42.75" x14ac:dyDescent="0.45">
      <c r="B1447">
        <v>3341</v>
      </c>
      <c r="C1447" s="9" t="s">
        <v>3341</v>
      </c>
      <c r="D1447" s="3" t="s">
        <v>7451</v>
      </c>
      <c r="E1447" s="5">
        <v>3350</v>
      </c>
      <c r="F1447" s="7">
        <v>3350</v>
      </c>
      <c r="G1447" t="s">
        <v>8218</v>
      </c>
      <c r="H1447" t="s">
        <v>8224</v>
      </c>
      <c r="I1447" t="s">
        <v>8246</v>
      </c>
      <c r="J1447">
        <v>1465750800</v>
      </c>
      <c r="K1447">
        <v>1463771421</v>
      </c>
      <c r="L1447" t="b">
        <v>0</v>
      </c>
      <c r="M1447">
        <v>28</v>
      </c>
      <c r="N1447" t="b">
        <v>1</v>
      </c>
      <c r="O1447" t="s">
        <v>8269</v>
      </c>
      <c r="P1447">
        <f t="shared" si="88"/>
        <v>100</v>
      </c>
      <c r="Q1447">
        <f t="shared" si="89"/>
        <v>119.64</v>
      </c>
      <c r="R1447" s="12" t="s">
        <v>8323</v>
      </c>
      <c r="S1447" t="s">
        <v>8326</v>
      </c>
      <c r="T1447" s="17">
        <f t="shared" si="90"/>
        <v>42510.798854166671</v>
      </c>
      <c r="U1447" s="17">
        <f t="shared" si="91"/>
        <v>42394.994444444441</v>
      </c>
    </row>
    <row r="1448" spans="2:21" ht="42.75" hidden="1" x14ac:dyDescent="0.45">
      <c r="B1448">
        <v>1887</v>
      </c>
      <c r="C1448" s="9" t="s">
        <v>1888</v>
      </c>
      <c r="D1448" s="3" t="s">
        <v>5997</v>
      </c>
      <c r="E1448" s="5">
        <v>3000</v>
      </c>
      <c r="F1448" s="7">
        <v>3335</v>
      </c>
      <c r="G1448" t="s">
        <v>8218</v>
      </c>
      <c r="H1448" t="s">
        <v>8226</v>
      </c>
      <c r="I1448" t="s">
        <v>8248</v>
      </c>
      <c r="J1448">
        <v>1449178200</v>
      </c>
      <c r="K1448">
        <v>1447614732</v>
      </c>
      <c r="L1448" t="b">
        <v>0</v>
      </c>
      <c r="M1448">
        <v>8</v>
      </c>
      <c r="N1448" t="b">
        <v>1</v>
      </c>
      <c r="O1448" t="s">
        <v>8277</v>
      </c>
      <c r="P1448">
        <f t="shared" si="88"/>
        <v>111</v>
      </c>
      <c r="Q1448">
        <f t="shared" si="89"/>
        <v>416.88</v>
      </c>
      <c r="R1448" s="12" t="s">
        <v>8327</v>
      </c>
      <c r="S1448" t="s">
        <v>8328</v>
      </c>
      <c r="T1448" s="17">
        <f t="shared" si="90"/>
        <v>42323.800138888888</v>
      </c>
      <c r="U1448" s="17">
        <f t="shared" si="91"/>
        <v>40719.570868055554</v>
      </c>
    </row>
    <row r="1449" spans="2:21" ht="42.75" hidden="1" x14ac:dyDescent="0.45">
      <c r="B1449">
        <v>3661</v>
      </c>
      <c r="C1449" s="9" t="s">
        <v>3658</v>
      </c>
      <c r="D1449" s="3" t="s">
        <v>7771</v>
      </c>
      <c r="E1449" s="5">
        <v>3000</v>
      </c>
      <c r="F1449" s="7">
        <v>3330</v>
      </c>
      <c r="G1449" t="s">
        <v>8218</v>
      </c>
      <c r="H1449" t="s">
        <v>8223</v>
      </c>
      <c r="I1449" t="s">
        <v>8245</v>
      </c>
      <c r="J1449">
        <v>1460260800</v>
      </c>
      <c r="K1449">
        <v>1458336672</v>
      </c>
      <c r="L1449" t="b">
        <v>0</v>
      </c>
      <c r="M1449">
        <v>36</v>
      </c>
      <c r="N1449" t="b">
        <v>1</v>
      </c>
      <c r="O1449" t="s">
        <v>8269</v>
      </c>
      <c r="P1449">
        <f t="shared" si="88"/>
        <v>111</v>
      </c>
      <c r="Q1449">
        <f t="shared" si="89"/>
        <v>92.5</v>
      </c>
      <c r="R1449" s="12" t="s">
        <v>8323</v>
      </c>
      <c r="S1449" t="s">
        <v>8326</v>
      </c>
      <c r="T1449" s="17">
        <f t="shared" si="90"/>
        <v>42447.896666666667</v>
      </c>
      <c r="U1449" s="17">
        <f t="shared" si="91"/>
        <v>42543.163194444445</v>
      </c>
    </row>
    <row r="1450" spans="2:21" ht="42.75" hidden="1" x14ac:dyDescent="0.45">
      <c r="B1450">
        <v>2462</v>
      </c>
      <c r="C1450" s="9" t="s">
        <v>2463</v>
      </c>
      <c r="D1450" s="3" t="s">
        <v>6572</v>
      </c>
      <c r="E1450" s="5">
        <v>3000</v>
      </c>
      <c r="F1450" s="7">
        <v>3321.25</v>
      </c>
      <c r="G1450" t="s">
        <v>8218</v>
      </c>
      <c r="H1450" t="s">
        <v>8223</v>
      </c>
      <c r="I1450" t="s">
        <v>8245</v>
      </c>
      <c r="J1450">
        <v>1342672096</v>
      </c>
      <c r="K1450">
        <v>1340944096</v>
      </c>
      <c r="L1450" t="b">
        <v>0</v>
      </c>
      <c r="M1450">
        <v>115</v>
      </c>
      <c r="N1450" t="b">
        <v>1</v>
      </c>
      <c r="O1450" t="s">
        <v>8277</v>
      </c>
      <c r="P1450">
        <f t="shared" si="88"/>
        <v>111</v>
      </c>
      <c r="Q1450">
        <f t="shared" si="89"/>
        <v>28.88</v>
      </c>
      <c r="R1450" s="12" t="s">
        <v>8327</v>
      </c>
      <c r="S1450" t="s">
        <v>8328</v>
      </c>
      <c r="T1450" s="17">
        <f t="shared" si="90"/>
        <v>41089.186296296299</v>
      </c>
      <c r="U1450" s="17">
        <f t="shared" si="91"/>
        <v>42533.708333333328</v>
      </c>
    </row>
    <row r="1451" spans="2:21" ht="28.5" hidden="1" x14ac:dyDescent="0.45">
      <c r="B1451">
        <v>2831</v>
      </c>
      <c r="C1451" s="9" t="s">
        <v>2831</v>
      </c>
      <c r="D1451" s="3" t="s">
        <v>6941</v>
      </c>
      <c r="E1451" s="5">
        <v>3000</v>
      </c>
      <c r="F1451" s="7">
        <v>3320</v>
      </c>
      <c r="G1451" t="s">
        <v>8218</v>
      </c>
      <c r="H1451" t="s">
        <v>8223</v>
      </c>
      <c r="I1451" t="s">
        <v>8245</v>
      </c>
      <c r="J1451">
        <v>1437076070</v>
      </c>
      <c r="K1451">
        <v>1434484070</v>
      </c>
      <c r="L1451" t="b">
        <v>0</v>
      </c>
      <c r="M1451">
        <v>52</v>
      </c>
      <c r="N1451" t="b">
        <v>1</v>
      </c>
      <c r="O1451" t="s">
        <v>8269</v>
      </c>
      <c r="P1451">
        <f t="shared" si="88"/>
        <v>111</v>
      </c>
      <c r="Q1451">
        <f t="shared" si="89"/>
        <v>63.85</v>
      </c>
      <c r="R1451" s="12" t="s">
        <v>8323</v>
      </c>
      <c r="S1451" t="s">
        <v>8326</v>
      </c>
      <c r="T1451" s="17">
        <f t="shared" si="90"/>
        <v>42171.824884259258</v>
      </c>
      <c r="U1451" s="17">
        <f t="shared" si="91"/>
        <v>42341.895833333328</v>
      </c>
    </row>
    <row r="1452" spans="2:21" ht="42.75" hidden="1" x14ac:dyDescent="0.45">
      <c r="B1452">
        <v>2672</v>
      </c>
      <c r="C1452" s="9" t="s">
        <v>2672</v>
      </c>
      <c r="D1452" s="3" t="s">
        <v>6782</v>
      </c>
      <c r="E1452" s="5">
        <v>10000</v>
      </c>
      <c r="F1452" s="7">
        <v>3319</v>
      </c>
      <c r="G1452" t="s">
        <v>8220</v>
      </c>
      <c r="H1452" t="s">
        <v>8223</v>
      </c>
      <c r="I1452" t="s">
        <v>8245</v>
      </c>
      <c r="J1452">
        <v>1451282400</v>
      </c>
      <c r="K1452">
        <v>1449436390</v>
      </c>
      <c r="L1452" t="b">
        <v>1</v>
      </c>
      <c r="M1452">
        <v>47</v>
      </c>
      <c r="N1452" t="b">
        <v>0</v>
      </c>
      <c r="O1452" t="s">
        <v>8300</v>
      </c>
      <c r="P1452">
        <f t="shared" si="88"/>
        <v>33</v>
      </c>
      <c r="Q1452">
        <f t="shared" si="89"/>
        <v>70.62</v>
      </c>
      <c r="R1452" s="12" t="s">
        <v>8308</v>
      </c>
      <c r="S1452" t="s">
        <v>8340</v>
      </c>
      <c r="T1452" s="17">
        <f t="shared" si="90"/>
        <v>42344.884143518517</v>
      </c>
      <c r="U1452" s="17">
        <f t="shared" si="91"/>
        <v>42470.166666666672</v>
      </c>
    </row>
    <row r="1453" spans="2:21" ht="42.75" hidden="1" x14ac:dyDescent="0.45">
      <c r="B1453">
        <v>3593</v>
      </c>
      <c r="C1453" s="9" t="s">
        <v>3592</v>
      </c>
      <c r="D1453" s="3" t="s">
        <v>7703</v>
      </c>
      <c r="E1453" s="5">
        <v>3000</v>
      </c>
      <c r="F1453" s="7">
        <v>3319</v>
      </c>
      <c r="G1453" t="s">
        <v>8218</v>
      </c>
      <c r="H1453" t="s">
        <v>8223</v>
      </c>
      <c r="I1453" t="s">
        <v>8245</v>
      </c>
      <c r="J1453">
        <v>1420489560</v>
      </c>
      <c r="K1453">
        <v>1417469639</v>
      </c>
      <c r="L1453" t="b">
        <v>0</v>
      </c>
      <c r="M1453">
        <v>43</v>
      </c>
      <c r="N1453" t="b">
        <v>1</v>
      </c>
      <c r="O1453" t="s">
        <v>8269</v>
      </c>
      <c r="P1453">
        <f t="shared" si="88"/>
        <v>111</v>
      </c>
      <c r="Q1453">
        <f t="shared" si="89"/>
        <v>77.19</v>
      </c>
      <c r="R1453" s="12" t="s">
        <v>8323</v>
      </c>
      <c r="S1453" t="s">
        <v>8326</v>
      </c>
      <c r="T1453" s="17">
        <f t="shared" si="90"/>
        <v>41974.898599537039</v>
      </c>
      <c r="U1453" s="17">
        <f t="shared" si="91"/>
        <v>41109.186296296299</v>
      </c>
    </row>
    <row r="1454" spans="2:21" hidden="1" x14ac:dyDescent="0.45">
      <c r="B1454">
        <v>746</v>
      </c>
      <c r="C1454" s="9" t="s">
        <v>747</v>
      </c>
      <c r="D1454" s="3" t="s">
        <v>4856</v>
      </c>
      <c r="E1454" s="5">
        <v>2987</v>
      </c>
      <c r="F1454" s="7">
        <v>3318</v>
      </c>
      <c r="G1454" t="s">
        <v>8218</v>
      </c>
      <c r="H1454" t="s">
        <v>8223</v>
      </c>
      <c r="I1454" t="s">
        <v>8245</v>
      </c>
      <c r="J1454">
        <v>1348372740</v>
      </c>
      <c r="K1454">
        <v>1346806909</v>
      </c>
      <c r="L1454" t="b">
        <v>0</v>
      </c>
      <c r="M1454">
        <v>97</v>
      </c>
      <c r="N1454" t="b">
        <v>1</v>
      </c>
      <c r="O1454" t="s">
        <v>8272</v>
      </c>
      <c r="P1454">
        <f t="shared" si="88"/>
        <v>111</v>
      </c>
      <c r="Q1454">
        <f t="shared" si="89"/>
        <v>34.21</v>
      </c>
      <c r="R1454" s="12" t="s">
        <v>8311</v>
      </c>
      <c r="S1454" t="s">
        <v>8333</v>
      </c>
      <c r="T1454" s="17">
        <f t="shared" si="90"/>
        <v>41157.042928240742</v>
      </c>
      <c r="U1454" s="17">
        <f t="shared" si="91"/>
        <v>42201.824884259258</v>
      </c>
    </row>
    <row r="1455" spans="2:21" ht="28.5" hidden="1" x14ac:dyDescent="0.45">
      <c r="B1455">
        <v>1339</v>
      </c>
      <c r="C1455" s="9" t="s">
        <v>1340</v>
      </c>
      <c r="D1455" s="3" t="s">
        <v>5449</v>
      </c>
      <c r="E1455" s="5">
        <v>50000</v>
      </c>
      <c r="F1455" s="7">
        <v>3317</v>
      </c>
      <c r="G1455" t="s">
        <v>8219</v>
      </c>
      <c r="H1455" t="s">
        <v>8223</v>
      </c>
      <c r="I1455" t="s">
        <v>8245</v>
      </c>
      <c r="J1455">
        <v>1418056315</v>
      </c>
      <c r="K1455">
        <v>1414164715</v>
      </c>
      <c r="L1455" t="b">
        <v>0</v>
      </c>
      <c r="M1455">
        <v>37</v>
      </c>
      <c r="N1455" t="b">
        <v>0</v>
      </c>
      <c r="O1455" t="s">
        <v>8271</v>
      </c>
      <c r="P1455">
        <f t="shared" si="88"/>
        <v>7</v>
      </c>
      <c r="Q1455">
        <f t="shared" si="89"/>
        <v>89.65</v>
      </c>
      <c r="R1455" s="12" t="s">
        <v>8308</v>
      </c>
      <c r="S1455" t="s">
        <v>8310</v>
      </c>
      <c r="T1455" s="17">
        <f t="shared" si="90"/>
        <v>41936.647164351853</v>
      </c>
      <c r="U1455" s="17">
        <f t="shared" si="91"/>
        <v>42366.25</v>
      </c>
    </row>
    <row r="1456" spans="2:21" ht="42.75" hidden="1" x14ac:dyDescent="0.45">
      <c r="B1456">
        <v>3261</v>
      </c>
      <c r="C1456" s="9" t="s">
        <v>3261</v>
      </c>
      <c r="D1456" s="3" t="s">
        <v>7371</v>
      </c>
      <c r="E1456" s="5">
        <v>3300</v>
      </c>
      <c r="F1456" s="7">
        <v>3315</v>
      </c>
      <c r="G1456" t="s">
        <v>8218</v>
      </c>
      <c r="H1456" t="s">
        <v>8223</v>
      </c>
      <c r="I1456" t="s">
        <v>8245</v>
      </c>
      <c r="J1456">
        <v>1437067476</v>
      </c>
      <c r="K1456">
        <v>1434475476</v>
      </c>
      <c r="L1456" t="b">
        <v>1</v>
      </c>
      <c r="M1456">
        <v>49</v>
      </c>
      <c r="N1456" t="b">
        <v>1</v>
      </c>
      <c r="O1456" t="s">
        <v>8269</v>
      </c>
      <c r="P1456">
        <f t="shared" si="88"/>
        <v>100</v>
      </c>
      <c r="Q1456">
        <f t="shared" si="89"/>
        <v>67.650000000000006</v>
      </c>
      <c r="R1456" s="12" t="s">
        <v>8323</v>
      </c>
      <c r="S1456" t="s">
        <v>8326</v>
      </c>
      <c r="T1456" s="17">
        <f t="shared" si="90"/>
        <v>42171.725416666668</v>
      </c>
      <c r="U1456" s="17">
        <f t="shared" si="91"/>
        <v>42009.851388888885</v>
      </c>
    </row>
    <row r="1457" spans="2:21" ht="42.75" hidden="1" x14ac:dyDescent="0.45">
      <c r="B1457">
        <v>3513</v>
      </c>
      <c r="C1457" s="9" t="s">
        <v>3512</v>
      </c>
      <c r="D1457" s="3" t="s">
        <v>7623</v>
      </c>
      <c r="E1457" s="5">
        <v>2800</v>
      </c>
      <c r="F1457" s="7">
        <v>3315</v>
      </c>
      <c r="G1457" t="s">
        <v>8218</v>
      </c>
      <c r="H1457" t="s">
        <v>8223</v>
      </c>
      <c r="I1457" t="s">
        <v>8245</v>
      </c>
      <c r="J1457">
        <v>1401857940</v>
      </c>
      <c r="K1457">
        <v>1400725112</v>
      </c>
      <c r="L1457" t="b">
        <v>0</v>
      </c>
      <c r="M1457">
        <v>44</v>
      </c>
      <c r="N1457" t="b">
        <v>1</v>
      </c>
      <c r="O1457" t="s">
        <v>8269</v>
      </c>
      <c r="P1457">
        <f t="shared" si="88"/>
        <v>118</v>
      </c>
      <c r="Q1457">
        <f t="shared" si="89"/>
        <v>75.34</v>
      </c>
      <c r="R1457" s="12" t="s">
        <v>8323</v>
      </c>
      <c r="S1457" t="s">
        <v>8326</v>
      </c>
      <c r="T1457" s="17">
        <f t="shared" si="90"/>
        <v>41781.096203703702</v>
      </c>
      <c r="U1457" s="17">
        <f t="shared" si="91"/>
        <v>41175.165972222225</v>
      </c>
    </row>
    <row r="1458" spans="2:21" ht="42.75" hidden="1" x14ac:dyDescent="0.45">
      <c r="B1458">
        <v>2601</v>
      </c>
      <c r="C1458" s="9" t="s">
        <v>2601</v>
      </c>
      <c r="D1458" s="3" t="s">
        <v>6711</v>
      </c>
      <c r="E1458" s="5">
        <v>500</v>
      </c>
      <c r="F1458" s="7">
        <v>3307</v>
      </c>
      <c r="G1458" t="s">
        <v>8218</v>
      </c>
      <c r="H1458" t="s">
        <v>8223</v>
      </c>
      <c r="I1458" t="s">
        <v>8245</v>
      </c>
      <c r="J1458">
        <v>1347508740</v>
      </c>
      <c r="K1458">
        <v>1346276349</v>
      </c>
      <c r="L1458" t="b">
        <v>1</v>
      </c>
      <c r="M1458">
        <v>151</v>
      </c>
      <c r="N1458" t="b">
        <v>1</v>
      </c>
      <c r="O1458" t="s">
        <v>8299</v>
      </c>
      <c r="P1458">
        <f t="shared" si="88"/>
        <v>661</v>
      </c>
      <c r="Q1458">
        <f t="shared" si="89"/>
        <v>21.9</v>
      </c>
      <c r="R1458" s="12" t="s">
        <v>8308</v>
      </c>
      <c r="S1458" t="s">
        <v>8315</v>
      </c>
      <c r="T1458" s="17">
        <f t="shared" si="90"/>
        <v>41150.902187499996</v>
      </c>
      <c r="U1458" s="17">
        <f t="shared" si="91"/>
        <v>41981.688831018517</v>
      </c>
    </row>
    <row r="1459" spans="2:21" ht="42.75" hidden="1" x14ac:dyDescent="0.45">
      <c r="B1459">
        <v>2163</v>
      </c>
      <c r="C1459" s="9" t="s">
        <v>2164</v>
      </c>
      <c r="D1459" s="3" t="s">
        <v>6273</v>
      </c>
      <c r="E1459" s="5">
        <v>2500</v>
      </c>
      <c r="F1459" s="7">
        <v>3305</v>
      </c>
      <c r="G1459" t="s">
        <v>8218</v>
      </c>
      <c r="H1459" t="s">
        <v>8223</v>
      </c>
      <c r="I1459" t="s">
        <v>8245</v>
      </c>
      <c r="J1459">
        <v>1433735400</v>
      </c>
      <c r="K1459">
        <v>1429306520</v>
      </c>
      <c r="L1459" t="b">
        <v>0</v>
      </c>
      <c r="M1459">
        <v>44</v>
      </c>
      <c r="N1459" t="b">
        <v>1</v>
      </c>
      <c r="O1459" t="s">
        <v>8274</v>
      </c>
      <c r="P1459">
        <f t="shared" si="88"/>
        <v>132</v>
      </c>
      <c r="Q1459">
        <f t="shared" si="89"/>
        <v>75.11</v>
      </c>
      <c r="R1459" s="12" t="s">
        <v>8327</v>
      </c>
      <c r="S1459" t="s">
        <v>8331</v>
      </c>
      <c r="T1459" s="17">
        <f t="shared" si="90"/>
        <v>42111.899537037039</v>
      </c>
      <c r="U1459" s="17">
        <f t="shared" si="91"/>
        <v>42201.725416666668</v>
      </c>
    </row>
    <row r="1460" spans="2:21" ht="42.75" hidden="1" x14ac:dyDescent="0.45">
      <c r="B1460">
        <v>1094</v>
      </c>
      <c r="C1460" s="9" t="s">
        <v>1095</v>
      </c>
      <c r="D1460" s="3" t="s">
        <v>5204</v>
      </c>
      <c r="E1460" s="5">
        <v>18000</v>
      </c>
      <c r="F1460" s="7">
        <v>3294.01</v>
      </c>
      <c r="G1460" t="s">
        <v>8220</v>
      </c>
      <c r="H1460" t="s">
        <v>8223</v>
      </c>
      <c r="I1460" t="s">
        <v>8245</v>
      </c>
      <c r="J1460">
        <v>1318180033</v>
      </c>
      <c r="K1460">
        <v>1315588033</v>
      </c>
      <c r="L1460" t="b">
        <v>0</v>
      </c>
      <c r="M1460">
        <v>27</v>
      </c>
      <c r="N1460" t="b">
        <v>0</v>
      </c>
      <c r="O1460" t="s">
        <v>8280</v>
      </c>
      <c r="P1460">
        <f t="shared" si="88"/>
        <v>18</v>
      </c>
      <c r="Q1460">
        <f t="shared" si="89"/>
        <v>122</v>
      </c>
      <c r="R1460" s="12" t="s">
        <v>8316</v>
      </c>
      <c r="S1460" t="s">
        <v>8334</v>
      </c>
      <c r="T1460" s="17">
        <f t="shared" si="90"/>
        <v>40795.713344907403</v>
      </c>
      <c r="U1460" s="17">
        <f t="shared" si="91"/>
        <v>41794.207638888889</v>
      </c>
    </row>
    <row r="1461" spans="2:21" ht="42.75" hidden="1" x14ac:dyDescent="0.45">
      <c r="B1461">
        <v>3621</v>
      </c>
      <c r="C1461" s="9" t="s">
        <v>3619</v>
      </c>
      <c r="D1461" s="3" t="s">
        <v>7731</v>
      </c>
      <c r="E1461" s="5">
        <v>3000</v>
      </c>
      <c r="F1461" s="7">
        <v>3292</v>
      </c>
      <c r="G1461" t="s">
        <v>8218</v>
      </c>
      <c r="H1461" t="s">
        <v>8223</v>
      </c>
      <c r="I1461" t="s">
        <v>8245</v>
      </c>
      <c r="J1461">
        <v>1475269200</v>
      </c>
      <c r="K1461">
        <v>1473200844</v>
      </c>
      <c r="L1461" t="b">
        <v>0</v>
      </c>
      <c r="M1461">
        <v>70</v>
      </c>
      <c r="N1461" t="b">
        <v>1</v>
      </c>
      <c r="O1461" t="s">
        <v>8269</v>
      </c>
      <c r="P1461">
        <f t="shared" si="88"/>
        <v>110</v>
      </c>
      <c r="Q1461">
        <f t="shared" si="89"/>
        <v>47.03</v>
      </c>
      <c r="R1461" s="12" t="s">
        <v>8323</v>
      </c>
      <c r="S1461" t="s">
        <v>8326</v>
      </c>
      <c r="T1461" s="17">
        <f t="shared" si="90"/>
        <v>42619.935694444444</v>
      </c>
      <c r="U1461" s="17">
        <f t="shared" si="91"/>
        <v>41165.165972222225</v>
      </c>
    </row>
    <row r="1462" spans="2:21" ht="28.5" hidden="1" x14ac:dyDescent="0.45">
      <c r="B1462">
        <v>53</v>
      </c>
      <c r="C1462" s="9" t="s">
        <v>55</v>
      </c>
      <c r="D1462" s="3" t="s">
        <v>4164</v>
      </c>
      <c r="E1462" s="5">
        <v>3000</v>
      </c>
      <c r="F1462" s="7">
        <v>3289</v>
      </c>
      <c r="G1462" t="s">
        <v>8218</v>
      </c>
      <c r="H1462" t="s">
        <v>8223</v>
      </c>
      <c r="I1462" t="s">
        <v>8245</v>
      </c>
      <c r="J1462">
        <v>1396648800</v>
      </c>
      <c r="K1462">
        <v>1395407445</v>
      </c>
      <c r="L1462" t="b">
        <v>0</v>
      </c>
      <c r="M1462">
        <v>117</v>
      </c>
      <c r="N1462" t="b">
        <v>1</v>
      </c>
      <c r="O1462" t="s">
        <v>8263</v>
      </c>
      <c r="P1462">
        <f t="shared" si="88"/>
        <v>110</v>
      </c>
      <c r="Q1462">
        <f t="shared" si="89"/>
        <v>28.11</v>
      </c>
      <c r="R1462" s="12" t="s">
        <v>8321</v>
      </c>
      <c r="S1462" t="s">
        <v>8332</v>
      </c>
      <c r="T1462" s="17">
        <f t="shared" si="90"/>
        <v>41719.549131944441</v>
      </c>
      <c r="U1462" s="17">
        <f t="shared" si="91"/>
        <v>42163.159722222219</v>
      </c>
    </row>
    <row r="1463" spans="2:21" ht="42.75" hidden="1" x14ac:dyDescent="0.45">
      <c r="B1463">
        <v>2980</v>
      </c>
      <c r="C1463" s="9" t="s">
        <v>2980</v>
      </c>
      <c r="D1463" s="3" t="s">
        <v>7090</v>
      </c>
      <c r="E1463" s="5">
        <v>3000</v>
      </c>
      <c r="F1463" s="7">
        <v>3275</v>
      </c>
      <c r="G1463" t="s">
        <v>8218</v>
      </c>
      <c r="H1463" t="s">
        <v>8223</v>
      </c>
      <c r="I1463" t="s">
        <v>8245</v>
      </c>
      <c r="J1463">
        <v>1440381600</v>
      </c>
      <c r="K1463">
        <v>1438639130</v>
      </c>
      <c r="L1463" t="b">
        <v>0</v>
      </c>
      <c r="M1463">
        <v>24</v>
      </c>
      <c r="N1463" t="b">
        <v>1</v>
      </c>
      <c r="O1463" t="s">
        <v>8269</v>
      </c>
      <c r="P1463">
        <f t="shared" si="88"/>
        <v>109</v>
      </c>
      <c r="Q1463">
        <f t="shared" si="89"/>
        <v>136.46</v>
      </c>
      <c r="R1463" s="12" t="s">
        <v>8323</v>
      </c>
      <c r="S1463" t="s">
        <v>8326</v>
      </c>
      <c r="T1463" s="17">
        <f t="shared" si="90"/>
        <v>42219.915856481486</v>
      </c>
      <c r="U1463" s="17">
        <f t="shared" si="91"/>
        <v>40825.713344907403</v>
      </c>
    </row>
    <row r="1464" spans="2:21" ht="42.75" x14ac:dyDescent="0.45">
      <c r="B1464">
        <v>3688</v>
      </c>
      <c r="C1464" s="9" t="s">
        <v>3685</v>
      </c>
      <c r="D1464" s="3" t="s">
        <v>7798</v>
      </c>
      <c r="E1464" s="5">
        <v>3000</v>
      </c>
      <c r="F1464" s="7">
        <v>3275</v>
      </c>
      <c r="G1464" t="s">
        <v>8218</v>
      </c>
      <c r="H1464" t="s">
        <v>8224</v>
      </c>
      <c r="I1464" t="s">
        <v>8246</v>
      </c>
      <c r="J1464">
        <v>1407524004</v>
      </c>
      <c r="K1464">
        <v>1404932004</v>
      </c>
      <c r="L1464" t="b">
        <v>0</v>
      </c>
      <c r="M1464">
        <v>39</v>
      </c>
      <c r="N1464" t="b">
        <v>1</v>
      </c>
      <c r="O1464" t="s">
        <v>8269</v>
      </c>
      <c r="P1464">
        <f t="shared" si="88"/>
        <v>109</v>
      </c>
      <c r="Q1464">
        <f t="shared" si="89"/>
        <v>83.97</v>
      </c>
      <c r="R1464" s="12" t="s">
        <v>8323</v>
      </c>
      <c r="S1464" t="s">
        <v>8326</v>
      </c>
      <c r="T1464" s="17">
        <f t="shared" si="90"/>
        <v>41829.787083333329</v>
      </c>
      <c r="U1464" s="17">
        <f t="shared" si="91"/>
        <v>42643.875</v>
      </c>
    </row>
    <row r="1465" spans="2:21" ht="42.75" x14ac:dyDescent="0.45">
      <c r="B1465">
        <v>3702</v>
      </c>
      <c r="C1465" s="9" t="s">
        <v>3699</v>
      </c>
      <c r="D1465" s="3" t="s">
        <v>7812</v>
      </c>
      <c r="E1465" s="5">
        <v>3000</v>
      </c>
      <c r="F1465" s="7">
        <v>3275</v>
      </c>
      <c r="G1465" t="s">
        <v>8218</v>
      </c>
      <c r="H1465" t="s">
        <v>8224</v>
      </c>
      <c r="I1465" t="s">
        <v>8246</v>
      </c>
      <c r="J1465">
        <v>1468191540</v>
      </c>
      <c r="K1465">
        <v>1464958484</v>
      </c>
      <c r="L1465" t="b">
        <v>0</v>
      </c>
      <c r="M1465">
        <v>21</v>
      </c>
      <c r="N1465" t="b">
        <v>1</v>
      </c>
      <c r="O1465" t="s">
        <v>8269</v>
      </c>
      <c r="P1465">
        <f t="shared" si="88"/>
        <v>109</v>
      </c>
      <c r="Q1465">
        <f t="shared" si="89"/>
        <v>155.94999999999999</v>
      </c>
      <c r="R1465" s="12" t="s">
        <v>8323</v>
      </c>
      <c r="S1465" t="s">
        <v>8326</v>
      </c>
      <c r="T1465" s="17">
        <f t="shared" si="90"/>
        <v>42524.53800925926</v>
      </c>
      <c r="U1465" s="17">
        <f t="shared" si="91"/>
        <v>41733.916666666664</v>
      </c>
    </row>
    <row r="1466" spans="2:21" ht="42.75" x14ac:dyDescent="0.45">
      <c r="B1466">
        <v>3422</v>
      </c>
      <c r="C1466" s="9" t="s">
        <v>3421</v>
      </c>
      <c r="D1466" s="3" t="s">
        <v>7532</v>
      </c>
      <c r="E1466" s="5">
        <v>3000</v>
      </c>
      <c r="F1466" s="7">
        <v>3273</v>
      </c>
      <c r="G1466" t="s">
        <v>8218</v>
      </c>
      <c r="H1466" t="s">
        <v>8224</v>
      </c>
      <c r="I1466" t="s">
        <v>8246</v>
      </c>
      <c r="J1466">
        <v>1450051200</v>
      </c>
      <c r="K1466">
        <v>1447594176</v>
      </c>
      <c r="L1466" t="b">
        <v>0</v>
      </c>
      <c r="M1466">
        <v>46</v>
      </c>
      <c r="N1466" t="b">
        <v>1</v>
      </c>
      <c r="O1466" t="s">
        <v>8269</v>
      </c>
      <c r="P1466">
        <f t="shared" si="88"/>
        <v>109</v>
      </c>
      <c r="Q1466">
        <f t="shared" si="89"/>
        <v>71.150000000000006</v>
      </c>
      <c r="R1466" s="12" t="s">
        <v>8323</v>
      </c>
      <c r="S1466" t="s">
        <v>8326</v>
      </c>
      <c r="T1466" s="17">
        <f t="shared" si="90"/>
        <v>42323.562222222223</v>
      </c>
      <c r="U1466" s="17">
        <f t="shared" si="91"/>
        <v>42240.083333333328</v>
      </c>
    </row>
    <row r="1467" spans="2:21" ht="42.75" x14ac:dyDescent="0.45">
      <c r="B1467">
        <v>3834</v>
      </c>
      <c r="C1467" s="9" t="s">
        <v>3831</v>
      </c>
      <c r="D1467" s="3" t="s">
        <v>7943</v>
      </c>
      <c r="E1467" s="5">
        <v>3000</v>
      </c>
      <c r="F1467" s="7">
        <v>3271</v>
      </c>
      <c r="G1467" t="s">
        <v>8218</v>
      </c>
      <c r="H1467" t="s">
        <v>8224</v>
      </c>
      <c r="I1467" t="s">
        <v>8246</v>
      </c>
      <c r="J1467">
        <v>1434624067</v>
      </c>
      <c r="K1467">
        <v>1432032067</v>
      </c>
      <c r="L1467" t="b">
        <v>0</v>
      </c>
      <c r="M1467">
        <v>57</v>
      </c>
      <c r="N1467" t="b">
        <v>1</v>
      </c>
      <c r="O1467" t="s">
        <v>8269</v>
      </c>
      <c r="P1467">
        <f t="shared" si="88"/>
        <v>109</v>
      </c>
      <c r="Q1467">
        <f t="shared" si="89"/>
        <v>57.39</v>
      </c>
      <c r="R1467" s="12" t="s">
        <v>8323</v>
      </c>
      <c r="S1467" t="s">
        <v>8326</v>
      </c>
      <c r="T1467" s="17">
        <f t="shared" si="90"/>
        <v>42143.445219907408</v>
      </c>
      <c r="U1467" s="17">
        <f t="shared" si="91"/>
        <v>41859.787083333329</v>
      </c>
    </row>
    <row r="1468" spans="2:21" ht="42.75" x14ac:dyDescent="0.45">
      <c r="B1468">
        <v>3186</v>
      </c>
      <c r="C1468" s="9" t="s">
        <v>3186</v>
      </c>
      <c r="D1468" s="3" t="s">
        <v>7296</v>
      </c>
      <c r="E1468" s="5">
        <v>3200</v>
      </c>
      <c r="F1468" s="7">
        <v>3270</v>
      </c>
      <c r="G1468" t="s">
        <v>8218</v>
      </c>
      <c r="H1468" t="s">
        <v>8224</v>
      </c>
      <c r="I1468" t="s">
        <v>8246</v>
      </c>
      <c r="J1468">
        <v>1410901200</v>
      </c>
      <c r="K1468">
        <v>1408313438</v>
      </c>
      <c r="L1468" t="b">
        <v>1</v>
      </c>
      <c r="M1468">
        <v>70</v>
      </c>
      <c r="N1468" t="b">
        <v>1</v>
      </c>
      <c r="O1468" t="s">
        <v>8269</v>
      </c>
      <c r="P1468">
        <f t="shared" si="88"/>
        <v>102</v>
      </c>
      <c r="Q1468">
        <f t="shared" si="89"/>
        <v>46.71</v>
      </c>
      <c r="R1468" s="12" t="s">
        <v>8323</v>
      </c>
      <c r="S1468" t="s">
        <v>8326</v>
      </c>
      <c r="T1468" s="17">
        <f t="shared" si="90"/>
        <v>41868.924050925925</v>
      </c>
      <c r="U1468" s="17">
        <f t="shared" si="91"/>
        <v>42561.957638888889</v>
      </c>
    </row>
    <row r="1469" spans="2:21" ht="42.75" hidden="1" x14ac:dyDescent="0.45">
      <c r="B1469">
        <v>2444</v>
      </c>
      <c r="C1469" s="9" t="s">
        <v>2445</v>
      </c>
      <c r="D1469" s="3" t="s">
        <v>6554</v>
      </c>
      <c r="E1469" s="5">
        <v>3000</v>
      </c>
      <c r="F1469" s="7">
        <v>3258</v>
      </c>
      <c r="G1469" t="s">
        <v>8218</v>
      </c>
      <c r="H1469" t="s">
        <v>8223</v>
      </c>
      <c r="I1469" t="s">
        <v>8245</v>
      </c>
      <c r="J1469">
        <v>1464199591</v>
      </c>
      <c r="K1469">
        <v>1461607591</v>
      </c>
      <c r="L1469" t="b">
        <v>0</v>
      </c>
      <c r="M1469">
        <v>61</v>
      </c>
      <c r="N1469" t="b">
        <v>1</v>
      </c>
      <c r="O1469" t="s">
        <v>8296</v>
      </c>
      <c r="P1469">
        <f t="shared" si="88"/>
        <v>109</v>
      </c>
      <c r="Q1469">
        <f t="shared" si="89"/>
        <v>53.41</v>
      </c>
      <c r="R1469" s="12" t="s">
        <v>8319</v>
      </c>
      <c r="S1469" t="s">
        <v>8320</v>
      </c>
      <c r="T1469" s="17">
        <f t="shared" si="90"/>
        <v>42485.754525462966</v>
      </c>
      <c r="U1469" s="17">
        <f t="shared" si="91"/>
        <v>42352</v>
      </c>
    </row>
    <row r="1470" spans="2:21" ht="42.75" hidden="1" x14ac:dyDescent="0.45">
      <c r="B1470">
        <v>2932</v>
      </c>
      <c r="C1470" s="9" t="s">
        <v>2932</v>
      </c>
      <c r="D1470" s="3" t="s">
        <v>7042</v>
      </c>
      <c r="E1470" s="5">
        <v>3100</v>
      </c>
      <c r="F1470" s="7">
        <v>3258</v>
      </c>
      <c r="G1470" t="s">
        <v>8218</v>
      </c>
      <c r="H1470" t="s">
        <v>8225</v>
      </c>
      <c r="I1470" t="s">
        <v>8247</v>
      </c>
      <c r="J1470">
        <v>1424516400</v>
      </c>
      <c r="K1470">
        <v>1421812637</v>
      </c>
      <c r="L1470" t="b">
        <v>0</v>
      </c>
      <c r="M1470">
        <v>38</v>
      </c>
      <c r="N1470" t="b">
        <v>1</v>
      </c>
      <c r="O1470" t="s">
        <v>8303</v>
      </c>
      <c r="P1470">
        <f t="shared" si="88"/>
        <v>105</v>
      </c>
      <c r="Q1470">
        <f t="shared" si="89"/>
        <v>85.74</v>
      </c>
      <c r="R1470" s="12" t="s">
        <v>8323</v>
      </c>
      <c r="S1470" t="s">
        <v>8335</v>
      </c>
      <c r="T1470" s="17">
        <f t="shared" si="90"/>
        <v>42025.164780092593</v>
      </c>
      <c r="U1470" s="17">
        <f t="shared" si="91"/>
        <v>42173.445219907408</v>
      </c>
    </row>
    <row r="1471" spans="2:21" ht="42.75" hidden="1" x14ac:dyDescent="0.45">
      <c r="B1471">
        <v>3410</v>
      </c>
      <c r="C1471" s="9" t="s">
        <v>3409</v>
      </c>
      <c r="D1471" s="3" t="s">
        <v>7520</v>
      </c>
      <c r="E1471" s="5">
        <v>3000</v>
      </c>
      <c r="F1471" s="7">
        <v>3255</v>
      </c>
      <c r="G1471" t="s">
        <v>8218</v>
      </c>
      <c r="H1471" t="s">
        <v>8223</v>
      </c>
      <c r="I1471" t="s">
        <v>8245</v>
      </c>
      <c r="J1471">
        <v>1465196400</v>
      </c>
      <c r="K1471">
        <v>1462841990</v>
      </c>
      <c r="L1471" t="b">
        <v>0</v>
      </c>
      <c r="M1471">
        <v>40</v>
      </c>
      <c r="N1471" t="b">
        <v>1</v>
      </c>
      <c r="O1471" t="s">
        <v>8269</v>
      </c>
      <c r="P1471">
        <f t="shared" si="88"/>
        <v>109</v>
      </c>
      <c r="Q1471">
        <f t="shared" si="89"/>
        <v>81.38</v>
      </c>
      <c r="R1471" s="12" t="s">
        <v>8323</v>
      </c>
      <c r="S1471" t="s">
        <v>8326</v>
      </c>
      <c r="T1471" s="17">
        <f t="shared" si="90"/>
        <v>42500.041550925926</v>
      </c>
      <c r="U1471" s="17">
        <f t="shared" si="91"/>
        <v>41898.875</v>
      </c>
    </row>
    <row r="1472" spans="2:21" ht="42.75" hidden="1" x14ac:dyDescent="0.45">
      <c r="B1472">
        <v>3583</v>
      </c>
      <c r="C1472" s="9" t="s">
        <v>3582</v>
      </c>
      <c r="D1472" s="3" t="s">
        <v>7693</v>
      </c>
      <c r="E1472" s="5">
        <v>3000</v>
      </c>
      <c r="F1472" s="7">
        <v>3255</v>
      </c>
      <c r="G1472" t="s">
        <v>8218</v>
      </c>
      <c r="H1472" t="s">
        <v>8223</v>
      </c>
      <c r="I1472" t="s">
        <v>8245</v>
      </c>
      <c r="J1472">
        <v>1460970805</v>
      </c>
      <c r="K1472">
        <v>1455790405</v>
      </c>
      <c r="L1472" t="b">
        <v>0</v>
      </c>
      <c r="M1472">
        <v>24</v>
      </c>
      <c r="N1472" t="b">
        <v>1</v>
      </c>
      <c r="O1472" t="s">
        <v>8269</v>
      </c>
      <c r="P1472">
        <f t="shared" si="88"/>
        <v>109</v>
      </c>
      <c r="Q1472">
        <f t="shared" si="89"/>
        <v>135.63</v>
      </c>
      <c r="R1472" s="12" t="s">
        <v>8323</v>
      </c>
      <c r="S1472" t="s">
        <v>8326</v>
      </c>
      <c r="T1472" s="17">
        <f t="shared" si="90"/>
        <v>42418.425983796296</v>
      </c>
      <c r="U1472" s="17">
        <f t="shared" si="91"/>
        <v>42515.754525462966</v>
      </c>
    </row>
    <row r="1473" spans="2:21" ht="42.75" hidden="1" x14ac:dyDescent="0.45">
      <c r="B1473">
        <v>2084</v>
      </c>
      <c r="C1473" s="9" t="s">
        <v>2085</v>
      </c>
      <c r="D1473" s="3" t="s">
        <v>6194</v>
      </c>
      <c r="E1473" s="5">
        <v>3000</v>
      </c>
      <c r="F1473" s="7">
        <v>3250</v>
      </c>
      <c r="G1473" t="s">
        <v>8218</v>
      </c>
      <c r="H1473" t="s">
        <v>8223</v>
      </c>
      <c r="I1473" t="s">
        <v>8245</v>
      </c>
      <c r="J1473">
        <v>1399186740</v>
      </c>
      <c r="K1473">
        <v>1396468782</v>
      </c>
      <c r="L1473" t="b">
        <v>0</v>
      </c>
      <c r="M1473">
        <v>46</v>
      </c>
      <c r="N1473" t="b">
        <v>1</v>
      </c>
      <c r="O1473" t="s">
        <v>8277</v>
      </c>
      <c r="P1473">
        <f t="shared" si="88"/>
        <v>108</v>
      </c>
      <c r="Q1473">
        <f t="shared" si="89"/>
        <v>70.650000000000006</v>
      </c>
      <c r="R1473" s="12" t="s">
        <v>8327</v>
      </c>
      <c r="S1473" t="s">
        <v>8328</v>
      </c>
      <c r="T1473" s="17">
        <f t="shared" si="90"/>
        <v>41731.833124999997</v>
      </c>
      <c r="U1473" s="17">
        <f t="shared" si="91"/>
        <v>42056.458333333328</v>
      </c>
    </row>
    <row r="1474" spans="2:21" ht="42.75" hidden="1" x14ac:dyDescent="0.45">
      <c r="B1474">
        <v>2312</v>
      </c>
      <c r="C1474" s="9" t="s">
        <v>2313</v>
      </c>
      <c r="D1474" s="3" t="s">
        <v>6422</v>
      </c>
      <c r="E1474" s="5">
        <v>3000</v>
      </c>
      <c r="F1474" s="7">
        <v>3236</v>
      </c>
      <c r="G1474" t="s">
        <v>8218</v>
      </c>
      <c r="H1474" t="s">
        <v>8223</v>
      </c>
      <c r="I1474" t="s">
        <v>8245</v>
      </c>
      <c r="J1474">
        <v>1397862000</v>
      </c>
      <c r="K1474">
        <v>1395155478</v>
      </c>
      <c r="L1474" t="b">
        <v>1</v>
      </c>
      <c r="M1474">
        <v>79</v>
      </c>
      <c r="N1474" t="b">
        <v>1</v>
      </c>
      <c r="O1474" t="s">
        <v>8277</v>
      </c>
      <c r="P1474">
        <f t="shared" si="88"/>
        <v>108</v>
      </c>
      <c r="Q1474">
        <f t="shared" si="89"/>
        <v>40.96</v>
      </c>
      <c r="R1474" s="12" t="s">
        <v>8327</v>
      </c>
      <c r="S1474" t="s">
        <v>8328</v>
      </c>
      <c r="T1474" s="17">
        <f t="shared" si="90"/>
        <v>41716.632847222223</v>
      </c>
      <c r="U1474" s="17">
        <f t="shared" si="91"/>
        <v>42527.291666666672</v>
      </c>
    </row>
    <row r="1475" spans="2:21" ht="42.75" hidden="1" x14ac:dyDescent="0.45">
      <c r="B1475">
        <v>2319</v>
      </c>
      <c r="C1475" s="9" t="s">
        <v>2320</v>
      </c>
      <c r="D1475" s="3" t="s">
        <v>6429</v>
      </c>
      <c r="E1475" s="5">
        <v>3000</v>
      </c>
      <c r="F1475" s="7">
        <v>3231</v>
      </c>
      <c r="G1475" t="s">
        <v>8218</v>
      </c>
      <c r="H1475" t="s">
        <v>8223</v>
      </c>
      <c r="I1475" t="s">
        <v>8245</v>
      </c>
      <c r="J1475">
        <v>1387072685</v>
      </c>
      <c r="K1475">
        <v>1384480685</v>
      </c>
      <c r="L1475" t="b">
        <v>1</v>
      </c>
      <c r="M1475">
        <v>77</v>
      </c>
      <c r="N1475" t="b">
        <v>1</v>
      </c>
      <c r="O1475" t="s">
        <v>8277</v>
      </c>
      <c r="P1475">
        <f t="shared" ref="P1475:P1538" si="92">ROUND(F1475/E1475*100,0)</f>
        <v>108</v>
      </c>
      <c r="Q1475">
        <f t="shared" ref="Q1475:Q1538" si="93">IFERROR(ROUND(F1475/M1475,2),0)</f>
        <v>41.96</v>
      </c>
      <c r="R1475" s="12" t="s">
        <v>8327</v>
      </c>
      <c r="S1475" t="s">
        <v>8328</v>
      </c>
      <c r="T1475" s="17">
        <f t="shared" ref="T1475:T1538" si="94">(((K1475/60)/60)/24)+DATE(1970,1,1)</f>
        <v>41593.082002314812</v>
      </c>
      <c r="U1475" s="17">
        <f t="shared" si="91"/>
        <v>42478.384317129632</v>
      </c>
    </row>
    <row r="1476" spans="2:21" ht="42.75" hidden="1" x14ac:dyDescent="0.45">
      <c r="B1476">
        <v>797</v>
      </c>
      <c r="C1476" s="9" t="s">
        <v>798</v>
      </c>
      <c r="D1476" s="3" t="s">
        <v>4907</v>
      </c>
      <c r="E1476" s="5">
        <v>3000</v>
      </c>
      <c r="F1476" s="7">
        <v>3226</v>
      </c>
      <c r="G1476" t="s">
        <v>8218</v>
      </c>
      <c r="H1476" t="s">
        <v>8223</v>
      </c>
      <c r="I1476" t="s">
        <v>8245</v>
      </c>
      <c r="J1476">
        <v>1335672000</v>
      </c>
      <c r="K1476">
        <v>1332978688</v>
      </c>
      <c r="L1476" t="b">
        <v>0</v>
      </c>
      <c r="M1476">
        <v>71</v>
      </c>
      <c r="N1476" t="b">
        <v>1</v>
      </c>
      <c r="O1476" t="s">
        <v>8274</v>
      </c>
      <c r="P1476">
        <f t="shared" si="92"/>
        <v>108</v>
      </c>
      <c r="Q1476">
        <f t="shared" si="93"/>
        <v>45.44</v>
      </c>
      <c r="R1476" s="12" t="s">
        <v>8327</v>
      </c>
      <c r="S1476" t="s">
        <v>8331</v>
      </c>
      <c r="T1476" s="17">
        <f t="shared" si="94"/>
        <v>40996.994074074071</v>
      </c>
      <c r="U1476" s="17">
        <f t="shared" si="91"/>
        <v>41763.290972222225</v>
      </c>
    </row>
    <row r="1477" spans="2:21" ht="42.75" hidden="1" x14ac:dyDescent="0.45">
      <c r="B1477">
        <v>1212</v>
      </c>
      <c r="C1477" s="9" t="s">
        <v>1213</v>
      </c>
      <c r="D1477" s="3" t="s">
        <v>5322</v>
      </c>
      <c r="E1477" s="5">
        <v>2500</v>
      </c>
      <c r="F1477" s="7">
        <v>3226</v>
      </c>
      <c r="G1477" t="s">
        <v>8218</v>
      </c>
      <c r="H1477" t="s">
        <v>8223</v>
      </c>
      <c r="I1477" t="s">
        <v>8245</v>
      </c>
      <c r="J1477">
        <v>1448586000</v>
      </c>
      <c r="K1477">
        <v>1447195695</v>
      </c>
      <c r="L1477" t="b">
        <v>0</v>
      </c>
      <c r="M1477">
        <v>83</v>
      </c>
      <c r="N1477" t="b">
        <v>1</v>
      </c>
      <c r="O1477" t="s">
        <v>8283</v>
      </c>
      <c r="P1477">
        <f t="shared" si="92"/>
        <v>129</v>
      </c>
      <c r="Q1477">
        <f t="shared" si="93"/>
        <v>38.869999999999997</v>
      </c>
      <c r="R1477" s="12" t="s">
        <v>8313</v>
      </c>
      <c r="S1477" t="s">
        <v>8314</v>
      </c>
      <c r="T1477" s="17">
        <f t="shared" si="94"/>
        <v>42318.950173611112</v>
      </c>
      <c r="U1477" s="17">
        <f t="shared" si="91"/>
        <v>41747.958333333336</v>
      </c>
    </row>
    <row r="1478" spans="2:21" ht="42.75" hidden="1" x14ac:dyDescent="0.45">
      <c r="B1478">
        <v>3040</v>
      </c>
      <c r="C1478" s="9" t="s">
        <v>3040</v>
      </c>
      <c r="D1478" s="3" t="s">
        <v>7150</v>
      </c>
      <c r="E1478" s="5">
        <v>3000</v>
      </c>
      <c r="F1478" s="7">
        <v>3225</v>
      </c>
      <c r="G1478" t="s">
        <v>8218</v>
      </c>
      <c r="H1478" t="s">
        <v>8223</v>
      </c>
      <c r="I1478" t="s">
        <v>8245</v>
      </c>
      <c r="J1478">
        <v>1435359600</v>
      </c>
      <c r="K1478">
        <v>1434999621</v>
      </c>
      <c r="L1478" t="b">
        <v>0</v>
      </c>
      <c r="M1478">
        <v>42</v>
      </c>
      <c r="N1478" t="b">
        <v>1</v>
      </c>
      <c r="O1478" t="s">
        <v>8301</v>
      </c>
      <c r="P1478">
        <f t="shared" si="92"/>
        <v>108</v>
      </c>
      <c r="Q1478">
        <f t="shared" si="93"/>
        <v>76.790000000000006</v>
      </c>
      <c r="R1478" s="12" t="s">
        <v>8323</v>
      </c>
      <c r="S1478" t="s">
        <v>8324</v>
      </c>
      <c r="T1478" s="17">
        <f t="shared" si="94"/>
        <v>42177.791909722218</v>
      </c>
      <c r="U1478" s="17">
        <f t="shared" ref="U1478:U1541" si="95">(((J1475/60)/60)/24)+DATE(1970,1,1)</f>
        <v>41623.082002314812</v>
      </c>
    </row>
    <row r="1479" spans="2:21" ht="28.5" hidden="1" x14ac:dyDescent="0.45">
      <c r="B1479">
        <v>2258</v>
      </c>
      <c r="C1479" s="9" t="s">
        <v>2259</v>
      </c>
      <c r="D1479" s="3" t="s">
        <v>6368</v>
      </c>
      <c r="E1479" s="5">
        <v>2200</v>
      </c>
      <c r="F1479" s="7">
        <v>3223</v>
      </c>
      <c r="G1479" t="s">
        <v>8218</v>
      </c>
      <c r="H1479" t="s">
        <v>8223</v>
      </c>
      <c r="I1479" t="s">
        <v>8245</v>
      </c>
      <c r="J1479">
        <v>1434045687</v>
      </c>
      <c r="K1479">
        <v>1431453687</v>
      </c>
      <c r="L1479" t="b">
        <v>0</v>
      </c>
      <c r="M1479">
        <v>205</v>
      </c>
      <c r="N1479" t="b">
        <v>1</v>
      </c>
      <c r="O1479" t="s">
        <v>8295</v>
      </c>
      <c r="P1479">
        <f t="shared" si="92"/>
        <v>147</v>
      </c>
      <c r="Q1479">
        <f t="shared" si="93"/>
        <v>15.72</v>
      </c>
      <c r="R1479" s="12" t="s">
        <v>8316</v>
      </c>
      <c r="S1479" t="s">
        <v>8317</v>
      </c>
      <c r="T1479" s="17">
        <f t="shared" si="94"/>
        <v>42136.75100694444</v>
      </c>
      <c r="U1479" s="17">
        <f t="shared" si="95"/>
        <v>41028.166666666664</v>
      </c>
    </row>
    <row r="1480" spans="2:21" ht="42.75" hidden="1" x14ac:dyDescent="0.45">
      <c r="B1480">
        <v>740</v>
      </c>
      <c r="C1480" s="9" t="s">
        <v>741</v>
      </c>
      <c r="D1480" s="3" t="s">
        <v>4850</v>
      </c>
      <c r="E1480" s="5">
        <v>3000</v>
      </c>
      <c r="F1480" s="7">
        <v>3222</v>
      </c>
      <c r="G1480" t="s">
        <v>8218</v>
      </c>
      <c r="H1480" t="s">
        <v>8223</v>
      </c>
      <c r="I1480" t="s">
        <v>8245</v>
      </c>
      <c r="J1480">
        <v>1434857482</v>
      </c>
      <c r="K1480">
        <v>1433647882</v>
      </c>
      <c r="L1480" t="b">
        <v>0</v>
      </c>
      <c r="M1480">
        <v>19</v>
      </c>
      <c r="N1480" t="b">
        <v>1</v>
      </c>
      <c r="O1480" t="s">
        <v>8272</v>
      </c>
      <c r="P1480">
        <f t="shared" si="92"/>
        <v>107</v>
      </c>
      <c r="Q1480">
        <f t="shared" si="93"/>
        <v>169.58</v>
      </c>
      <c r="R1480" s="12" t="s">
        <v>8311</v>
      </c>
      <c r="S1480" t="s">
        <v>8333</v>
      </c>
      <c r="T1480" s="17">
        <f t="shared" si="94"/>
        <v>42162.146782407406</v>
      </c>
      <c r="U1480" s="17">
        <f t="shared" si="95"/>
        <v>42335.041666666672</v>
      </c>
    </row>
    <row r="1481" spans="2:21" ht="42.75" hidden="1" x14ac:dyDescent="0.45">
      <c r="B1481">
        <v>1848</v>
      </c>
      <c r="C1481" s="9" t="s">
        <v>1849</v>
      </c>
      <c r="D1481" s="3" t="s">
        <v>5958</v>
      </c>
      <c r="E1481" s="5">
        <v>3000</v>
      </c>
      <c r="F1481" s="7">
        <v>3221</v>
      </c>
      <c r="G1481" t="s">
        <v>8218</v>
      </c>
      <c r="H1481" t="s">
        <v>8223</v>
      </c>
      <c r="I1481" t="s">
        <v>8245</v>
      </c>
      <c r="J1481">
        <v>1312095540</v>
      </c>
      <c r="K1481">
        <v>1306608888</v>
      </c>
      <c r="L1481" t="b">
        <v>0</v>
      </c>
      <c r="M1481">
        <v>24</v>
      </c>
      <c r="N1481" t="b">
        <v>1</v>
      </c>
      <c r="O1481" t="s">
        <v>8274</v>
      </c>
      <c r="P1481">
        <f t="shared" si="92"/>
        <v>107</v>
      </c>
      <c r="Q1481">
        <f t="shared" si="93"/>
        <v>134.21</v>
      </c>
      <c r="R1481" s="12" t="s">
        <v>8327</v>
      </c>
      <c r="S1481" t="s">
        <v>8331</v>
      </c>
      <c r="T1481" s="17">
        <f t="shared" si="94"/>
        <v>40691.788055555553</v>
      </c>
      <c r="U1481" s="17">
        <f t="shared" si="95"/>
        <v>42181.958333333328</v>
      </c>
    </row>
    <row r="1482" spans="2:21" ht="42.75" hidden="1" x14ac:dyDescent="0.45">
      <c r="B1482">
        <v>1003</v>
      </c>
      <c r="C1482" s="9" t="s">
        <v>1004</v>
      </c>
      <c r="D1482" s="3" t="s">
        <v>5113</v>
      </c>
      <c r="E1482" s="5">
        <v>20000</v>
      </c>
      <c r="F1482" s="7">
        <v>3211</v>
      </c>
      <c r="G1482" t="s">
        <v>8219</v>
      </c>
      <c r="H1482" t="s">
        <v>8229</v>
      </c>
      <c r="I1482" t="s">
        <v>8248</v>
      </c>
      <c r="J1482">
        <v>1489680061</v>
      </c>
      <c r="K1482">
        <v>1487091661</v>
      </c>
      <c r="L1482" t="b">
        <v>0</v>
      </c>
      <c r="M1482">
        <v>15</v>
      </c>
      <c r="N1482" t="b">
        <v>0</v>
      </c>
      <c r="O1482" t="s">
        <v>8271</v>
      </c>
      <c r="P1482">
        <f t="shared" si="92"/>
        <v>16</v>
      </c>
      <c r="Q1482">
        <f t="shared" si="93"/>
        <v>214.07</v>
      </c>
      <c r="R1482" s="12" t="s">
        <v>8308</v>
      </c>
      <c r="S1482" t="s">
        <v>8310</v>
      </c>
      <c r="T1482" s="17">
        <f t="shared" si="94"/>
        <v>42780.709039351852</v>
      </c>
      <c r="U1482" s="17">
        <f t="shared" si="95"/>
        <v>42166.75100694444</v>
      </c>
    </row>
    <row r="1483" spans="2:21" ht="42.75" hidden="1" x14ac:dyDescent="0.45">
      <c r="B1483">
        <v>1188</v>
      </c>
      <c r="C1483" s="9" t="s">
        <v>1189</v>
      </c>
      <c r="D1483" s="3" t="s">
        <v>5298</v>
      </c>
      <c r="E1483" s="5">
        <v>2000</v>
      </c>
      <c r="F1483" s="7">
        <v>3211</v>
      </c>
      <c r="G1483" t="s">
        <v>8218</v>
      </c>
      <c r="H1483" t="s">
        <v>8228</v>
      </c>
      <c r="I1483" t="s">
        <v>8250</v>
      </c>
      <c r="J1483">
        <v>1482943740</v>
      </c>
      <c r="K1483">
        <v>1481129340</v>
      </c>
      <c r="L1483" t="b">
        <v>0</v>
      </c>
      <c r="M1483">
        <v>85</v>
      </c>
      <c r="N1483" t="b">
        <v>1</v>
      </c>
      <c r="O1483" t="s">
        <v>8283</v>
      </c>
      <c r="P1483">
        <f t="shared" si="92"/>
        <v>161</v>
      </c>
      <c r="Q1483">
        <f t="shared" si="93"/>
        <v>37.78</v>
      </c>
      <c r="R1483" s="12" t="s">
        <v>8313</v>
      </c>
      <c r="S1483" t="s">
        <v>8314</v>
      </c>
      <c r="T1483" s="17">
        <f t="shared" si="94"/>
        <v>42711.700694444444</v>
      </c>
      <c r="U1483" s="17">
        <f t="shared" si="95"/>
        <v>42176.146782407406</v>
      </c>
    </row>
    <row r="1484" spans="2:21" ht="42.75" hidden="1" x14ac:dyDescent="0.45">
      <c r="B1484">
        <v>1929</v>
      </c>
      <c r="C1484" s="9" t="s">
        <v>1930</v>
      </c>
      <c r="D1484" s="3" t="s">
        <v>6039</v>
      </c>
      <c r="E1484" s="5">
        <v>3200</v>
      </c>
      <c r="F1484" s="7">
        <v>3210</v>
      </c>
      <c r="G1484" t="s">
        <v>8218</v>
      </c>
      <c r="H1484" t="s">
        <v>8223</v>
      </c>
      <c r="I1484" t="s">
        <v>8245</v>
      </c>
      <c r="J1484">
        <v>1309825866</v>
      </c>
      <c r="K1484">
        <v>1306197066</v>
      </c>
      <c r="L1484" t="b">
        <v>0</v>
      </c>
      <c r="M1484">
        <v>75</v>
      </c>
      <c r="N1484" t="b">
        <v>1</v>
      </c>
      <c r="O1484" t="s">
        <v>8277</v>
      </c>
      <c r="P1484">
        <f t="shared" si="92"/>
        <v>100</v>
      </c>
      <c r="Q1484">
        <f t="shared" si="93"/>
        <v>42.8</v>
      </c>
      <c r="R1484" s="12" t="s">
        <v>8327</v>
      </c>
      <c r="S1484" t="s">
        <v>8328</v>
      </c>
      <c r="T1484" s="17">
        <f t="shared" si="94"/>
        <v>40687.021597222221</v>
      </c>
      <c r="U1484" s="17">
        <f t="shared" si="95"/>
        <v>40755.290972222225</v>
      </c>
    </row>
    <row r="1485" spans="2:21" ht="42.75" hidden="1" x14ac:dyDescent="0.45">
      <c r="B1485">
        <v>2971</v>
      </c>
      <c r="C1485" s="9" t="s">
        <v>2971</v>
      </c>
      <c r="D1485" s="3" t="s">
        <v>7081</v>
      </c>
      <c r="E1485" s="5">
        <v>3200</v>
      </c>
      <c r="F1485" s="7">
        <v>3205</v>
      </c>
      <c r="G1485" t="s">
        <v>8218</v>
      </c>
      <c r="H1485" t="s">
        <v>8223</v>
      </c>
      <c r="I1485" t="s">
        <v>8245</v>
      </c>
      <c r="J1485">
        <v>1409500078</v>
      </c>
      <c r="K1485">
        <v>1406908078</v>
      </c>
      <c r="L1485" t="b">
        <v>0</v>
      </c>
      <c r="M1485">
        <v>43</v>
      </c>
      <c r="N1485" t="b">
        <v>1</v>
      </c>
      <c r="O1485" t="s">
        <v>8269</v>
      </c>
      <c r="P1485">
        <f t="shared" si="92"/>
        <v>100</v>
      </c>
      <c r="Q1485">
        <f t="shared" si="93"/>
        <v>74.53</v>
      </c>
      <c r="R1485" s="12" t="s">
        <v>8323</v>
      </c>
      <c r="S1485" t="s">
        <v>8326</v>
      </c>
      <c r="T1485" s="17">
        <f t="shared" si="94"/>
        <v>41852.658310185187</v>
      </c>
      <c r="U1485" s="17">
        <f t="shared" si="95"/>
        <v>42810.667372685188</v>
      </c>
    </row>
    <row r="1486" spans="2:21" ht="42.75" hidden="1" x14ac:dyDescent="0.45">
      <c r="B1486">
        <v>2488</v>
      </c>
      <c r="C1486" s="9" t="s">
        <v>2488</v>
      </c>
      <c r="D1486" s="3" t="s">
        <v>6598</v>
      </c>
      <c r="E1486" s="5">
        <v>3000</v>
      </c>
      <c r="F1486" s="7">
        <v>3201</v>
      </c>
      <c r="G1486" t="s">
        <v>8218</v>
      </c>
      <c r="H1486" t="s">
        <v>8223</v>
      </c>
      <c r="I1486" t="s">
        <v>8245</v>
      </c>
      <c r="J1486">
        <v>1321459908</v>
      </c>
      <c r="K1486">
        <v>1318864308</v>
      </c>
      <c r="L1486" t="b">
        <v>0</v>
      </c>
      <c r="M1486">
        <v>65</v>
      </c>
      <c r="N1486" t="b">
        <v>1</v>
      </c>
      <c r="O1486" t="s">
        <v>8277</v>
      </c>
      <c r="P1486">
        <f t="shared" si="92"/>
        <v>107</v>
      </c>
      <c r="Q1486">
        <f t="shared" si="93"/>
        <v>49.25</v>
      </c>
      <c r="R1486" s="12" t="s">
        <v>8327</v>
      </c>
      <c r="S1486" t="s">
        <v>8328</v>
      </c>
      <c r="T1486" s="17">
        <f t="shared" si="94"/>
        <v>40833.633194444446</v>
      </c>
      <c r="U1486" s="17">
        <f t="shared" si="95"/>
        <v>42732.700694444444</v>
      </c>
    </row>
    <row r="1487" spans="2:21" ht="42.75" hidden="1" x14ac:dyDescent="0.45">
      <c r="B1487">
        <v>896</v>
      </c>
      <c r="C1487" s="9" t="s">
        <v>897</v>
      </c>
      <c r="D1487" s="3" t="s">
        <v>5006</v>
      </c>
      <c r="E1487" s="5">
        <v>8000</v>
      </c>
      <c r="F1487" s="7">
        <v>3200</v>
      </c>
      <c r="G1487" t="s">
        <v>8220</v>
      </c>
      <c r="H1487" t="s">
        <v>8223</v>
      </c>
      <c r="I1487" t="s">
        <v>8245</v>
      </c>
      <c r="J1487">
        <v>1440734400</v>
      </c>
      <c r="K1487">
        <v>1438549026</v>
      </c>
      <c r="L1487" t="b">
        <v>0</v>
      </c>
      <c r="M1487">
        <v>72</v>
      </c>
      <c r="N1487" t="b">
        <v>0</v>
      </c>
      <c r="O1487" t="s">
        <v>8277</v>
      </c>
      <c r="P1487">
        <f t="shared" si="92"/>
        <v>40</v>
      </c>
      <c r="Q1487">
        <f t="shared" si="93"/>
        <v>44.44</v>
      </c>
      <c r="R1487" s="12" t="s">
        <v>8327</v>
      </c>
      <c r="S1487" t="s">
        <v>8328</v>
      </c>
      <c r="T1487" s="17">
        <f t="shared" si="94"/>
        <v>42218.872986111113</v>
      </c>
      <c r="U1487" s="17">
        <f t="shared" si="95"/>
        <v>40729.021597222221</v>
      </c>
    </row>
    <row r="1488" spans="2:21" ht="42.75" hidden="1" x14ac:dyDescent="0.45">
      <c r="B1488">
        <v>1179</v>
      </c>
      <c r="C1488" s="9" t="s">
        <v>1180</v>
      </c>
      <c r="D1488" s="3" t="s">
        <v>5289</v>
      </c>
      <c r="E1488" s="5">
        <v>60000</v>
      </c>
      <c r="F1488" s="7">
        <v>3200</v>
      </c>
      <c r="G1488" t="s">
        <v>8220</v>
      </c>
      <c r="H1488" t="s">
        <v>8228</v>
      </c>
      <c r="I1488" t="s">
        <v>8250</v>
      </c>
      <c r="J1488">
        <v>1446052627</v>
      </c>
      <c r="K1488">
        <v>1443460627</v>
      </c>
      <c r="L1488" t="b">
        <v>0</v>
      </c>
      <c r="M1488">
        <v>5</v>
      </c>
      <c r="N1488" t="b">
        <v>0</v>
      </c>
      <c r="O1488" t="s">
        <v>8282</v>
      </c>
      <c r="P1488">
        <f t="shared" si="92"/>
        <v>5</v>
      </c>
      <c r="Q1488">
        <f t="shared" si="93"/>
        <v>640</v>
      </c>
      <c r="R1488" s="12" t="s">
        <v>8319</v>
      </c>
      <c r="S1488" t="s">
        <v>8345</v>
      </c>
      <c r="T1488" s="17">
        <f t="shared" si="94"/>
        <v>42275.720219907409</v>
      </c>
      <c r="U1488" s="17">
        <f t="shared" si="95"/>
        <v>41882.658310185187</v>
      </c>
    </row>
    <row r="1489" spans="2:21" ht="42.75" hidden="1" x14ac:dyDescent="0.45">
      <c r="B1489">
        <v>2552</v>
      </c>
      <c r="C1489" s="9" t="s">
        <v>2552</v>
      </c>
      <c r="D1489" s="3" t="s">
        <v>6662</v>
      </c>
      <c r="E1489" s="5">
        <v>3000</v>
      </c>
      <c r="F1489" s="7">
        <v>3195</v>
      </c>
      <c r="G1489" t="s">
        <v>8218</v>
      </c>
      <c r="H1489" t="s">
        <v>8223</v>
      </c>
      <c r="I1489" t="s">
        <v>8245</v>
      </c>
      <c r="J1489">
        <v>1488741981</v>
      </c>
      <c r="K1489">
        <v>1486149981</v>
      </c>
      <c r="L1489" t="b">
        <v>0</v>
      </c>
      <c r="M1489">
        <v>18</v>
      </c>
      <c r="N1489" t="b">
        <v>1</v>
      </c>
      <c r="O1489" t="s">
        <v>8298</v>
      </c>
      <c r="P1489">
        <f t="shared" si="92"/>
        <v>107</v>
      </c>
      <c r="Q1489">
        <f t="shared" si="93"/>
        <v>177.5</v>
      </c>
      <c r="R1489" s="12" t="s">
        <v>8327</v>
      </c>
      <c r="S1489" t="s">
        <v>8341</v>
      </c>
      <c r="T1489" s="17">
        <f t="shared" si="94"/>
        <v>42769.809965277775</v>
      </c>
      <c r="U1489" s="17">
        <f t="shared" si="95"/>
        <v>40863.674861111111</v>
      </c>
    </row>
    <row r="1490" spans="2:21" ht="42.75" hidden="1" x14ac:dyDescent="0.45">
      <c r="B1490">
        <v>3509</v>
      </c>
      <c r="C1490" s="9" t="s">
        <v>3508</v>
      </c>
      <c r="D1490" s="3" t="s">
        <v>7619</v>
      </c>
      <c r="E1490" s="5">
        <v>3000</v>
      </c>
      <c r="F1490" s="7">
        <v>3190</v>
      </c>
      <c r="G1490" t="s">
        <v>8218</v>
      </c>
      <c r="H1490" t="s">
        <v>8223</v>
      </c>
      <c r="I1490" t="s">
        <v>8245</v>
      </c>
      <c r="J1490">
        <v>1416545700</v>
      </c>
      <c r="K1490">
        <v>1415392666</v>
      </c>
      <c r="L1490" t="b">
        <v>0</v>
      </c>
      <c r="M1490">
        <v>33</v>
      </c>
      <c r="N1490" t="b">
        <v>1</v>
      </c>
      <c r="O1490" t="s">
        <v>8269</v>
      </c>
      <c r="P1490">
        <f t="shared" si="92"/>
        <v>106</v>
      </c>
      <c r="Q1490">
        <f t="shared" si="93"/>
        <v>96.67</v>
      </c>
      <c r="R1490" s="12" t="s">
        <v>8323</v>
      </c>
      <c r="S1490" t="s">
        <v>8326</v>
      </c>
      <c r="T1490" s="17">
        <f t="shared" si="94"/>
        <v>41950.859560185185</v>
      </c>
      <c r="U1490" s="17">
        <f t="shared" si="95"/>
        <v>42244.166666666672</v>
      </c>
    </row>
    <row r="1491" spans="2:21" ht="42.75" hidden="1" x14ac:dyDescent="0.45">
      <c r="B1491">
        <v>1020</v>
      </c>
      <c r="C1491" s="9" t="s">
        <v>1021</v>
      </c>
      <c r="D1491" s="3" t="s">
        <v>5130</v>
      </c>
      <c r="E1491" s="5">
        <v>1550</v>
      </c>
      <c r="F1491" s="7">
        <v>3186</v>
      </c>
      <c r="G1491" t="s">
        <v>8218</v>
      </c>
      <c r="H1491" t="s">
        <v>8228</v>
      </c>
      <c r="I1491" t="s">
        <v>8250</v>
      </c>
      <c r="J1491">
        <v>1433206020</v>
      </c>
      <c r="K1491">
        <v>1430617209</v>
      </c>
      <c r="L1491" t="b">
        <v>0</v>
      </c>
      <c r="M1491">
        <v>30</v>
      </c>
      <c r="N1491" t="b">
        <v>1</v>
      </c>
      <c r="O1491" t="s">
        <v>8278</v>
      </c>
      <c r="P1491">
        <f t="shared" si="92"/>
        <v>206</v>
      </c>
      <c r="Q1491">
        <f t="shared" si="93"/>
        <v>106.2</v>
      </c>
      <c r="R1491" s="12" t="s">
        <v>8327</v>
      </c>
      <c r="S1491" t="s">
        <v>8329</v>
      </c>
      <c r="T1491" s="17">
        <f t="shared" si="94"/>
        <v>42127.069548611107</v>
      </c>
      <c r="U1491" s="17">
        <f t="shared" si="95"/>
        <v>42305.720219907409</v>
      </c>
    </row>
    <row r="1492" spans="2:21" ht="42.75" hidden="1" x14ac:dyDescent="0.45">
      <c r="B1492">
        <v>3634</v>
      </c>
      <c r="C1492" s="9" t="s">
        <v>3632</v>
      </c>
      <c r="D1492" s="3" t="s">
        <v>7744</v>
      </c>
      <c r="E1492" s="5">
        <v>75000</v>
      </c>
      <c r="F1492" s="7">
        <v>3185</v>
      </c>
      <c r="G1492" t="s">
        <v>8220</v>
      </c>
      <c r="H1492" t="s">
        <v>8228</v>
      </c>
      <c r="I1492" t="s">
        <v>8250</v>
      </c>
      <c r="J1492">
        <v>1484366340</v>
      </c>
      <c r="K1492">
        <v>1480219174</v>
      </c>
      <c r="L1492" t="b">
        <v>0</v>
      </c>
      <c r="M1492">
        <v>18</v>
      </c>
      <c r="N1492" t="b">
        <v>0</v>
      </c>
      <c r="O1492" t="s">
        <v>8303</v>
      </c>
      <c r="P1492">
        <f t="shared" si="92"/>
        <v>4</v>
      </c>
      <c r="Q1492">
        <f t="shared" si="93"/>
        <v>176.94</v>
      </c>
      <c r="R1492" s="12" t="s">
        <v>8323</v>
      </c>
      <c r="S1492" t="s">
        <v>8335</v>
      </c>
      <c r="T1492" s="17">
        <f t="shared" si="94"/>
        <v>42701.166365740741</v>
      </c>
      <c r="U1492" s="17">
        <f t="shared" si="95"/>
        <v>42799.809965277775</v>
      </c>
    </row>
    <row r="1493" spans="2:21" ht="42.75" x14ac:dyDescent="0.45">
      <c r="B1493">
        <v>3364</v>
      </c>
      <c r="C1493" s="9" t="s">
        <v>3363</v>
      </c>
      <c r="D1493" s="3" t="s">
        <v>7474</v>
      </c>
      <c r="E1493" s="5">
        <v>3000</v>
      </c>
      <c r="F1493" s="7">
        <v>3178</v>
      </c>
      <c r="G1493" t="s">
        <v>8218</v>
      </c>
      <c r="H1493" t="s">
        <v>8224</v>
      </c>
      <c r="I1493" t="s">
        <v>8246</v>
      </c>
      <c r="J1493">
        <v>1458075600</v>
      </c>
      <c r="K1493">
        <v>1456183649</v>
      </c>
      <c r="L1493" t="b">
        <v>0</v>
      </c>
      <c r="M1493">
        <v>72</v>
      </c>
      <c r="N1493" t="b">
        <v>1</v>
      </c>
      <c r="O1493" t="s">
        <v>8269</v>
      </c>
      <c r="P1493">
        <f t="shared" si="92"/>
        <v>106</v>
      </c>
      <c r="Q1493">
        <f t="shared" si="93"/>
        <v>44.14</v>
      </c>
      <c r="R1493" s="12" t="s">
        <v>8323</v>
      </c>
      <c r="S1493" t="s">
        <v>8326</v>
      </c>
      <c r="T1493" s="17">
        <f t="shared" si="94"/>
        <v>42422.977418981478</v>
      </c>
      <c r="U1493" s="17">
        <f t="shared" si="95"/>
        <v>41964.204861111109</v>
      </c>
    </row>
    <row r="1494" spans="2:21" ht="42.75" hidden="1" x14ac:dyDescent="0.45">
      <c r="B1494">
        <v>3469</v>
      </c>
      <c r="C1494" s="9" t="s">
        <v>3468</v>
      </c>
      <c r="D1494" s="3" t="s">
        <v>7579</v>
      </c>
      <c r="E1494" s="5">
        <v>2800</v>
      </c>
      <c r="F1494" s="7">
        <v>3175</v>
      </c>
      <c r="G1494" t="s">
        <v>8218</v>
      </c>
      <c r="H1494" t="s">
        <v>8223</v>
      </c>
      <c r="I1494" t="s">
        <v>8245</v>
      </c>
      <c r="J1494">
        <v>1461857045</v>
      </c>
      <c r="K1494">
        <v>1459265045</v>
      </c>
      <c r="L1494" t="b">
        <v>0</v>
      </c>
      <c r="M1494">
        <v>63</v>
      </c>
      <c r="N1494" t="b">
        <v>1</v>
      </c>
      <c r="O1494" t="s">
        <v>8269</v>
      </c>
      <c r="P1494">
        <f t="shared" si="92"/>
        <v>113</v>
      </c>
      <c r="Q1494">
        <f t="shared" si="93"/>
        <v>50.4</v>
      </c>
      <c r="R1494" s="12" t="s">
        <v>8323</v>
      </c>
      <c r="S1494" t="s">
        <v>8326</v>
      </c>
      <c r="T1494" s="17">
        <f t="shared" si="94"/>
        <v>42458.641724537039</v>
      </c>
      <c r="U1494" s="17">
        <f t="shared" si="95"/>
        <v>42157.032638888893</v>
      </c>
    </row>
    <row r="1495" spans="2:21" ht="57" hidden="1" x14ac:dyDescent="0.45">
      <c r="B1495">
        <v>1984</v>
      </c>
      <c r="C1495" s="9" t="s">
        <v>1985</v>
      </c>
      <c r="D1495" s="3" t="s">
        <v>6094</v>
      </c>
      <c r="E1495" s="5">
        <v>15000</v>
      </c>
      <c r="F1495" s="7">
        <v>3172</v>
      </c>
      <c r="G1495" t="s">
        <v>8220</v>
      </c>
      <c r="H1495" t="s">
        <v>8223</v>
      </c>
      <c r="I1495" t="s">
        <v>8245</v>
      </c>
      <c r="J1495">
        <v>1417377481</v>
      </c>
      <c r="K1495">
        <v>1412189881</v>
      </c>
      <c r="L1495" t="b">
        <v>0</v>
      </c>
      <c r="M1495">
        <v>7</v>
      </c>
      <c r="N1495" t="b">
        <v>0</v>
      </c>
      <c r="O1495" t="s">
        <v>8294</v>
      </c>
      <c r="P1495">
        <f t="shared" si="92"/>
        <v>21</v>
      </c>
      <c r="Q1495">
        <f t="shared" si="93"/>
        <v>453.14</v>
      </c>
      <c r="R1495" s="12" t="s">
        <v>8313</v>
      </c>
      <c r="S1495" t="s">
        <v>8353</v>
      </c>
      <c r="T1495" s="17">
        <f t="shared" si="94"/>
        <v>41913.790289351848</v>
      </c>
      <c r="U1495" s="17">
        <f t="shared" si="95"/>
        <v>42749.165972222225</v>
      </c>
    </row>
    <row r="1496" spans="2:21" ht="42.75" hidden="1" x14ac:dyDescent="0.45">
      <c r="B1496">
        <v>412</v>
      </c>
      <c r="C1496" s="9" t="s">
        <v>413</v>
      </c>
      <c r="D1496" s="3" t="s">
        <v>4522</v>
      </c>
      <c r="E1496" s="5">
        <v>2500</v>
      </c>
      <c r="F1496" s="7">
        <v>3171</v>
      </c>
      <c r="G1496" t="s">
        <v>8218</v>
      </c>
      <c r="H1496" t="s">
        <v>8223</v>
      </c>
      <c r="I1496" t="s">
        <v>8245</v>
      </c>
      <c r="J1496">
        <v>1343238578</v>
      </c>
      <c r="K1496">
        <v>1341856178</v>
      </c>
      <c r="L1496" t="b">
        <v>0</v>
      </c>
      <c r="M1496">
        <v>55</v>
      </c>
      <c r="N1496" t="b">
        <v>1</v>
      </c>
      <c r="O1496" t="s">
        <v>8267</v>
      </c>
      <c r="P1496">
        <f t="shared" si="92"/>
        <v>127</v>
      </c>
      <c r="Q1496">
        <f t="shared" si="93"/>
        <v>57.65</v>
      </c>
      <c r="R1496" s="12" t="s">
        <v>8321</v>
      </c>
      <c r="S1496" t="s">
        <v>8322</v>
      </c>
      <c r="T1496" s="17">
        <f t="shared" si="94"/>
        <v>41099.742800925924</v>
      </c>
      <c r="U1496" s="17">
        <f t="shared" si="95"/>
        <v>42444.875</v>
      </c>
    </row>
    <row r="1497" spans="2:21" ht="57" hidden="1" x14ac:dyDescent="0.45">
      <c r="B1497">
        <v>2640</v>
      </c>
      <c r="C1497" s="9" t="s">
        <v>2640</v>
      </c>
      <c r="D1497" s="3" t="s">
        <v>6750</v>
      </c>
      <c r="E1497" s="5">
        <v>3000</v>
      </c>
      <c r="F1497" s="7">
        <v>3170</v>
      </c>
      <c r="G1497" t="s">
        <v>8218</v>
      </c>
      <c r="H1497" t="s">
        <v>8223</v>
      </c>
      <c r="I1497" t="s">
        <v>8245</v>
      </c>
      <c r="J1497">
        <v>1433735474</v>
      </c>
      <c r="K1497">
        <v>1428551474</v>
      </c>
      <c r="L1497" t="b">
        <v>0</v>
      </c>
      <c r="M1497">
        <v>69</v>
      </c>
      <c r="N1497" t="b">
        <v>1</v>
      </c>
      <c r="O1497" t="s">
        <v>8299</v>
      </c>
      <c r="P1497">
        <f t="shared" si="92"/>
        <v>106</v>
      </c>
      <c r="Q1497">
        <f t="shared" si="93"/>
        <v>45.94</v>
      </c>
      <c r="R1497" s="12" t="s">
        <v>8308</v>
      </c>
      <c r="S1497" t="s">
        <v>8315</v>
      </c>
      <c r="T1497" s="17">
        <f t="shared" si="94"/>
        <v>42103.160578703704</v>
      </c>
      <c r="U1497" s="17">
        <f t="shared" si="95"/>
        <v>42488.641724537039</v>
      </c>
    </row>
    <row r="1498" spans="2:21" ht="42.75" hidden="1" x14ac:dyDescent="0.45">
      <c r="B1498">
        <v>2790</v>
      </c>
      <c r="C1498" s="9" t="s">
        <v>2790</v>
      </c>
      <c r="D1498" s="3" t="s">
        <v>6900</v>
      </c>
      <c r="E1498" s="5">
        <v>3000</v>
      </c>
      <c r="F1498" s="7">
        <v>3160</v>
      </c>
      <c r="G1498" t="s">
        <v>8218</v>
      </c>
      <c r="H1498" t="s">
        <v>8223</v>
      </c>
      <c r="I1498" t="s">
        <v>8245</v>
      </c>
      <c r="J1498">
        <v>1423693903</v>
      </c>
      <c r="K1498">
        <v>1421101903</v>
      </c>
      <c r="L1498" t="b">
        <v>0</v>
      </c>
      <c r="M1498">
        <v>66</v>
      </c>
      <c r="N1498" t="b">
        <v>1</v>
      </c>
      <c r="O1498" t="s">
        <v>8269</v>
      </c>
      <c r="P1498">
        <f t="shared" si="92"/>
        <v>105</v>
      </c>
      <c r="Q1498">
        <f t="shared" si="93"/>
        <v>47.88</v>
      </c>
      <c r="R1498" s="12" t="s">
        <v>8323</v>
      </c>
      <c r="S1498" t="s">
        <v>8326</v>
      </c>
      <c r="T1498" s="17">
        <f t="shared" si="94"/>
        <v>42016.938692129625</v>
      </c>
      <c r="U1498" s="17">
        <f t="shared" si="95"/>
        <v>41973.831956018519</v>
      </c>
    </row>
    <row r="1499" spans="2:21" ht="42.75" hidden="1" x14ac:dyDescent="0.45">
      <c r="B1499">
        <v>2630</v>
      </c>
      <c r="C1499" s="9" t="s">
        <v>2630</v>
      </c>
      <c r="D1499" s="3" t="s">
        <v>6740</v>
      </c>
      <c r="E1499" s="5">
        <v>2000</v>
      </c>
      <c r="F1499" s="7">
        <v>3158</v>
      </c>
      <c r="G1499" t="s">
        <v>8218</v>
      </c>
      <c r="H1499" t="s">
        <v>8225</v>
      </c>
      <c r="I1499" t="s">
        <v>8247</v>
      </c>
      <c r="J1499">
        <v>1467280800</v>
      </c>
      <c r="K1499">
        <v>1464921112</v>
      </c>
      <c r="L1499" t="b">
        <v>0</v>
      </c>
      <c r="M1499">
        <v>81</v>
      </c>
      <c r="N1499" t="b">
        <v>1</v>
      </c>
      <c r="O1499" t="s">
        <v>8299</v>
      </c>
      <c r="P1499">
        <f t="shared" si="92"/>
        <v>158</v>
      </c>
      <c r="Q1499">
        <f t="shared" si="93"/>
        <v>38.99</v>
      </c>
      <c r="R1499" s="12" t="s">
        <v>8308</v>
      </c>
      <c r="S1499" t="s">
        <v>8315</v>
      </c>
      <c r="T1499" s="17">
        <f t="shared" si="94"/>
        <v>42524.105462962965</v>
      </c>
      <c r="U1499" s="17">
        <f t="shared" si="95"/>
        <v>41115.742800925924</v>
      </c>
    </row>
    <row r="1500" spans="2:21" hidden="1" x14ac:dyDescent="0.45">
      <c r="B1500">
        <v>2655</v>
      </c>
      <c r="C1500" s="9" t="s">
        <v>2655</v>
      </c>
      <c r="D1500" s="3" t="s">
        <v>6765</v>
      </c>
      <c r="E1500" s="5">
        <v>15000</v>
      </c>
      <c r="F1500" s="7">
        <v>3155</v>
      </c>
      <c r="G1500" t="s">
        <v>8219</v>
      </c>
      <c r="H1500" t="s">
        <v>8223</v>
      </c>
      <c r="I1500" t="s">
        <v>8245</v>
      </c>
      <c r="J1500">
        <v>1455048000</v>
      </c>
      <c r="K1500">
        <v>1452631647</v>
      </c>
      <c r="L1500" t="b">
        <v>0</v>
      </c>
      <c r="M1500">
        <v>43</v>
      </c>
      <c r="N1500" t="b">
        <v>0</v>
      </c>
      <c r="O1500" t="s">
        <v>8299</v>
      </c>
      <c r="P1500">
        <f t="shared" si="92"/>
        <v>21</v>
      </c>
      <c r="Q1500">
        <f t="shared" si="93"/>
        <v>73.37</v>
      </c>
      <c r="R1500" s="12" t="s">
        <v>8308</v>
      </c>
      <c r="S1500" t="s">
        <v>8315</v>
      </c>
      <c r="T1500" s="17">
        <f t="shared" si="94"/>
        <v>42381.866284722222</v>
      </c>
      <c r="U1500" s="17">
        <f t="shared" si="95"/>
        <v>42163.160578703704</v>
      </c>
    </row>
    <row r="1501" spans="2:21" ht="42.75" hidden="1" x14ac:dyDescent="0.45">
      <c r="B1501">
        <v>805</v>
      </c>
      <c r="C1501" s="9" t="s">
        <v>806</v>
      </c>
      <c r="D1501" s="3" t="s">
        <v>4915</v>
      </c>
      <c r="E1501" s="5">
        <v>3000</v>
      </c>
      <c r="F1501" s="7">
        <v>3150</v>
      </c>
      <c r="G1501" t="s">
        <v>8218</v>
      </c>
      <c r="H1501" t="s">
        <v>8223</v>
      </c>
      <c r="I1501" t="s">
        <v>8245</v>
      </c>
      <c r="J1501">
        <v>1310857200</v>
      </c>
      <c r="K1501">
        <v>1306525512</v>
      </c>
      <c r="L1501" t="b">
        <v>0</v>
      </c>
      <c r="M1501">
        <v>54</v>
      </c>
      <c r="N1501" t="b">
        <v>1</v>
      </c>
      <c r="O1501" t="s">
        <v>8274</v>
      </c>
      <c r="P1501">
        <f t="shared" si="92"/>
        <v>105</v>
      </c>
      <c r="Q1501">
        <f t="shared" si="93"/>
        <v>58.33</v>
      </c>
      <c r="R1501" s="12" t="s">
        <v>8327</v>
      </c>
      <c r="S1501" t="s">
        <v>8331</v>
      </c>
      <c r="T1501" s="17">
        <f t="shared" si="94"/>
        <v>40690.823055555556</v>
      </c>
      <c r="U1501" s="17">
        <f t="shared" si="95"/>
        <v>42046.938692129625</v>
      </c>
    </row>
    <row r="1502" spans="2:21" ht="71.25" hidden="1" x14ac:dyDescent="0.45">
      <c r="B1502">
        <v>3624</v>
      </c>
      <c r="C1502" s="9" t="s">
        <v>3622</v>
      </c>
      <c r="D1502" s="3" t="s">
        <v>7734</v>
      </c>
      <c r="E1502" s="5">
        <v>3000</v>
      </c>
      <c r="F1502" s="7">
        <v>3148</v>
      </c>
      <c r="G1502" t="s">
        <v>8218</v>
      </c>
      <c r="H1502" t="s">
        <v>8223</v>
      </c>
      <c r="I1502" t="s">
        <v>8245</v>
      </c>
      <c r="J1502">
        <v>1471977290</v>
      </c>
      <c r="K1502">
        <v>1466793290</v>
      </c>
      <c r="L1502" t="b">
        <v>0</v>
      </c>
      <c r="M1502">
        <v>39</v>
      </c>
      <c r="N1502" t="b">
        <v>1</v>
      </c>
      <c r="O1502" t="s">
        <v>8269</v>
      </c>
      <c r="P1502">
        <f t="shared" si="92"/>
        <v>105</v>
      </c>
      <c r="Q1502">
        <f t="shared" si="93"/>
        <v>80.72</v>
      </c>
      <c r="R1502" s="12" t="s">
        <v>8323</v>
      </c>
      <c r="S1502" t="s">
        <v>8326</v>
      </c>
      <c r="T1502" s="17">
        <f t="shared" si="94"/>
        <v>42545.774189814809</v>
      </c>
      <c r="U1502" s="17">
        <f t="shared" si="95"/>
        <v>42551.416666666672</v>
      </c>
    </row>
    <row r="1503" spans="2:21" ht="42.75" x14ac:dyDescent="0.45">
      <c r="B1503">
        <v>3238</v>
      </c>
      <c r="C1503" s="9" t="s">
        <v>3238</v>
      </c>
      <c r="D1503" s="3" t="s">
        <v>7348</v>
      </c>
      <c r="E1503" s="5">
        <v>2800</v>
      </c>
      <c r="F1503" s="7">
        <v>3145</v>
      </c>
      <c r="G1503" t="s">
        <v>8218</v>
      </c>
      <c r="H1503" t="s">
        <v>8224</v>
      </c>
      <c r="I1503" t="s">
        <v>8246</v>
      </c>
      <c r="J1503">
        <v>1435752898</v>
      </c>
      <c r="K1503">
        <v>1433160898</v>
      </c>
      <c r="L1503" t="b">
        <v>1</v>
      </c>
      <c r="M1503">
        <v>79</v>
      </c>
      <c r="N1503" t="b">
        <v>1</v>
      </c>
      <c r="O1503" t="s">
        <v>8269</v>
      </c>
      <c r="P1503">
        <f t="shared" si="92"/>
        <v>112</v>
      </c>
      <c r="Q1503">
        <f t="shared" si="93"/>
        <v>39.81</v>
      </c>
      <c r="R1503" s="12" t="s">
        <v>8323</v>
      </c>
      <c r="S1503" t="s">
        <v>8326</v>
      </c>
      <c r="T1503" s="17">
        <f t="shared" si="94"/>
        <v>42156.510393518518</v>
      </c>
      <c r="U1503" s="17">
        <f t="shared" si="95"/>
        <v>42409.833333333328</v>
      </c>
    </row>
    <row r="1504" spans="2:21" ht="42.75" hidden="1" x14ac:dyDescent="0.45">
      <c r="B1504">
        <v>2992</v>
      </c>
      <c r="C1504" s="9" t="s">
        <v>2992</v>
      </c>
      <c r="D1504" s="3" t="s">
        <v>7102</v>
      </c>
      <c r="E1504" s="5">
        <v>3000</v>
      </c>
      <c r="F1504" s="7">
        <v>3135</v>
      </c>
      <c r="G1504" t="s">
        <v>8218</v>
      </c>
      <c r="H1504" t="s">
        <v>8223</v>
      </c>
      <c r="I1504" t="s">
        <v>8245</v>
      </c>
      <c r="J1504">
        <v>1476037510</v>
      </c>
      <c r="K1504">
        <v>1473445510</v>
      </c>
      <c r="L1504" t="b">
        <v>0</v>
      </c>
      <c r="M1504">
        <v>64</v>
      </c>
      <c r="N1504" t="b">
        <v>1</v>
      </c>
      <c r="O1504" t="s">
        <v>8301</v>
      </c>
      <c r="P1504">
        <f t="shared" si="92"/>
        <v>105</v>
      </c>
      <c r="Q1504">
        <f t="shared" si="93"/>
        <v>48.98</v>
      </c>
      <c r="R1504" s="12" t="s">
        <v>8323</v>
      </c>
      <c r="S1504" t="s">
        <v>8324</v>
      </c>
      <c r="T1504" s="17">
        <f t="shared" si="94"/>
        <v>42622.767476851848</v>
      </c>
      <c r="U1504" s="17">
        <f t="shared" si="95"/>
        <v>40740.958333333336</v>
      </c>
    </row>
    <row r="1505" spans="2:21" ht="42.75" hidden="1" x14ac:dyDescent="0.45">
      <c r="B1505">
        <v>3380</v>
      </c>
      <c r="C1505" s="9" t="s">
        <v>3379</v>
      </c>
      <c r="D1505" s="3" t="s">
        <v>7490</v>
      </c>
      <c r="E1505" s="5">
        <v>3000</v>
      </c>
      <c r="F1505" s="7">
        <v>3133</v>
      </c>
      <c r="G1505" t="s">
        <v>8218</v>
      </c>
      <c r="H1505" t="s">
        <v>8223</v>
      </c>
      <c r="I1505" t="s">
        <v>8245</v>
      </c>
      <c r="J1505">
        <v>1417305178</v>
      </c>
      <c r="K1505">
        <v>1414277578</v>
      </c>
      <c r="L1505" t="b">
        <v>0</v>
      </c>
      <c r="M1505">
        <v>28</v>
      </c>
      <c r="N1505" t="b">
        <v>1</v>
      </c>
      <c r="O1505" t="s">
        <v>8269</v>
      </c>
      <c r="P1505">
        <f t="shared" si="92"/>
        <v>104</v>
      </c>
      <c r="Q1505">
        <f t="shared" si="93"/>
        <v>111.89</v>
      </c>
      <c r="R1505" s="12" t="s">
        <v>8323</v>
      </c>
      <c r="S1505" t="s">
        <v>8326</v>
      </c>
      <c r="T1505" s="17">
        <f t="shared" si="94"/>
        <v>41937.95344907407</v>
      </c>
      <c r="U1505" s="17">
        <f t="shared" si="95"/>
        <v>42605.774189814809</v>
      </c>
    </row>
    <row r="1506" spans="2:21" ht="28.5" hidden="1" x14ac:dyDescent="0.45">
      <c r="B1506">
        <v>1276</v>
      </c>
      <c r="C1506" s="9" t="s">
        <v>1277</v>
      </c>
      <c r="D1506" s="3" t="s">
        <v>5386</v>
      </c>
      <c r="E1506" s="5">
        <v>3000</v>
      </c>
      <c r="F1506" s="7">
        <v>3132.63</v>
      </c>
      <c r="G1506" t="s">
        <v>8218</v>
      </c>
      <c r="H1506" t="s">
        <v>8223</v>
      </c>
      <c r="I1506" t="s">
        <v>8245</v>
      </c>
      <c r="J1506">
        <v>1251777600</v>
      </c>
      <c r="K1506">
        <v>1247504047</v>
      </c>
      <c r="L1506" t="b">
        <v>1</v>
      </c>
      <c r="M1506">
        <v>68</v>
      </c>
      <c r="N1506" t="b">
        <v>1</v>
      </c>
      <c r="O1506" t="s">
        <v>8274</v>
      </c>
      <c r="P1506">
        <f t="shared" si="92"/>
        <v>104</v>
      </c>
      <c r="Q1506">
        <f t="shared" si="93"/>
        <v>46.07</v>
      </c>
      <c r="R1506" s="12" t="s">
        <v>8327</v>
      </c>
      <c r="S1506" t="s">
        <v>8331</v>
      </c>
      <c r="T1506" s="17">
        <f t="shared" si="94"/>
        <v>40007.704247685186</v>
      </c>
      <c r="U1506" s="17">
        <f t="shared" si="95"/>
        <v>42186.510393518518</v>
      </c>
    </row>
    <row r="1507" spans="2:21" ht="42.75" hidden="1" x14ac:dyDescent="0.45">
      <c r="B1507">
        <v>1687</v>
      </c>
      <c r="C1507" s="9" t="s">
        <v>1688</v>
      </c>
      <c r="D1507" s="3" t="s">
        <v>5797</v>
      </c>
      <c r="E1507" s="5">
        <v>10000</v>
      </c>
      <c r="F1507" s="7">
        <v>3125</v>
      </c>
      <c r="G1507" t="s">
        <v>8221</v>
      </c>
      <c r="H1507" t="s">
        <v>8223</v>
      </c>
      <c r="I1507" t="s">
        <v>8245</v>
      </c>
      <c r="J1507">
        <v>1491855300</v>
      </c>
      <c r="K1507">
        <v>1488935245</v>
      </c>
      <c r="L1507" t="b">
        <v>0</v>
      </c>
      <c r="M1507">
        <v>39</v>
      </c>
      <c r="N1507" t="b">
        <v>0</v>
      </c>
      <c r="O1507" t="s">
        <v>8291</v>
      </c>
      <c r="P1507">
        <f t="shared" si="92"/>
        <v>31</v>
      </c>
      <c r="Q1507">
        <f t="shared" si="93"/>
        <v>80.13</v>
      </c>
      <c r="R1507" s="12" t="s">
        <v>8327</v>
      </c>
      <c r="S1507" t="s">
        <v>8330</v>
      </c>
      <c r="T1507" s="17">
        <f t="shared" si="94"/>
        <v>42802.046817129631</v>
      </c>
      <c r="U1507" s="17">
        <f t="shared" si="95"/>
        <v>42652.767476851848</v>
      </c>
    </row>
    <row r="1508" spans="2:21" ht="28.5" hidden="1" x14ac:dyDescent="0.45">
      <c r="B1508">
        <v>1752</v>
      </c>
      <c r="C1508" s="9" t="s">
        <v>1753</v>
      </c>
      <c r="D1508" s="3" t="s">
        <v>5862</v>
      </c>
      <c r="E1508" s="5">
        <v>1200</v>
      </c>
      <c r="F1508" s="7">
        <v>3122</v>
      </c>
      <c r="G1508" t="s">
        <v>8218</v>
      </c>
      <c r="H1508" t="s">
        <v>8224</v>
      </c>
      <c r="I1508" t="s">
        <v>8246</v>
      </c>
      <c r="J1508">
        <v>1476425082</v>
      </c>
      <c r="K1508">
        <v>1473833082</v>
      </c>
      <c r="L1508" t="b">
        <v>0</v>
      </c>
      <c r="M1508">
        <v>90</v>
      </c>
      <c r="N1508" t="b">
        <v>1</v>
      </c>
      <c r="O1508" t="s">
        <v>8283</v>
      </c>
      <c r="P1508">
        <f t="shared" si="92"/>
        <v>260</v>
      </c>
      <c r="Q1508">
        <f t="shared" si="93"/>
        <v>34.69</v>
      </c>
      <c r="R1508" s="12" t="s">
        <v>8313</v>
      </c>
      <c r="S1508" t="s">
        <v>8314</v>
      </c>
      <c r="T1508" s="17">
        <f t="shared" si="94"/>
        <v>42627.253263888888</v>
      </c>
      <c r="U1508" s="17">
        <f t="shared" si="95"/>
        <v>41972.995115740734</v>
      </c>
    </row>
    <row r="1509" spans="2:21" ht="42.75" hidden="1" x14ac:dyDescent="0.45">
      <c r="B1509">
        <v>3222</v>
      </c>
      <c r="C1509" s="9" t="s">
        <v>3222</v>
      </c>
      <c r="D1509" s="3" t="s">
        <v>7332</v>
      </c>
      <c r="E1509" s="5">
        <v>2500</v>
      </c>
      <c r="F1509" s="7">
        <v>3120</v>
      </c>
      <c r="G1509" t="s">
        <v>8218</v>
      </c>
      <c r="H1509" t="s">
        <v>8223</v>
      </c>
      <c r="I1509" t="s">
        <v>8245</v>
      </c>
      <c r="J1509">
        <v>1445722140</v>
      </c>
      <c r="K1509">
        <v>1443016697</v>
      </c>
      <c r="L1509" t="b">
        <v>1</v>
      </c>
      <c r="M1509">
        <v>84</v>
      </c>
      <c r="N1509" t="b">
        <v>1</v>
      </c>
      <c r="O1509" t="s">
        <v>8269</v>
      </c>
      <c r="P1509">
        <f t="shared" si="92"/>
        <v>125</v>
      </c>
      <c r="Q1509">
        <f t="shared" si="93"/>
        <v>37.14</v>
      </c>
      <c r="R1509" s="12" t="s">
        <v>8323</v>
      </c>
      <c r="S1509" t="s">
        <v>8326</v>
      </c>
      <c r="T1509" s="17">
        <f t="shared" si="94"/>
        <v>42270.582141203704</v>
      </c>
      <c r="U1509" s="17">
        <f t="shared" si="95"/>
        <v>40057.166666666664</v>
      </c>
    </row>
    <row r="1510" spans="2:21" ht="42.75" x14ac:dyDescent="0.45">
      <c r="B1510">
        <v>3616</v>
      </c>
      <c r="C1510" s="9" t="s">
        <v>3614</v>
      </c>
      <c r="D1510" s="3" t="s">
        <v>7726</v>
      </c>
      <c r="E1510" s="5">
        <v>2500</v>
      </c>
      <c r="F1510" s="7">
        <v>3120</v>
      </c>
      <c r="G1510" t="s">
        <v>8218</v>
      </c>
      <c r="H1510" t="s">
        <v>8224</v>
      </c>
      <c r="I1510" t="s">
        <v>8246</v>
      </c>
      <c r="J1510">
        <v>1426801664</v>
      </c>
      <c r="K1510">
        <v>1424213264</v>
      </c>
      <c r="L1510" t="b">
        <v>0</v>
      </c>
      <c r="M1510">
        <v>45</v>
      </c>
      <c r="N1510" t="b">
        <v>1</v>
      </c>
      <c r="O1510" t="s">
        <v>8269</v>
      </c>
      <c r="P1510">
        <f t="shared" si="92"/>
        <v>125</v>
      </c>
      <c r="Q1510">
        <f t="shared" si="93"/>
        <v>69.33</v>
      </c>
      <c r="R1510" s="12" t="s">
        <v>8323</v>
      </c>
      <c r="S1510" t="s">
        <v>8326</v>
      </c>
      <c r="T1510" s="17">
        <f t="shared" si="94"/>
        <v>42052.949814814812</v>
      </c>
      <c r="U1510" s="17">
        <f t="shared" si="95"/>
        <v>42835.84375</v>
      </c>
    </row>
    <row r="1511" spans="2:21" ht="42.75" hidden="1" x14ac:dyDescent="0.45">
      <c r="B1511">
        <v>3168</v>
      </c>
      <c r="C1511" s="9" t="s">
        <v>3168</v>
      </c>
      <c r="D1511" s="3" t="s">
        <v>7278</v>
      </c>
      <c r="E1511" s="5">
        <v>2500</v>
      </c>
      <c r="F1511" s="7">
        <v>3105</v>
      </c>
      <c r="G1511" t="s">
        <v>8218</v>
      </c>
      <c r="H1511" t="s">
        <v>8223</v>
      </c>
      <c r="I1511" t="s">
        <v>8245</v>
      </c>
      <c r="J1511">
        <v>1402696800</v>
      </c>
      <c r="K1511">
        <v>1399948353</v>
      </c>
      <c r="L1511" t="b">
        <v>1</v>
      </c>
      <c r="M1511">
        <v>61</v>
      </c>
      <c r="N1511" t="b">
        <v>1</v>
      </c>
      <c r="O1511" t="s">
        <v>8269</v>
      </c>
      <c r="P1511">
        <f t="shared" si="92"/>
        <v>124</v>
      </c>
      <c r="Q1511">
        <f t="shared" si="93"/>
        <v>50.9</v>
      </c>
      <c r="R1511" s="12" t="s">
        <v>8323</v>
      </c>
      <c r="S1511" t="s">
        <v>8326</v>
      </c>
      <c r="T1511" s="17">
        <f t="shared" si="94"/>
        <v>41772.105937500004</v>
      </c>
      <c r="U1511" s="17">
        <f t="shared" si="95"/>
        <v>42657.253263888888</v>
      </c>
    </row>
    <row r="1512" spans="2:21" ht="42.75" hidden="1" x14ac:dyDescent="0.45">
      <c r="B1512">
        <v>3414</v>
      </c>
      <c r="C1512" s="9" t="s">
        <v>3413</v>
      </c>
      <c r="D1512" s="3" t="s">
        <v>7524</v>
      </c>
      <c r="E1512" s="5">
        <v>3000</v>
      </c>
      <c r="F1512" s="7">
        <v>3105</v>
      </c>
      <c r="G1512" t="s">
        <v>8218</v>
      </c>
      <c r="H1512" t="s">
        <v>8223</v>
      </c>
      <c r="I1512" t="s">
        <v>8245</v>
      </c>
      <c r="J1512">
        <v>1480579140</v>
      </c>
      <c r="K1512">
        <v>1478030325</v>
      </c>
      <c r="L1512" t="b">
        <v>0</v>
      </c>
      <c r="M1512">
        <v>44</v>
      </c>
      <c r="N1512" t="b">
        <v>1</v>
      </c>
      <c r="O1512" t="s">
        <v>8269</v>
      </c>
      <c r="P1512">
        <f t="shared" si="92"/>
        <v>104</v>
      </c>
      <c r="Q1512">
        <f t="shared" si="93"/>
        <v>70.569999999999993</v>
      </c>
      <c r="R1512" s="12" t="s">
        <v>8323</v>
      </c>
      <c r="S1512" t="s">
        <v>8326</v>
      </c>
      <c r="T1512" s="17">
        <f t="shared" si="94"/>
        <v>42675.832465277781</v>
      </c>
      <c r="U1512" s="17">
        <f t="shared" si="95"/>
        <v>42301.895138888889</v>
      </c>
    </row>
    <row r="1513" spans="2:21" ht="42.75" hidden="1" x14ac:dyDescent="0.45">
      <c r="B1513">
        <v>114</v>
      </c>
      <c r="C1513" s="9" t="s">
        <v>116</v>
      </c>
      <c r="D1513" s="3" t="s">
        <v>4225</v>
      </c>
      <c r="E1513" s="5">
        <v>3000</v>
      </c>
      <c r="F1513" s="7">
        <v>3100</v>
      </c>
      <c r="G1513" t="s">
        <v>8218</v>
      </c>
      <c r="H1513" t="s">
        <v>8223</v>
      </c>
      <c r="I1513" t="s">
        <v>8245</v>
      </c>
      <c r="J1513">
        <v>1326436488</v>
      </c>
      <c r="K1513">
        <v>1321252488</v>
      </c>
      <c r="L1513" t="b">
        <v>0</v>
      </c>
      <c r="M1513">
        <v>35</v>
      </c>
      <c r="N1513" t="b">
        <v>1</v>
      </c>
      <c r="O1513" t="s">
        <v>8264</v>
      </c>
      <c r="P1513">
        <f t="shared" si="92"/>
        <v>103</v>
      </c>
      <c r="Q1513">
        <f t="shared" si="93"/>
        <v>88.57</v>
      </c>
      <c r="R1513" s="12" t="s">
        <v>8321</v>
      </c>
      <c r="S1513" t="s">
        <v>8343</v>
      </c>
      <c r="T1513" s="17">
        <f t="shared" si="94"/>
        <v>40861.27416666667</v>
      </c>
      <c r="U1513" s="17">
        <f t="shared" si="95"/>
        <v>42082.908148148148</v>
      </c>
    </row>
    <row r="1514" spans="2:21" ht="42.75" hidden="1" x14ac:dyDescent="0.45">
      <c r="B1514">
        <v>1310</v>
      </c>
      <c r="C1514" s="9" t="s">
        <v>1311</v>
      </c>
      <c r="D1514" s="3" t="s">
        <v>5420</v>
      </c>
      <c r="E1514" s="5">
        <v>20000</v>
      </c>
      <c r="F1514" s="7">
        <v>3100</v>
      </c>
      <c r="G1514" t="s">
        <v>8219</v>
      </c>
      <c r="H1514" t="s">
        <v>8223</v>
      </c>
      <c r="I1514" t="s">
        <v>8245</v>
      </c>
      <c r="J1514">
        <v>1471622450</v>
      </c>
      <c r="K1514">
        <v>1467734450</v>
      </c>
      <c r="L1514" t="b">
        <v>0</v>
      </c>
      <c r="M1514">
        <v>24</v>
      </c>
      <c r="N1514" t="b">
        <v>0</v>
      </c>
      <c r="O1514" t="s">
        <v>8271</v>
      </c>
      <c r="P1514">
        <f t="shared" si="92"/>
        <v>16</v>
      </c>
      <c r="Q1514">
        <f t="shared" si="93"/>
        <v>129.16999999999999</v>
      </c>
      <c r="R1514" s="12" t="s">
        <v>8308</v>
      </c>
      <c r="S1514" t="s">
        <v>8310</v>
      </c>
      <c r="T1514" s="17">
        <f t="shared" si="94"/>
        <v>42556.667245370365</v>
      </c>
      <c r="U1514" s="17">
        <f t="shared" si="95"/>
        <v>41803.916666666664</v>
      </c>
    </row>
    <row r="1515" spans="2:21" ht="42.75" x14ac:dyDescent="0.45">
      <c r="B1515">
        <v>2825</v>
      </c>
      <c r="C1515" s="9" t="s">
        <v>2825</v>
      </c>
      <c r="D1515" s="3" t="s">
        <v>6935</v>
      </c>
      <c r="E1515" s="5">
        <v>3000</v>
      </c>
      <c r="F1515" s="7">
        <v>3100</v>
      </c>
      <c r="G1515" t="s">
        <v>8218</v>
      </c>
      <c r="H1515" t="s">
        <v>8224</v>
      </c>
      <c r="I1515" t="s">
        <v>8246</v>
      </c>
      <c r="J1515">
        <v>1449255686</v>
      </c>
      <c r="K1515">
        <v>1446663686</v>
      </c>
      <c r="L1515" t="b">
        <v>0</v>
      </c>
      <c r="M1515">
        <v>51</v>
      </c>
      <c r="N1515" t="b">
        <v>1</v>
      </c>
      <c r="O1515" t="s">
        <v>8269</v>
      </c>
      <c r="P1515">
        <f t="shared" si="92"/>
        <v>103</v>
      </c>
      <c r="Q1515">
        <f t="shared" si="93"/>
        <v>60.78</v>
      </c>
      <c r="R1515" s="12" t="s">
        <v>8323</v>
      </c>
      <c r="S1515" t="s">
        <v>8326</v>
      </c>
      <c r="T1515" s="17">
        <f t="shared" si="94"/>
        <v>42312.792662037042</v>
      </c>
      <c r="U1515" s="17">
        <f t="shared" si="95"/>
        <v>42705.332638888889</v>
      </c>
    </row>
    <row r="1516" spans="2:21" ht="42.75" x14ac:dyDescent="0.45">
      <c r="B1516">
        <v>3696</v>
      </c>
      <c r="C1516" s="9" t="s">
        <v>3693</v>
      </c>
      <c r="D1516" s="3" t="s">
        <v>7806</v>
      </c>
      <c r="E1516" s="5">
        <v>2000</v>
      </c>
      <c r="F1516" s="7">
        <v>3100</v>
      </c>
      <c r="G1516" t="s">
        <v>8218</v>
      </c>
      <c r="H1516" t="s">
        <v>8224</v>
      </c>
      <c r="I1516" t="s">
        <v>8246</v>
      </c>
      <c r="J1516">
        <v>1423838916</v>
      </c>
      <c r="K1516">
        <v>1418654916</v>
      </c>
      <c r="L1516" t="b">
        <v>0</v>
      </c>
      <c r="M1516">
        <v>78</v>
      </c>
      <c r="N1516" t="b">
        <v>1</v>
      </c>
      <c r="O1516" t="s">
        <v>8269</v>
      </c>
      <c r="P1516">
        <f t="shared" si="92"/>
        <v>155</v>
      </c>
      <c r="Q1516">
        <f t="shared" si="93"/>
        <v>39.74</v>
      </c>
      <c r="R1516" s="12" t="s">
        <v>8323</v>
      </c>
      <c r="S1516" t="s">
        <v>8326</v>
      </c>
      <c r="T1516" s="17">
        <f t="shared" si="94"/>
        <v>41988.617083333331</v>
      </c>
      <c r="U1516" s="17">
        <f t="shared" si="95"/>
        <v>40921.27416666667</v>
      </c>
    </row>
    <row r="1517" spans="2:21" ht="42.75" x14ac:dyDescent="0.45">
      <c r="B1517">
        <v>3667</v>
      </c>
      <c r="C1517" s="9" t="s">
        <v>3664</v>
      </c>
      <c r="D1517" s="3" t="s">
        <v>7777</v>
      </c>
      <c r="E1517" s="5">
        <v>3000</v>
      </c>
      <c r="F1517" s="7">
        <v>3095.11</v>
      </c>
      <c r="G1517" t="s">
        <v>8218</v>
      </c>
      <c r="H1517" t="s">
        <v>8224</v>
      </c>
      <c r="I1517" t="s">
        <v>8246</v>
      </c>
      <c r="J1517">
        <v>1437261419</v>
      </c>
      <c r="K1517">
        <v>1434669419</v>
      </c>
      <c r="L1517" t="b">
        <v>0</v>
      </c>
      <c r="M1517">
        <v>58</v>
      </c>
      <c r="N1517" t="b">
        <v>1</v>
      </c>
      <c r="O1517" t="s">
        <v>8269</v>
      </c>
      <c r="P1517">
        <f t="shared" si="92"/>
        <v>103</v>
      </c>
      <c r="Q1517">
        <f t="shared" si="93"/>
        <v>53.36</v>
      </c>
      <c r="R1517" s="12" t="s">
        <v>8323</v>
      </c>
      <c r="S1517" t="s">
        <v>8326</v>
      </c>
      <c r="T1517" s="17">
        <f t="shared" si="94"/>
        <v>42173.970127314817</v>
      </c>
      <c r="U1517" s="17">
        <f t="shared" si="95"/>
        <v>42601.667245370365</v>
      </c>
    </row>
    <row r="1518" spans="2:21" ht="28.5" x14ac:dyDescent="0.45">
      <c r="B1518">
        <v>3573</v>
      </c>
      <c r="C1518" s="9" t="s">
        <v>3572</v>
      </c>
      <c r="D1518" s="3" t="s">
        <v>7683</v>
      </c>
      <c r="E1518" s="5">
        <v>3000</v>
      </c>
      <c r="F1518" s="7">
        <v>3084</v>
      </c>
      <c r="G1518" t="s">
        <v>8218</v>
      </c>
      <c r="H1518" t="s">
        <v>8224</v>
      </c>
      <c r="I1518" t="s">
        <v>8246</v>
      </c>
      <c r="J1518">
        <v>1415440846</v>
      </c>
      <c r="K1518">
        <v>1412845246</v>
      </c>
      <c r="L1518" t="b">
        <v>0</v>
      </c>
      <c r="M1518">
        <v>78</v>
      </c>
      <c r="N1518" t="b">
        <v>1</v>
      </c>
      <c r="O1518" t="s">
        <v>8269</v>
      </c>
      <c r="P1518">
        <f t="shared" si="92"/>
        <v>103</v>
      </c>
      <c r="Q1518">
        <f t="shared" si="93"/>
        <v>39.54</v>
      </c>
      <c r="R1518" s="12" t="s">
        <v>8323</v>
      </c>
      <c r="S1518" t="s">
        <v>8326</v>
      </c>
      <c r="T1518" s="17">
        <f t="shared" si="94"/>
        <v>41921.375532407408</v>
      </c>
      <c r="U1518" s="17">
        <f t="shared" si="95"/>
        <v>42342.792662037042</v>
      </c>
    </row>
    <row r="1519" spans="2:21" ht="28.5" hidden="1" x14ac:dyDescent="0.45">
      <c r="B1519">
        <v>3595</v>
      </c>
      <c r="C1519" s="9" t="s">
        <v>3594</v>
      </c>
      <c r="D1519" s="3" t="s">
        <v>7705</v>
      </c>
      <c r="E1519" s="5">
        <v>2600</v>
      </c>
      <c r="F1519" s="7">
        <v>3081</v>
      </c>
      <c r="G1519" t="s">
        <v>8218</v>
      </c>
      <c r="H1519" t="s">
        <v>8223</v>
      </c>
      <c r="I1519" t="s">
        <v>8245</v>
      </c>
      <c r="J1519">
        <v>1426229940</v>
      </c>
      <c r="K1519">
        <v>1423959123</v>
      </c>
      <c r="L1519" t="b">
        <v>0</v>
      </c>
      <c r="M1519">
        <v>62</v>
      </c>
      <c r="N1519" t="b">
        <v>1</v>
      </c>
      <c r="O1519" t="s">
        <v>8269</v>
      </c>
      <c r="P1519">
        <f t="shared" si="92"/>
        <v>119</v>
      </c>
      <c r="Q1519">
        <f t="shared" si="93"/>
        <v>49.69</v>
      </c>
      <c r="R1519" s="12" t="s">
        <v>8323</v>
      </c>
      <c r="S1519" t="s">
        <v>8326</v>
      </c>
      <c r="T1519" s="17">
        <f t="shared" si="94"/>
        <v>42050.008368055554</v>
      </c>
      <c r="U1519" s="17">
        <f t="shared" si="95"/>
        <v>42048.617083333331</v>
      </c>
    </row>
    <row r="1520" spans="2:21" ht="42.75" hidden="1" x14ac:dyDescent="0.45">
      <c r="B1520">
        <v>3515</v>
      </c>
      <c r="C1520" s="9" t="s">
        <v>3514</v>
      </c>
      <c r="D1520" s="3" t="s">
        <v>7625</v>
      </c>
      <c r="E1520" s="5">
        <v>3000</v>
      </c>
      <c r="F1520" s="7">
        <v>3080</v>
      </c>
      <c r="G1520" t="s">
        <v>8218</v>
      </c>
      <c r="H1520" t="s">
        <v>8223</v>
      </c>
      <c r="I1520" t="s">
        <v>8245</v>
      </c>
      <c r="J1520">
        <v>1433097171</v>
      </c>
      <c r="K1520">
        <v>1430505171</v>
      </c>
      <c r="L1520" t="b">
        <v>0</v>
      </c>
      <c r="M1520">
        <v>46</v>
      </c>
      <c r="N1520" t="b">
        <v>1</v>
      </c>
      <c r="O1520" t="s">
        <v>8269</v>
      </c>
      <c r="P1520">
        <f t="shared" si="92"/>
        <v>103</v>
      </c>
      <c r="Q1520">
        <f t="shared" si="93"/>
        <v>66.959999999999994</v>
      </c>
      <c r="R1520" s="12" t="s">
        <v>8323</v>
      </c>
      <c r="S1520" t="s">
        <v>8326</v>
      </c>
      <c r="T1520" s="17">
        <f t="shared" si="94"/>
        <v>42125.772812499999</v>
      </c>
      <c r="U1520" s="17">
        <f t="shared" si="95"/>
        <v>42203.970127314817</v>
      </c>
    </row>
    <row r="1521" spans="2:21" ht="42.75" x14ac:dyDescent="0.45">
      <c r="B1521">
        <v>3625</v>
      </c>
      <c r="C1521" s="9" t="s">
        <v>3623</v>
      </c>
      <c r="D1521" s="3" t="s">
        <v>7735</v>
      </c>
      <c r="E1521" s="5">
        <v>3000</v>
      </c>
      <c r="F1521" s="7">
        <v>3080</v>
      </c>
      <c r="G1521" t="s">
        <v>8218</v>
      </c>
      <c r="H1521" t="s">
        <v>8224</v>
      </c>
      <c r="I1521" t="s">
        <v>8246</v>
      </c>
      <c r="J1521">
        <v>1435851577</v>
      </c>
      <c r="K1521">
        <v>1433259577</v>
      </c>
      <c r="L1521" t="b">
        <v>0</v>
      </c>
      <c r="M1521">
        <v>78</v>
      </c>
      <c r="N1521" t="b">
        <v>1</v>
      </c>
      <c r="O1521" t="s">
        <v>8269</v>
      </c>
      <c r="P1521">
        <f t="shared" si="92"/>
        <v>103</v>
      </c>
      <c r="Q1521">
        <f t="shared" si="93"/>
        <v>39.49</v>
      </c>
      <c r="R1521" s="12" t="s">
        <v>8323</v>
      </c>
      <c r="S1521" t="s">
        <v>8326</v>
      </c>
      <c r="T1521" s="17">
        <f t="shared" si="94"/>
        <v>42157.652511574073</v>
      </c>
      <c r="U1521" s="17">
        <f t="shared" si="95"/>
        <v>41951.417199074072</v>
      </c>
    </row>
    <row r="1522" spans="2:21" ht="57" hidden="1" x14ac:dyDescent="0.45">
      <c r="B1522">
        <v>1355</v>
      </c>
      <c r="C1522" s="9" t="s">
        <v>1356</v>
      </c>
      <c r="D1522" s="3" t="s">
        <v>5465</v>
      </c>
      <c r="E1522" s="5">
        <v>2500</v>
      </c>
      <c r="F1522" s="7">
        <v>3067</v>
      </c>
      <c r="G1522" t="s">
        <v>8218</v>
      </c>
      <c r="H1522" t="s">
        <v>8224</v>
      </c>
      <c r="I1522" t="s">
        <v>8246</v>
      </c>
      <c r="J1522">
        <v>1354269600</v>
      </c>
      <c r="K1522">
        <v>1351663605</v>
      </c>
      <c r="L1522" t="b">
        <v>0</v>
      </c>
      <c r="M1522">
        <v>121</v>
      </c>
      <c r="N1522" t="b">
        <v>1</v>
      </c>
      <c r="O1522" t="s">
        <v>8272</v>
      </c>
      <c r="P1522">
        <f t="shared" si="92"/>
        <v>123</v>
      </c>
      <c r="Q1522">
        <f t="shared" si="93"/>
        <v>25.35</v>
      </c>
      <c r="R1522" s="12" t="s">
        <v>8311</v>
      </c>
      <c r="S1522" t="s">
        <v>8333</v>
      </c>
      <c r="T1522" s="17">
        <f t="shared" si="94"/>
        <v>41213.254687499997</v>
      </c>
      <c r="U1522" s="17">
        <f t="shared" si="95"/>
        <v>42076.290972222225</v>
      </c>
    </row>
    <row r="1523" spans="2:21" ht="42.75" hidden="1" x14ac:dyDescent="0.45">
      <c r="B1523">
        <v>2181</v>
      </c>
      <c r="C1523" s="9" t="s">
        <v>2182</v>
      </c>
      <c r="D1523" s="3" t="s">
        <v>6291</v>
      </c>
      <c r="E1523" s="5">
        <v>2000</v>
      </c>
      <c r="F1523" s="7">
        <v>3062</v>
      </c>
      <c r="G1523" t="s">
        <v>8218</v>
      </c>
      <c r="H1523" t="s">
        <v>8223</v>
      </c>
      <c r="I1523" t="s">
        <v>8245</v>
      </c>
      <c r="J1523">
        <v>1487635653</v>
      </c>
      <c r="K1523">
        <v>1486426053</v>
      </c>
      <c r="L1523" t="b">
        <v>0</v>
      </c>
      <c r="M1523">
        <v>53</v>
      </c>
      <c r="N1523" t="b">
        <v>1</v>
      </c>
      <c r="O1523" t="s">
        <v>8295</v>
      </c>
      <c r="P1523">
        <f t="shared" si="92"/>
        <v>153</v>
      </c>
      <c r="Q1523">
        <f t="shared" si="93"/>
        <v>57.77</v>
      </c>
      <c r="R1523" s="12" t="s">
        <v>8316</v>
      </c>
      <c r="S1523" t="s">
        <v>8317</v>
      </c>
      <c r="T1523" s="17">
        <f t="shared" si="94"/>
        <v>42773.005243055552</v>
      </c>
      <c r="U1523" s="17">
        <f t="shared" si="95"/>
        <v>42155.772812499999</v>
      </c>
    </row>
    <row r="1524" spans="2:21" ht="42.75" hidden="1" x14ac:dyDescent="0.45">
      <c r="B1524">
        <v>3659</v>
      </c>
      <c r="C1524" s="9" t="s">
        <v>3656</v>
      </c>
      <c r="D1524" s="3" t="s">
        <v>7769</v>
      </c>
      <c r="E1524" s="5">
        <v>3000</v>
      </c>
      <c r="F1524" s="7">
        <v>3061</v>
      </c>
      <c r="G1524" t="s">
        <v>8218</v>
      </c>
      <c r="H1524" t="s">
        <v>8223</v>
      </c>
      <c r="I1524" t="s">
        <v>8245</v>
      </c>
      <c r="J1524">
        <v>1426775940</v>
      </c>
      <c r="K1524">
        <v>1424414350</v>
      </c>
      <c r="L1524" t="b">
        <v>0</v>
      </c>
      <c r="M1524">
        <v>13</v>
      </c>
      <c r="N1524" t="b">
        <v>1</v>
      </c>
      <c r="O1524" t="s">
        <v>8269</v>
      </c>
      <c r="P1524">
        <f t="shared" si="92"/>
        <v>102</v>
      </c>
      <c r="Q1524">
        <f t="shared" si="93"/>
        <v>235.46</v>
      </c>
      <c r="R1524" s="12" t="s">
        <v>8323</v>
      </c>
      <c r="S1524" t="s">
        <v>8326</v>
      </c>
      <c r="T1524" s="17">
        <f t="shared" si="94"/>
        <v>42055.277199074073</v>
      </c>
      <c r="U1524" s="17">
        <f t="shared" si="95"/>
        <v>42187.652511574073</v>
      </c>
    </row>
    <row r="1525" spans="2:21" ht="42.75" hidden="1" x14ac:dyDescent="0.45">
      <c r="B1525">
        <v>1664</v>
      </c>
      <c r="C1525" s="9" t="s">
        <v>1665</v>
      </c>
      <c r="D1525" s="3" t="s">
        <v>5774</v>
      </c>
      <c r="E1525" s="5">
        <v>2500</v>
      </c>
      <c r="F1525" s="7">
        <v>3060.22</v>
      </c>
      <c r="G1525" t="s">
        <v>8218</v>
      </c>
      <c r="H1525" t="s">
        <v>8223</v>
      </c>
      <c r="I1525" t="s">
        <v>8245</v>
      </c>
      <c r="J1525">
        <v>1331870340</v>
      </c>
      <c r="K1525">
        <v>1328033818</v>
      </c>
      <c r="L1525" t="b">
        <v>0</v>
      </c>
      <c r="M1525">
        <v>89</v>
      </c>
      <c r="N1525" t="b">
        <v>1</v>
      </c>
      <c r="O1525" t="s">
        <v>8290</v>
      </c>
      <c r="P1525">
        <f t="shared" si="92"/>
        <v>122</v>
      </c>
      <c r="Q1525">
        <f t="shared" si="93"/>
        <v>34.380000000000003</v>
      </c>
      <c r="R1525" s="12" t="s">
        <v>8327</v>
      </c>
      <c r="S1525" t="s">
        <v>8338</v>
      </c>
      <c r="T1525" s="17">
        <f t="shared" si="94"/>
        <v>40939.761782407404</v>
      </c>
      <c r="U1525" s="17">
        <f t="shared" si="95"/>
        <v>41243.416666666664</v>
      </c>
    </row>
    <row r="1526" spans="2:21" ht="28.5" hidden="1" x14ac:dyDescent="0.45">
      <c r="B1526">
        <v>1014</v>
      </c>
      <c r="C1526" s="9" t="s">
        <v>1015</v>
      </c>
      <c r="D1526" s="3" t="s">
        <v>5124</v>
      </c>
      <c r="E1526" s="5">
        <v>10000</v>
      </c>
      <c r="F1526" s="7">
        <v>3060</v>
      </c>
      <c r="G1526" t="s">
        <v>8219</v>
      </c>
      <c r="H1526" t="s">
        <v>8223</v>
      </c>
      <c r="I1526" t="s">
        <v>8245</v>
      </c>
      <c r="J1526">
        <v>1420070615</v>
      </c>
      <c r="K1526">
        <v>1415750615</v>
      </c>
      <c r="L1526" t="b">
        <v>0</v>
      </c>
      <c r="M1526">
        <v>16</v>
      </c>
      <c r="N1526" t="b">
        <v>0</v>
      </c>
      <c r="O1526" t="s">
        <v>8271</v>
      </c>
      <c r="P1526">
        <f t="shared" si="92"/>
        <v>31</v>
      </c>
      <c r="Q1526">
        <f t="shared" si="93"/>
        <v>191.25</v>
      </c>
      <c r="R1526" s="12" t="s">
        <v>8308</v>
      </c>
      <c r="S1526" t="s">
        <v>8310</v>
      </c>
      <c r="T1526" s="17">
        <f t="shared" si="94"/>
        <v>41955.002488425926</v>
      </c>
      <c r="U1526" s="17">
        <f t="shared" si="95"/>
        <v>42787.005243055552</v>
      </c>
    </row>
    <row r="1527" spans="2:21" ht="28.5" hidden="1" x14ac:dyDescent="0.45">
      <c r="B1527">
        <v>3354</v>
      </c>
      <c r="C1527" s="9" t="s">
        <v>3353</v>
      </c>
      <c r="D1527" s="3" t="s">
        <v>7464</v>
      </c>
      <c r="E1527" s="5">
        <v>3000</v>
      </c>
      <c r="F1527" s="7">
        <v>3058</v>
      </c>
      <c r="G1527" t="s">
        <v>8218</v>
      </c>
      <c r="H1527" t="s">
        <v>8223</v>
      </c>
      <c r="I1527" t="s">
        <v>8245</v>
      </c>
      <c r="J1527">
        <v>1446091260</v>
      </c>
      <c r="K1527">
        <v>1443029206</v>
      </c>
      <c r="L1527" t="b">
        <v>0</v>
      </c>
      <c r="M1527">
        <v>55</v>
      </c>
      <c r="N1527" t="b">
        <v>1</v>
      </c>
      <c r="O1527" t="s">
        <v>8269</v>
      </c>
      <c r="P1527">
        <f t="shared" si="92"/>
        <v>102</v>
      </c>
      <c r="Q1527">
        <f t="shared" si="93"/>
        <v>55.6</v>
      </c>
      <c r="R1527" s="12" t="s">
        <v>8323</v>
      </c>
      <c r="S1527" t="s">
        <v>8326</v>
      </c>
      <c r="T1527" s="17">
        <f t="shared" si="94"/>
        <v>42270.7269212963</v>
      </c>
      <c r="U1527" s="17">
        <f t="shared" si="95"/>
        <v>42082.610416666663</v>
      </c>
    </row>
    <row r="1528" spans="2:21" ht="42.75" hidden="1" x14ac:dyDescent="0.45">
      <c r="B1528">
        <v>1390</v>
      </c>
      <c r="C1528" s="9" t="s">
        <v>1391</v>
      </c>
      <c r="D1528" s="3" t="s">
        <v>5500</v>
      </c>
      <c r="E1528" s="5">
        <v>2800</v>
      </c>
      <c r="F1528" s="7">
        <v>3055</v>
      </c>
      <c r="G1528" t="s">
        <v>8218</v>
      </c>
      <c r="H1528" t="s">
        <v>8223</v>
      </c>
      <c r="I1528" t="s">
        <v>8245</v>
      </c>
      <c r="J1528">
        <v>1430154720</v>
      </c>
      <c r="K1528">
        <v>1427224606</v>
      </c>
      <c r="L1528" t="b">
        <v>0</v>
      </c>
      <c r="M1528">
        <v>19</v>
      </c>
      <c r="N1528" t="b">
        <v>1</v>
      </c>
      <c r="O1528" t="s">
        <v>8274</v>
      </c>
      <c r="P1528">
        <f t="shared" si="92"/>
        <v>109</v>
      </c>
      <c r="Q1528">
        <f t="shared" si="93"/>
        <v>160.79</v>
      </c>
      <c r="R1528" s="12" t="s">
        <v>8327</v>
      </c>
      <c r="S1528" t="s">
        <v>8331</v>
      </c>
      <c r="T1528" s="17">
        <f t="shared" si="94"/>
        <v>42087.803310185183</v>
      </c>
      <c r="U1528" s="17">
        <f t="shared" si="95"/>
        <v>40984.165972222225</v>
      </c>
    </row>
    <row r="1529" spans="2:21" ht="42.75" x14ac:dyDescent="0.45">
      <c r="B1529">
        <v>2802</v>
      </c>
      <c r="C1529" s="9" t="s">
        <v>2802</v>
      </c>
      <c r="D1529" s="3" t="s">
        <v>6912</v>
      </c>
      <c r="E1529" s="5">
        <v>3000</v>
      </c>
      <c r="F1529" s="7">
        <v>3055</v>
      </c>
      <c r="G1529" t="s">
        <v>8218</v>
      </c>
      <c r="H1529" t="s">
        <v>8224</v>
      </c>
      <c r="I1529" t="s">
        <v>8246</v>
      </c>
      <c r="J1529">
        <v>1438875107</v>
      </c>
      <c r="K1529">
        <v>1436283107</v>
      </c>
      <c r="L1529" t="b">
        <v>0</v>
      </c>
      <c r="M1529">
        <v>90</v>
      </c>
      <c r="N1529" t="b">
        <v>1</v>
      </c>
      <c r="O1529" t="s">
        <v>8269</v>
      </c>
      <c r="P1529">
        <f t="shared" si="92"/>
        <v>102</v>
      </c>
      <c r="Q1529">
        <f t="shared" si="93"/>
        <v>33.94</v>
      </c>
      <c r="R1529" s="12" t="s">
        <v>8323</v>
      </c>
      <c r="S1529" t="s">
        <v>8326</v>
      </c>
      <c r="T1529" s="17">
        <f t="shared" si="94"/>
        <v>42192.64707175926</v>
      </c>
      <c r="U1529" s="17">
        <f t="shared" si="95"/>
        <v>42005.002488425926</v>
      </c>
    </row>
    <row r="1530" spans="2:21" ht="42.75" hidden="1" x14ac:dyDescent="0.45">
      <c r="B1530">
        <v>3284</v>
      </c>
      <c r="C1530" s="9" t="s">
        <v>3284</v>
      </c>
      <c r="D1530" s="3" t="s">
        <v>7394</v>
      </c>
      <c r="E1530" s="5">
        <v>3000</v>
      </c>
      <c r="F1530" s="7">
        <v>3048</v>
      </c>
      <c r="G1530" t="s">
        <v>8218</v>
      </c>
      <c r="H1530" t="s">
        <v>8223</v>
      </c>
      <c r="I1530" t="s">
        <v>8245</v>
      </c>
      <c r="J1530">
        <v>1454047140</v>
      </c>
      <c r="K1530">
        <v>1452546853</v>
      </c>
      <c r="L1530" t="b">
        <v>0</v>
      </c>
      <c r="M1530">
        <v>15</v>
      </c>
      <c r="N1530" t="b">
        <v>1</v>
      </c>
      <c r="O1530" t="s">
        <v>8269</v>
      </c>
      <c r="P1530">
        <f t="shared" si="92"/>
        <v>102</v>
      </c>
      <c r="Q1530">
        <f t="shared" si="93"/>
        <v>203.2</v>
      </c>
      <c r="R1530" s="12" t="s">
        <v>8323</v>
      </c>
      <c r="S1530" t="s">
        <v>8326</v>
      </c>
      <c r="T1530" s="17">
        <f t="shared" si="94"/>
        <v>42380.884872685187</v>
      </c>
      <c r="U1530" s="17">
        <f t="shared" si="95"/>
        <v>42306.167361111111</v>
      </c>
    </row>
    <row r="1531" spans="2:21" ht="42.75" x14ac:dyDescent="0.45">
      <c r="B1531">
        <v>3672</v>
      </c>
      <c r="C1531" s="9" t="s">
        <v>3669</v>
      </c>
      <c r="D1531" s="3" t="s">
        <v>7782</v>
      </c>
      <c r="E1531" s="5">
        <v>3000</v>
      </c>
      <c r="F1531" s="7">
        <v>3046</v>
      </c>
      <c r="G1531" t="s">
        <v>8218</v>
      </c>
      <c r="H1531" t="s">
        <v>8224</v>
      </c>
      <c r="I1531" t="s">
        <v>8246</v>
      </c>
      <c r="J1531">
        <v>1411771384</v>
      </c>
      <c r="K1531">
        <v>1409179384</v>
      </c>
      <c r="L1531" t="b">
        <v>0</v>
      </c>
      <c r="M1531">
        <v>57</v>
      </c>
      <c r="N1531" t="b">
        <v>1</v>
      </c>
      <c r="O1531" t="s">
        <v>8269</v>
      </c>
      <c r="P1531">
        <f t="shared" si="92"/>
        <v>102</v>
      </c>
      <c r="Q1531">
        <f t="shared" si="93"/>
        <v>53.44</v>
      </c>
      <c r="R1531" s="12" t="s">
        <v>8323</v>
      </c>
      <c r="S1531" t="s">
        <v>8326</v>
      </c>
      <c r="T1531" s="17">
        <f t="shared" si="94"/>
        <v>41878.946574074071</v>
      </c>
      <c r="U1531" s="17">
        <f t="shared" si="95"/>
        <v>42121.716666666667</v>
      </c>
    </row>
    <row r="1532" spans="2:21" ht="28.5" hidden="1" x14ac:dyDescent="0.45">
      <c r="B1532">
        <v>837</v>
      </c>
      <c r="C1532" s="9" t="s">
        <v>838</v>
      </c>
      <c r="D1532" s="3" t="s">
        <v>4947</v>
      </c>
      <c r="E1532" s="5">
        <v>2500</v>
      </c>
      <c r="F1532" s="7">
        <v>3045</v>
      </c>
      <c r="G1532" t="s">
        <v>8218</v>
      </c>
      <c r="H1532" t="s">
        <v>8223</v>
      </c>
      <c r="I1532" t="s">
        <v>8245</v>
      </c>
      <c r="J1532">
        <v>1398988662</v>
      </c>
      <c r="K1532">
        <v>1396396662</v>
      </c>
      <c r="L1532" t="b">
        <v>0</v>
      </c>
      <c r="M1532">
        <v>62</v>
      </c>
      <c r="N1532" t="b">
        <v>1</v>
      </c>
      <c r="O1532" t="s">
        <v>8274</v>
      </c>
      <c r="P1532">
        <f t="shared" si="92"/>
        <v>122</v>
      </c>
      <c r="Q1532">
        <f t="shared" si="93"/>
        <v>49.11</v>
      </c>
      <c r="R1532" s="12" t="s">
        <v>8327</v>
      </c>
      <c r="S1532" t="s">
        <v>8331</v>
      </c>
      <c r="T1532" s="17">
        <f t="shared" si="94"/>
        <v>41730.998402777775</v>
      </c>
      <c r="U1532" s="17">
        <f t="shared" si="95"/>
        <v>42222.64707175926</v>
      </c>
    </row>
    <row r="1533" spans="2:21" ht="42.75" hidden="1" x14ac:dyDescent="0.45">
      <c r="B1533">
        <v>3506</v>
      </c>
      <c r="C1533" s="9" t="s">
        <v>3505</v>
      </c>
      <c r="D1533" s="3" t="s">
        <v>7616</v>
      </c>
      <c r="E1533" s="5">
        <v>3000</v>
      </c>
      <c r="F1533" s="7">
        <v>3045</v>
      </c>
      <c r="G1533" t="s">
        <v>8218</v>
      </c>
      <c r="H1533" t="s">
        <v>8223</v>
      </c>
      <c r="I1533" t="s">
        <v>8245</v>
      </c>
      <c r="J1533">
        <v>1408815440</v>
      </c>
      <c r="K1533">
        <v>1404927440</v>
      </c>
      <c r="L1533" t="b">
        <v>0</v>
      </c>
      <c r="M1533">
        <v>29</v>
      </c>
      <c r="N1533" t="b">
        <v>1</v>
      </c>
      <c r="O1533" t="s">
        <v>8269</v>
      </c>
      <c r="P1533">
        <f t="shared" si="92"/>
        <v>102</v>
      </c>
      <c r="Q1533">
        <f t="shared" si="93"/>
        <v>105</v>
      </c>
      <c r="R1533" s="12" t="s">
        <v>8323</v>
      </c>
      <c r="S1533" t="s">
        <v>8326</v>
      </c>
      <c r="T1533" s="17">
        <f t="shared" si="94"/>
        <v>41829.734259259261</v>
      </c>
      <c r="U1533" s="17">
        <f t="shared" si="95"/>
        <v>42398.249305555553</v>
      </c>
    </row>
    <row r="1534" spans="2:21" ht="42.75" hidden="1" x14ac:dyDescent="0.45">
      <c r="B1534">
        <v>4067</v>
      </c>
      <c r="C1534" s="9" t="s">
        <v>4063</v>
      </c>
      <c r="D1534" s="3" t="s">
        <v>7998</v>
      </c>
      <c r="E1534" s="5">
        <v>5000</v>
      </c>
      <c r="F1534" s="7">
        <v>3045</v>
      </c>
      <c r="G1534" t="s">
        <v>8220</v>
      </c>
      <c r="H1534" t="s">
        <v>8223</v>
      </c>
      <c r="I1534" t="s">
        <v>8245</v>
      </c>
      <c r="J1534">
        <v>1443408550</v>
      </c>
      <c r="K1534">
        <v>1439952550</v>
      </c>
      <c r="L1534" t="b">
        <v>0</v>
      </c>
      <c r="M1534">
        <v>17</v>
      </c>
      <c r="N1534" t="b">
        <v>0</v>
      </c>
      <c r="O1534" t="s">
        <v>8269</v>
      </c>
      <c r="P1534">
        <f t="shared" si="92"/>
        <v>61</v>
      </c>
      <c r="Q1534">
        <f t="shared" si="93"/>
        <v>179.12</v>
      </c>
      <c r="R1534" s="12" t="s">
        <v>8323</v>
      </c>
      <c r="S1534" t="s">
        <v>8326</v>
      </c>
      <c r="T1534" s="17">
        <f t="shared" si="94"/>
        <v>42235.117476851854</v>
      </c>
      <c r="U1534" s="17">
        <f t="shared" si="95"/>
        <v>41908.946574074071</v>
      </c>
    </row>
    <row r="1535" spans="2:21" ht="28.5" hidden="1" x14ac:dyDescent="0.45">
      <c r="B1535">
        <v>405</v>
      </c>
      <c r="C1535" s="9" t="s">
        <v>406</v>
      </c>
      <c r="D1535" s="3" t="s">
        <v>4515</v>
      </c>
      <c r="E1535" s="5">
        <v>2820</v>
      </c>
      <c r="F1535" s="7">
        <v>3036</v>
      </c>
      <c r="G1535" t="s">
        <v>8218</v>
      </c>
      <c r="H1535" t="s">
        <v>8223</v>
      </c>
      <c r="I1535" t="s">
        <v>8245</v>
      </c>
      <c r="J1535">
        <v>1394071339</v>
      </c>
      <c r="K1535">
        <v>1391479339</v>
      </c>
      <c r="L1535" t="b">
        <v>0</v>
      </c>
      <c r="M1535">
        <v>55</v>
      </c>
      <c r="N1535" t="b">
        <v>1</v>
      </c>
      <c r="O1535" t="s">
        <v>8267</v>
      </c>
      <c r="P1535">
        <f t="shared" si="92"/>
        <v>108</v>
      </c>
      <c r="Q1535">
        <f t="shared" si="93"/>
        <v>55.2</v>
      </c>
      <c r="R1535" s="12" t="s">
        <v>8321</v>
      </c>
      <c r="S1535" t="s">
        <v>8322</v>
      </c>
      <c r="T1535" s="17">
        <f t="shared" si="94"/>
        <v>41674.08494212963</v>
      </c>
      <c r="U1535" s="17">
        <f t="shared" si="95"/>
        <v>41760.998402777775</v>
      </c>
    </row>
    <row r="1536" spans="2:21" ht="42.75" hidden="1" x14ac:dyDescent="0.45">
      <c r="B1536">
        <v>337</v>
      </c>
      <c r="C1536" s="9" t="s">
        <v>338</v>
      </c>
      <c r="D1536" s="3" t="s">
        <v>4447</v>
      </c>
      <c r="E1536" s="5">
        <v>3000</v>
      </c>
      <c r="F1536" s="7">
        <v>3035.05</v>
      </c>
      <c r="G1536" t="s">
        <v>8218</v>
      </c>
      <c r="H1536" t="s">
        <v>8223</v>
      </c>
      <c r="I1536" t="s">
        <v>8245</v>
      </c>
      <c r="J1536">
        <v>1426298708</v>
      </c>
      <c r="K1536">
        <v>1423710308</v>
      </c>
      <c r="L1536" t="b">
        <v>1</v>
      </c>
      <c r="M1536">
        <v>31</v>
      </c>
      <c r="N1536" t="b">
        <v>1</v>
      </c>
      <c r="O1536" t="s">
        <v>8267</v>
      </c>
      <c r="P1536">
        <f t="shared" si="92"/>
        <v>101</v>
      </c>
      <c r="Q1536">
        <f t="shared" si="93"/>
        <v>97.9</v>
      </c>
      <c r="R1536" s="12" t="s">
        <v>8321</v>
      </c>
      <c r="S1536" t="s">
        <v>8322</v>
      </c>
      <c r="T1536" s="17">
        <f t="shared" si="94"/>
        <v>42047.128564814819</v>
      </c>
      <c r="U1536" s="17">
        <f t="shared" si="95"/>
        <v>41874.734259259261</v>
      </c>
    </row>
    <row r="1537" spans="2:22" ht="28.5" hidden="1" x14ac:dyDescent="0.45">
      <c r="B1537">
        <v>2789</v>
      </c>
      <c r="C1537" s="9" t="s">
        <v>2789</v>
      </c>
      <c r="D1537" s="3" t="s">
        <v>6899</v>
      </c>
      <c r="E1537" s="5">
        <v>3000</v>
      </c>
      <c r="F1537" s="7">
        <v>3035</v>
      </c>
      <c r="G1537" t="s">
        <v>8218</v>
      </c>
      <c r="H1537" t="s">
        <v>8223</v>
      </c>
      <c r="I1537" t="s">
        <v>8245</v>
      </c>
      <c r="J1537">
        <v>1426132800</v>
      </c>
      <c r="K1537">
        <v>1424477934</v>
      </c>
      <c r="L1537" t="b">
        <v>0</v>
      </c>
      <c r="M1537">
        <v>24</v>
      </c>
      <c r="N1537" t="b">
        <v>1</v>
      </c>
      <c r="O1537" t="s">
        <v>8269</v>
      </c>
      <c r="P1537">
        <f t="shared" si="92"/>
        <v>101</v>
      </c>
      <c r="Q1537">
        <f t="shared" si="93"/>
        <v>126.46</v>
      </c>
      <c r="R1537" s="12" t="s">
        <v>8323</v>
      </c>
      <c r="S1537" t="s">
        <v>8326</v>
      </c>
      <c r="T1537" s="17">
        <f t="shared" si="94"/>
        <v>42056.013124999998</v>
      </c>
      <c r="U1537" s="17">
        <f t="shared" si="95"/>
        <v>42275.117476851854</v>
      </c>
    </row>
    <row r="1538" spans="2:22" ht="42.75" hidden="1" x14ac:dyDescent="0.45">
      <c r="B1538">
        <v>3003</v>
      </c>
      <c r="C1538" s="9" t="s">
        <v>3003</v>
      </c>
      <c r="D1538" s="3" t="s">
        <v>7113</v>
      </c>
      <c r="E1538" s="5">
        <v>3000</v>
      </c>
      <c r="F1538" s="7">
        <v>3035</v>
      </c>
      <c r="G1538" t="s">
        <v>8218</v>
      </c>
      <c r="H1538" t="s">
        <v>8223</v>
      </c>
      <c r="I1538" t="s">
        <v>8245</v>
      </c>
      <c r="J1538">
        <v>1456811940</v>
      </c>
      <c r="K1538">
        <v>1454098976</v>
      </c>
      <c r="L1538" t="b">
        <v>0</v>
      </c>
      <c r="M1538">
        <v>17</v>
      </c>
      <c r="N1538" t="b">
        <v>1</v>
      </c>
      <c r="O1538" t="s">
        <v>8301</v>
      </c>
      <c r="P1538">
        <f t="shared" si="92"/>
        <v>101</v>
      </c>
      <c r="Q1538">
        <f t="shared" si="93"/>
        <v>178.53</v>
      </c>
      <c r="R1538" s="12" t="s">
        <v>8323</v>
      </c>
      <c r="S1538" t="s">
        <v>8324</v>
      </c>
      <c r="T1538" s="17">
        <f t="shared" si="94"/>
        <v>42398.849259259259</v>
      </c>
      <c r="U1538" s="17">
        <f t="shared" si="95"/>
        <v>41704.08494212963</v>
      </c>
    </row>
    <row r="1539" spans="2:22" ht="42.75" hidden="1" x14ac:dyDescent="0.45">
      <c r="B1539">
        <v>3008</v>
      </c>
      <c r="C1539" s="9" t="s">
        <v>3008</v>
      </c>
      <c r="D1539" s="3" t="s">
        <v>7118</v>
      </c>
      <c r="E1539" s="5">
        <v>3000</v>
      </c>
      <c r="F1539" s="7">
        <v>3035</v>
      </c>
      <c r="G1539" t="s">
        <v>8218</v>
      </c>
      <c r="H1539" t="s">
        <v>8223</v>
      </c>
      <c r="I1539" t="s">
        <v>8245</v>
      </c>
      <c r="J1539">
        <v>1453352719</v>
      </c>
      <c r="K1539">
        <v>1450760719</v>
      </c>
      <c r="L1539" t="b">
        <v>0</v>
      </c>
      <c r="M1539">
        <v>26</v>
      </c>
      <c r="N1539" t="b">
        <v>1</v>
      </c>
      <c r="O1539" t="s">
        <v>8301</v>
      </c>
      <c r="P1539">
        <f t="shared" ref="P1539:P1602" si="96">ROUND(F1539/E1539*100,0)</f>
        <v>101</v>
      </c>
      <c r="Q1539">
        <f t="shared" ref="Q1539:Q1602" si="97">IFERROR(ROUND(F1539/M1539,2),0)</f>
        <v>116.73</v>
      </c>
      <c r="R1539" s="12" t="s">
        <v>8323</v>
      </c>
      <c r="S1539" t="s">
        <v>8324</v>
      </c>
      <c r="T1539" s="17">
        <f t="shared" ref="T1539:T1602" si="98">(((K1539/60)/60)/24)+DATE(1970,1,1)</f>
        <v>42360.212025462963</v>
      </c>
      <c r="U1539" s="17">
        <f t="shared" si="95"/>
        <v>42077.086898148147</v>
      </c>
    </row>
    <row r="1540" spans="2:22" ht="42.75" hidden="1" x14ac:dyDescent="0.45">
      <c r="B1540">
        <v>3174</v>
      </c>
      <c r="C1540" s="9" t="s">
        <v>3174</v>
      </c>
      <c r="D1540" s="3" t="s">
        <v>7284</v>
      </c>
      <c r="E1540" s="5">
        <v>3000</v>
      </c>
      <c r="F1540" s="7">
        <v>3034</v>
      </c>
      <c r="G1540" t="s">
        <v>8218</v>
      </c>
      <c r="H1540" t="s">
        <v>8223</v>
      </c>
      <c r="I1540" t="s">
        <v>8245</v>
      </c>
      <c r="J1540">
        <v>1408999508</v>
      </c>
      <c r="K1540">
        <v>1407789908</v>
      </c>
      <c r="L1540" t="b">
        <v>1</v>
      </c>
      <c r="M1540">
        <v>23</v>
      </c>
      <c r="N1540" t="b">
        <v>1</v>
      </c>
      <c r="O1540" t="s">
        <v>8269</v>
      </c>
      <c r="P1540">
        <f t="shared" si="96"/>
        <v>101</v>
      </c>
      <c r="Q1540">
        <f t="shared" si="97"/>
        <v>131.91</v>
      </c>
      <c r="R1540" s="12" t="s">
        <v>8323</v>
      </c>
      <c r="S1540" t="s">
        <v>8326</v>
      </c>
      <c r="T1540" s="17">
        <f t="shared" si="98"/>
        <v>41862.864675925928</v>
      </c>
      <c r="U1540" s="17">
        <f t="shared" si="95"/>
        <v>42075.166666666672</v>
      </c>
    </row>
    <row r="1541" spans="2:22" ht="42.75" hidden="1" x14ac:dyDescent="0.45">
      <c r="B1541">
        <v>210</v>
      </c>
      <c r="C1541" s="9" t="s">
        <v>212</v>
      </c>
      <c r="D1541" s="3" t="s">
        <v>4320</v>
      </c>
      <c r="E1541" s="5">
        <v>12000</v>
      </c>
      <c r="F1541" s="7">
        <v>3030</v>
      </c>
      <c r="G1541" t="s">
        <v>8220</v>
      </c>
      <c r="H1541" t="s">
        <v>8223</v>
      </c>
      <c r="I1541" t="s">
        <v>8245</v>
      </c>
      <c r="J1541">
        <v>1443675600</v>
      </c>
      <c r="K1541">
        <v>1441157592</v>
      </c>
      <c r="L1541" t="b">
        <v>0</v>
      </c>
      <c r="M1541">
        <v>33</v>
      </c>
      <c r="N1541" t="b">
        <v>0</v>
      </c>
      <c r="O1541" t="s">
        <v>8266</v>
      </c>
      <c r="P1541">
        <f t="shared" si="96"/>
        <v>25</v>
      </c>
      <c r="Q1541">
        <f t="shared" si="97"/>
        <v>91.82</v>
      </c>
      <c r="R1541" s="12" t="s">
        <v>8321</v>
      </c>
      <c r="S1541" t="s">
        <v>8325</v>
      </c>
      <c r="T1541" s="17">
        <f t="shared" si="98"/>
        <v>42249.064722222218</v>
      </c>
      <c r="U1541" s="17">
        <f t="shared" si="95"/>
        <v>42430.249305555553</v>
      </c>
    </row>
    <row r="1542" spans="2:22" ht="42.75" hidden="1" x14ac:dyDescent="0.45">
      <c r="B1542">
        <v>3437</v>
      </c>
      <c r="C1542" s="9" t="s">
        <v>3436</v>
      </c>
      <c r="D1542" s="3" t="s">
        <v>7547</v>
      </c>
      <c r="E1542" s="5">
        <v>3000</v>
      </c>
      <c r="F1542" s="7">
        <v>3030</v>
      </c>
      <c r="G1542" t="s">
        <v>8218</v>
      </c>
      <c r="H1542" t="s">
        <v>8223</v>
      </c>
      <c r="I1542" t="s">
        <v>8245</v>
      </c>
      <c r="J1542">
        <v>1440003820</v>
      </c>
      <c r="K1542">
        <v>1437411820</v>
      </c>
      <c r="L1542" t="b">
        <v>0</v>
      </c>
      <c r="M1542">
        <v>36</v>
      </c>
      <c r="N1542" t="b">
        <v>1</v>
      </c>
      <c r="O1542" t="s">
        <v>8269</v>
      </c>
      <c r="P1542">
        <f t="shared" si="96"/>
        <v>101</v>
      </c>
      <c r="Q1542">
        <f t="shared" si="97"/>
        <v>84.17</v>
      </c>
      <c r="R1542" s="12" t="s">
        <v>8323</v>
      </c>
      <c r="S1542" t="s">
        <v>8326</v>
      </c>
      <c r="T1542" s="17">
        <f t="shared" si="98"/>
        <v>42205.710879629631</v>
      </c>
      <c r="U1542" s="17">
        <f t="shared" ref="U1542:U1605" si="99">(((J1539/60)/60)/24)+DATE(1970,1,1)</f>
        <v>42390.212025462963</v>
      </c>
    </row>
    <row r="1543" spans="2:22" hidden="1" x14ac:dyDescent="0.45">
      <c r="B1543">
        <v>3467</v>
      </c>
      <c r="C1543" s="9" t="s">
        <v>3466</v>
      </c>
      <c r="D1543" s="3" t="s">
        <v>7577</v>
      </c>
      <c r="E1543" s="5">
        <v>3000</v>
      </c>
      <c r="F1543" s="7">
        <v>3030</v>
      </c>
      <c r="G1543" t="s">
        <v>8218</v>
      </c>
      <c r="H1543" t="s">
        <v>8223</v>
      </c>
      <c r="I1543" t="s">
        <v>8245</v>
      </c>
      <c r="J1543">
        <v>1426864032</v>
      </c>
      <c r="K1543">
        <v>1424275632</v>
      </c>
      <c r="L1543" t="b">
        <v>0</v>
      </c>
      <c r="M1543">
        <v>47</v>
      </c>
      <c r="N1543" t="b">
        <v>1</v>
      </c>
      <c r="O1543" t="s">
        <v>8269</v>
      </c>
      <c r="P1543">
        <f t="shared" si="96"/>
        <v>101</v>
      </c>
      <c r="Q1543">
        <f t="shared" si="97"/>
        <v>64.47</v>
      </c>
      <c r="R1543" s="12" t="s">
        <v>8323</v>
      </c>
      <c r="S1543" t="s">
        <v>8326</v>
      </c>
      <c r="T1543" s="17">
        <f t="shared" si="98"/>
        <v>42053.671666666662</v>
      </c>
      <c r="U1543" s="17">
        <f t="shared" si="99"/>
        <v>41876.864675925928</v>
      </c>
    </row>
    <row r="1544" spans="2:22" ht="42.75" hidden="1" x14ac:dyDescent="0.45">
      <c r="B1544">
        <v>2283</v>
      </c>
      <c r="C1544" s="9" t="s">
        <v>2284</v>
      </c>
      <c r="D1544" s="3" t="s">
        <v>6393</v>
      </c>
      <c r="E1544" s="5">
        <v>3000</v>
      </c>
      <c r="F1544" s="7">
        <v>3025.66</v>
      </c>
      <c r="G1544" t="s">
        <v>8218</v>
      </c>
      <c r="H1544" t="s">
        <v>8223</v>
      </c>
      <c r="I1544" t="s">
        <v>8245</v>
      </c>
      <c r="J1544">
        <v>1336528804</v>
      </c>
      <c r="K1544">
        <v>1331348404</v>
      </c>
      <c r="L1544" t="b">
        <v>0</v>
      </c>
      <c r="M1544">
        <v>48</v>
      </c>
      <c r="N1544" t="b">
        <v>1</v>
      </c>
      <c r="O1544" t="s">
        <v>8274</v>
      </c>
      <c r="P1544">
        <f t="shared" si="96"/>
        <v>101</v>
      </c>
      <c r="Q1544">
        <f t="shared" si="97"/>
        <v>63.03</v>
      </c>
      <c r="R1544" s="12" t="s">
        <v>8327</v>
      </c>
      <c r="S1544" t="s">
        <v>8331</v>
      </c>
      <c r="T1544" s="17">
        <f t="shared" si="98"/>
        <v>40978.125046296293</v>
      </c>
      <c r="U1544" s="17">
        <f t="shared" si="99"/>
        <v>42278.208333333328</v>
      </c>
    </row>
    <row r="1545" spans="2:22" ht="42.75" hidden="1" x14ac:dyDescent="0.45">
      <c r="B1545">
        <v>1847</v>
      </c>
      <c r="C1545" s="9" t="s">
        <v>1848</v>
      </c>
      <c r="D1545" s="3" t="s">
        <v>5957</v>
      </c>
      <c r="E1545" s="5">
        <v>2500</v>
      </c>
      <c r="F1545" s="7">
        <v>3022</v>
      </c>
      <c r="G1545" t="s">
        <v>8218</v>
      </c>
      <c r="H1545" t="s">
        <v>8223</v>
      </c>
      <c r="I1545" t="s">
        <v>8245</v>
      </c>
      <c r="J1545">
        <v>1429594832</v>
      </c>
      <c r="K1545">
        <v>1427780432</v>
      </c>
      <c r="L1545" t="b">
        <v>0</v>
      </c>
      <c r="M1545">
        <v>38</v>
      </c>
      <c r="N1545" t="b">
        <v>1</v>
      </c>
      <c r="O1545" t="s">
        <v>8274</v>
      </c>
      <c r="P1545">
        <f t="shared" si="96"/>
        <v>121</v>
      </c>
      <c r="Q1545">
        <f t="shared" si="97"/>
        <v>79.53</v>
      </c>
      <c r="R1545" s="12" t="s">
        <v>8327</v>
      </c>
      <c r="S1545" t="s">
        <v>8331</v>
      </c>
      <c r="T1545" s="17">
        <f t="shared" si="98"/>
        <v>42094.236481481479</v>
      </c>
      <c r="U1545" s="17">
        <f t="shared" si="99"/>
        <v>42235.710879629631</v>
      </c>
    </row>
    <row r="1546" spans="2:22" hidden="1" x14ac:dyDescent="0.45">
      <c r="B1546">
        <v>659</v>
      </c>
      <c r="C1546" s="9" t="s">
        <v>660</v>
      </c>
      <c r="D1546" s="3" t="s">
        <v>4769</v>
      </c>
      <c r="E1546" s="5">
        <v>3000</v>
      </c>
      <c r="F1546" s="7">
        <v>3017</v>
      </c>
      <c r="G1546" t="s">
        <v>8218</v>
      </c>
      <c r="H1546" t="s">
        <v>8223</v>
      </c>
      <c r="I1546" t="s">
        <v>8245</v>
      </c>
      <c r="J1546">
        <v>1440339295</v>
      </c>
      <c r="K1546">
        <v>1437747295</v>
      </c>
      <c r="L1546" t="b">
        <v>0</v>
      </c>
      <c r="M1546">
        <v>21</v>
      </c>
      <c r="N1546" t="b">
        <v>1</v>
      </c>
      <c r="O1546" t="s">
        <v>8271</v>
      </c>
      <c r="P1546">
        <f t="shared" si="96"/>
        <v>101</v>
      </c>
      <c r="Q1546">
        <f t="shared" si="97"/>
        <v>143.66999999999999</v>
      </c>
      <c r="R1546" s="12" t="s">
        <v>8308</v>
      </c>
      <c r="S1546" t="s">
        <v>8310</v>
      </c>
      <c r="T1546" s="17">
        <f t="shared" si="98"/>
        <v>42209.593692129631</v>
      </c>
      <c r="U1546" s="17">
        <f t="shared" si="99"/>
        <v>42083.630000000005</v>
      </c>
    </row>
    <row r="1547" spans="2:22" ht="42.75" x14ac:dyDescent="0.45">
      <c r="B1547">
        <v>3240</v>
      </c>
      <c r="C1547" s="9" t="s">
        <v>3240</v>
      </c>
      <c r="D1547" s="3" t="s">
        <v>7350</v>
      </c>
      <c r="E1547" s="5">
        <v>3000</v>
      </c>
      <c r="F1547" s="7">
        <v>3017</v>
      </c>
      <c r="G1547" t="s">
        <v>8218</v>
      </c>
      <c r="H1547" t="s">
        <v>8224</v>
      </c>
      <c r="I1547" t="s">
        <v>8246</v>
      </c>
      <c r="J1547">
        <v>1487286000</v>
      </c>
      <c r="K1547">
        <v>1484843948</v>
      </c>
      <c r="L1547" t="b">
        <v>0</v>
      </c>
      <c r="M1547">
        <v>34</v>
      </c>
      <c r="N1547" t="b">
        <v>1</v>
      </c>
      <c r="O1547" t="s">
        <v>8269</v>
      </c>
      <c r="P1547">
        <f t="shared" si="96"/>
        <v>101</v>
      </c>
      <c r="Q1547">
        <f t="shared" si="97"/>
        <v>88.74</v>
      </c>
      <c r="R1547" s="12" t="s">
        <v>8323</v>
      </c>
      <c r="S1547" t="s">
        <v>8326</v>
      </c>
      <c r="T1547" s="17">
        <f t="shared" si="98"/>
        <v>42754.693842592591</v>
      </c>
      <c r="U1547" s="17">
        <f t="shared" si="99"/>
        <v>41038.083379629628</v>
      </c>
    </row>
    <row r="1548" spans="2:22" ht="42.75" hidden="1" x14ac:dyDescent="0.45">
      <c r="B1548">
        <v>406</v>
      </c>
      <c r="C1548" s="9" t="s">
        <v>407</v>
      </c>
      <c r="D1548" s="3" t="s">
        <v>4516</v>
      </c>
      <c r="E1548" s="5">
        <v>2800</v>
      </c>
      <c r="F1548" s="7">
        <v>3015.73</v>
      </c>
      <c r="G1548" t="s">
        <v>8218</v>
      </c>
      <c r="H1548" t="s">
        <v>8223</v>
      </c>
      <c r="I1548" t="s">
        <v>8245</v>
      </c>
      <c r="J1548">
        <v>1304920740</v>
      </c>
      <c r="K1548">
        <v>1301975637</v>
      </c>
      <c r="L1548" t="b">
        <v>0</v>
      </c>
      <c r="M1548">
        <v>35</v>
      </c>
      <c r="N1548" t="b">
        <v>1</v>
      </c>
      <c r="O1548" t="s">
        <v>8267</v>
      </c>
      <c r="P1548">
        <f t="shared" si="96"/>
        <v>108</v>
      </c>
      <c r="Q1548">
        <f t="shared" si="97"/>
        <v>86.16</v>
      </c>
      <c r="R1548" s="12" t="s">
        <v>8321</v>
      </c>
      <c r="S1548" t="s">
        <v>8322</v>
      </c>
      <c r="T1548" s="17">
        <f t="shared" si="98"/>
        <v>40638.162465277775</v>
      </c>
      <c r="U1548" s="17">
        <f t="shared" si="99"/>
        <v>42115.236481481479</v>
      </c>
    </row>
    <row r="1549" spans="2:22" ht="42.75" hidden="1" x14ac:dyDescent="0.45">
      <c r="B1549">
        <v>10</v>
      </c>
      <c r="C1549" s="9" t="s">
        <v>12</v>
      </c>
      <c r="D1549" s="3" t="s">
        <v>4121</v>
      </c>
      <c r="E1549" s="5">
        <v>3000</v>
      </c>
      <c r="F1549" s="7">
        <v>3015</v>
      </c>
      <c r="G1549" t="s">
        <v>8218</v>
      </c>
      <c r="H1549" t="s">
        <v>8223</v>
      </c>
      <c r="I1549" t="s">
        <v>8245</v>
      </c>
      <c r="J1549">
        <v>1403660279</v>
      </c>
      <c r="K1549">
        <v>1400636279</v>
      </c>
      <c r="L1549" t="b">
        <v>0</v>
      </c>
      <c r="M1549">
        <v>19</v>
      </c>
      <c r="N1549" t="b">
        <v>1</v>
      </c>
      <c r="O1549" t="s">
        <v>8263</v>
      </c>
      <c r="P1549">
        <f t="shared" si="96"/>
        <v>101</v>
      </c>
      <c r="Q1549">
        <f t="shared" si="97"/>
        <v>158.68</v>
      </c>
      <c r="R1549" s="12" t="s">
        <v>8321</v>
      </c>
      <c r="S1549" t="s">
        <v>8332</v>
      </c>
      <c r="T1549" s="17">
        <f t="shared" si="98"/>
        <v>41780.068043981482</v>
      </c>
      <c r="U1549" s="17">
        <f t="shared" si="99"/>
        <v>42239.593692129631</v>
      </c>
    </row>
    <row r="1550" spans="2:22" ht="42.75" hidden="1" x14ac:dyDescent="0.45">
      <c r="B1550">
        <v>3785</v>
      </c>
      <c r="C1550" s="9" t="s">
        <v>3782</v>
      </c>
      <c r="D1550" s="3" t="s">
        <v>7895</v>
      </c>
      <c r="E1550" s="5">
        <v>2000</v>
      </c>
      <c r="F1550" s="7">
        <v>3015</v>
      </c>
      <c r="G1550" t="s">
        <v>8218</v>
      </c>
      <c r="H1550" t="s">
        <v>8224</v>
      </c>
      <c r="I1550" t="s">
        <v>8246</v>
      </c>
      <c r="J1550">
        <v>1470132180</v>
      </c>
      <c r="K1550">
        <v>1467040769</v>
      </c>
      <c r="L1550" t="b">
        <v>0</v>
      </c>
      <c r="M1550">
        <v>30</v>
      </c>
      <c r="N1550" t="b">
        <v>1</v>
      </c>
      <c r="O1550" t="s">
        <v>8303</v>
      </c>
      <c r="P1550">
        <f t="shared" si="96"/>
        <v>151</v>
      </c>
      <c r="Q1550">
        <f t="shared" si="97"/>
        <v>100.5</v>
      </c>
      <c r="R1550" s="12" t="s">
        <v>8323</v>
      </c>
      <c r="S1550" t="s">
        <v>8335</v>
      </c>
      <c r="T1550" s="17">
        <f t="shared" si="98"/>
        <v>42548.63853009259</v>
      </c>
      <c r="U1550" s="17">
        <f t="shared" si="99"/>
        <v>42782.958333333328</v>
      </c>
      <c r="V1550">
        <f>YEAR(T:T)</f>
        <v>2016</v>
      </c>
    </row>
    <row r="1551" spans="2:22" ht="42.75" hidden="1" x14ac:dyDescent="0.45">
      <c r="B1551">
        <v>652</v>
      </c>
      <c r="C1551" s="9" t="s">
        <v>653</v>
      </c>
      <c r="D1551" s="3" t="s">
        <v>4762</v>
      </c>
      <c r="E1551" s="5">
        <v>3000</v>
      </c>
      <c r="F1551" s="7">
        <v>3014</v>
      </c>
      <c r="G1551" t="s">
        <v>8218</v>
      </c>
      <c r="H1551" t="s">
        <v>8223</v>
      </c>
      <c r="I1551" t="s">
        <v>8245</v>
      </c>
      <c r="J1551">
        <v>1480613650</v>
      </c>
      <c r="K1551">
        <v>1478018050</v>
      </c>
      <c r="L1551" t="b">
        <v>0</v>
      </c>
      <c r="M1551">
        <v>28</v>
      </c>
      <c r="N1551" t="b">
        <v>1</v>
      </c>
      <c r="O1551" t="s">
        <v>8271</v>
      </c>
      <c r="P1551">
        <f t="shared" si="96"/>
        <v>100</v>
      </c>
      <c r="Q1551">
        <f t="shared" si="97"/>
        <v>107.64</v>
      </c>
      <c r="R1551" s="12" t="s">
        <v>8308</v>
      </c>
      <c r="S1551" t="s">
        <v>8310</v>
      </c>
      <c r="T1551" s="17">
        <f t="shared" si="98"/>
        <v>42675.690393518518</v>
      </c>
      <c r="U1551" s="17">
        <f t="shared" si="99"/>
        <v>40672.249305555553</v>
      </c>
    </row>
    <row r="1552" spans="2:22" ht="57" hidden="1" x14ac:dyDescent="0.45">
      <c r="B1552">
        <v>733</v>
      </c>
      <c r="C1552" s="9" t="s">
        <v>734</v>
      </c>
      <c r="D1552" s="3" t="s">
        <v>4843</v>
      </c>
      <c r="E1552" s="5">
        <v>2500</v>
      </c>
      <c r="F1552" s="7">
        <v>3012</v>
      </c>
      <c r="G1552" t="s">
        <v>8218</v>
      </c>
      <c r="H1552" t="s">
        <v>8224</v>
      </c>
      <c r="I1552" t="s">
        <v>8246</v>
      </c>
      <c r="J1552">
        <v>1387533892</v>
      </c>
      <c r="K1552">
        <v>1384941892</v>
      </c>
      <c r="L1552" t="b">
        <v>0</v>
      </c>
      <c r="M1552">
        <v>169</v>
      </c>
      <c r="N1552" t="b">
        <v>1</v>
      </c>
      <c r="O1552" t="s">
        <v>8272</v>
      </c>
      <c r="P1552">
        <f t="shared" si="96"/>
        <v>120</v>
      </c>
      <c r="Q1552">
        <f t="shared" si="97"/>
        <v>17.82</v>
      </c>
      <c r="R1552" s="12" t="s">
        <v>8311</v>
      </c>
      <c r="S1552" t="s">
        <v>8333</v>
      </c>
      <c r="T1552" s="17">
        <f t="shared" si="98"/>
        <v>41598.420046296298</v>
      </c>
      <c r="U1552" s="17">
        <f t="shared" si="99"/>
        <v>41815.068043981482</v>
      </c>
    </row>
    <row r="1553" spans="2:21" ht="28.5" hidden="1" x14ac:dyDescent="0.45">
      <c r="B1553">
        <v>2089</v>
      </c>
      <c r="C1553" s="9" t="s">
        <v>2090</v>
      </c>
      <c r="D1553" s="3" t="s">
        <v>6199</v>
      </c>
      <c r="E1553" s="5">
        <v>2500</v>
      </c>
      <c r="F1553" s="7">
        <v>3010.01</v>
      </c>
      <c r="G1553" t="s">
        <v>8218</v>
      </c>
      <c r="H1553" t="s">
        <v>8223</v>
      </c>
      <c r="I1553" t="s">
        <v>8245</v>
      </c>
      <c r="J1553">
        <v>1375408194</v>
      </c>
      <c r="K1553">
        <v>1372384194</v>
      </c>
      <c r="L1553" t="b">
        <v>0</v>
      </c>
      <c r="M1553">
        <v>62</v>
      </c>
      <c r="N1553" t="b">
        <v>1</v>
      </c>
      <c r="O1553" t="s">
        <v>8277</v>
      </c>
      <c r="P1553">
        <f t="shared" si="96"/>
        <v>120</v>
      </c>
      <c r="Q1553">
        <f t="shared" si="97"/>
        <v>48.55</v>
      </c>
      <c r="R1553" s="12" t="s">
        <v>8327</v>
      </c>
      <c r="S1553" t="s">
        <v>8328</v>
      </c>
      <c r="T1553" s="17">
        <f t="shared" si="98"/>
        <v>41453.076319444444</v>
      </c>
      <c r="U1553" s="17">
        <f t="shared" si="99"/>
        <v>42584.418749999997</v>
      </c>
    </row>
    <row r="1554" spans="2:21" ht="42.75" x14ac:dyDescent="0.45">
      <c r="B1554">
        <v>3609</v>
      </c>
      <c r="C1554" s="9" t="s">
        <v>3608</v>
      </c>
      <c r="D1554" s="3" t="s">
        <v>7719</v>
      </c>
      <c r="E1554" s="5">
        <v>1960</v>
      </c>
      <c r="F1554" s="7">
        <v>3005</v>
      </c>
      <c r="G1554" t="s">
        <v>8218</v>
      </c>
      <c r="H1554" t="s">
        <v>8224</v>
      </c>
      <c r="I1554" t="s">
        <v>8246</v>
      </c>
      <c r="J1554">
        <v>1459378085</v>
      </c>
      <c r="K1554">
        <v>1456789685</v>
      </c>
      <c r="L1554" t="b">
        <v>0</v>
      </c>
      <c r="M1554">
        <v>21</v>
      </c>
      <c r="N1554" t="b">
        <v>1</v>
      </c>
      <c r="O1554" t="s">
        <v>8269</v>
      </c>
      <c r="P1554">
        <f t="shared" si="96"/>
        <v>153</v>
      </c>
      <c r="Q1554">
        <f t="shared" si="97"/>
        <v>143.1</v>
      </c>
      <c r="R1554" s="12" t="s">
        <v>8323</v>
      </c>
      <c r="S1554" t="s">
        <v>8326</v>
      </c>
      <c r="T1554" s="17">
        <f t="shared" si="98"/>
        <v>42429.991724537031</v>
      </c>
      <c r="U1554" s="17">
        <f t="shared" si="99"/>
        <v>42705.732060185182</v>
      </c>
    </row>
    <row r="1555" spans="2:21" ht="42.75" hidden="1" x14ac:dyDescent="0.45">
      <c r="B1555">
        <v>2560</v>
      </c>
      <c r="C1555" s="9" t="s">
        <v>2560</v>
      </c>
      <c r="D1555" s="3" t="s">
        <v>6670</v>
      </c>
      <c r="E1555" s="5">
        <v>3000</v>
      </c>
      <c r="F1555" s="7">
        <v>3003</v>
      </c>
      <c r="G1555" t="s">
        <v>8218</v>
      </c>
      <c r="H1555" t="s">
        <v>8224</v>
      </c>
      <c r="I1555" t="s">
        <v>8246</v>
      </c>
      <c r="J1555">
        <v>1425682174</v>
      </c>
      <c r="K1555">
        <v>1423090174</v>
      </c>
      <c r="L1555" t="b">
        <v>0</v>
      </c>
      <c r="M1555">
        <v>21</v>
      </c>
      <c r="N1555" t="b">
        <v>1</v>
      </c>
      <c r="O1555" t="s">
        <v>8298</v>
      </c>
      <c r="P1555">
        <f t="shared" si="96"/>
        <v>100</v>
      </c>
      <c r="Q1555">
        <f t="shared" si="97"/>
        <v>143</v>
      </c>
      <c r="R1555" s="12" t="s">
        <v>8327</v>
      </c>
      <c r="S1555" t="s">
        <v>8341</v>
      </c>
      <c r="T1555" s="17">
        <f t="shared" si="98"/>
        <v>42039.951087962967</v>
      </c>
      <c r="U1555" s="17">
        <f t="shared" si="99"/>
        <v>41628.420046296298</v>
      </c>
    </row>
    <row r="1556" spans="2:21" hidden="1" x14ac:dyDescent="0.45">
      <c r="B1556">
        <v>1824</v>
      </c>
      <c r="C1556" s="9" t="s">
        <v>1825</v>
      </c>
      <c r="D1556" s="3" t="s">
        <v>5934</v>
      </c>
      <c r="E1556" s="5">
        <v>3000</v>
      </c>
      <c r="F1556" s="7">
        <v>3002</v>
      </c>
      <c r="G1556" t="s">
        <v>8218</v>
      </c>
      <c r="H1556" t="s">
        <v>8223</v>
      </c>
      <c r="I1556" t="s">
        <v>8245</v>
      </c>
      <c r="J1556">
        <v>1389146880</v>
      </c>
      <c r="K1556">
        <v>1387403967</v>
      </c>
      <c r="L1556" t="b">
        <v>0</v>
      </c>
      <c r="M1556">
        <v>40</v>
      </c>
      <c r="N1556" t="b">
        <v>1</v>
      </c>
      <c r="O1556" t="s">
        <v>8274</v>
      </c>
      <c r="P1556">
        <f t="shared" si="96"/>
        <v>100</v>
      </c>
      <c r="Q1556">
        <f t="shared" si="97"/>
        <v>75.05</v>
      </c>
      <c r="R1556" s="12" t="s">
        <v>8327</v>
      </c>
      <c r="S1556" t="s">
        <v>8331</v>
      </c>
      <c r="T1556" s="17">
        <f t="shared" si="98"/>
        <v>41626.916284722225</v>
      </c>
      <c r="U1556" s="17">
        <f t="shared" si="99"/>
        <v>41488.076319444444</v>
      </c>
    </row>
    <row r="1557" spans="2:21" ht="42.75" x14ac:dyDescent="0.45">
      <c r="B1557">
        <v>4048</v>
      </c>
      <c r="C1557" s="9" t="s">
        <v>4044</v>
      </c>
      <c r="D1557" s="3" t="s">
        <v>8152</v>
      </c>
      <c r="E1557" s="5">
        <v>17000</v>
      </c>
      <c r="F1557" s="7">
        <v>3001</v>
      </c>
      <c r="G1557" t="s">
        <v>8220</v>
      </c>
      <c r="H1557" t="s">
        <v>8224</v>
      </c>
      <c r="I1557" t="s">
        <v>8246</v>
      </c>
      <c r="J1557">
        <v>1460373187</v>
      </c>
      <c r="K1557">
        <v>1457352787</v>
      </c>
      <c r="L1557" t="b">
        <v>0</v>
      </c>
      <c r="M1557">
        <v>91</v>
      </c>
      <c r="N1557" t="b">
        <v>0</v>
      </c>
      <c r="O1557" t="s">
        <v>8269</v>
      </c>
      <c r="P1557">
        <f t="shared" si="96"/>
        <v>18</v>
      </c>
      <c r="Q1557">
        <f t="shared" si="97"/>
        <v>32.979999999999997</v>
      </c>
      <c r="R1557" s="12" t="s">
        <v>8323</v>
      </c>
      <c r="S1557" t="s">
        <v>8326</v>
      </c>
      <c r="T1557" s="17">
        <f t="shared" si="98"/>
        <v>42436.509108796294</v>
      </c>
      <c r="U1557" s="17">
        <f t="shared" si="99"/>
        <v>42459.950057870374</v>
      </c>
    </row>
    <row r="1558" spans="2:21" ht="42.75" hidden="1" x14ac:dyDescent="0.45">
      <c r="B1558">
        <v>166</v>
      </c>
      <c r="C1558" s="9" t="s">
        <v>168</v>
      </c>
      <c r="D1558" s="3" t="s">
        <v>4276</v>
      </c>
      <c r="E1558" s="5">
        <v>5000</v>
      </c>
      <c r="F1558" s="7">
        <v>3000</v>
      </c>
      <c r="G1558" t="s">
        <v>8220</v>
      </c>
      <c r="H1558" t="s">
        <v>8223</v>
      </c>
      <c r="I1558" t="s">
        <v>8245</v>
      </c>
      <c r="J1558">
        <v>1484531362</v>
      </c>
      <c r="K1558">
        <v>1481939362</v>
      </c>
      <c r="L1558" t="b">
        <v>0</v>
      </c>
      <c r="M1558">
        <v>1</v>
      </c>
      <c r="N1558" t="b">
        <v>0</v>
      </c>
      <c r="O1558" t="s">
        <v>8266</v>
      </c>
      <c r="P1558">
        <f t="shared" si="96"/>
        <v>60</v>
      </c>
      <c r="Q1558">
        <f t="shared" si="97"/>
        <v>3000</v>
      </c>
      <c r="R1558" s="12" t="s">
        <v>8321</v>
      </c>
      <c r="S1558" t="s">
        <v>8325</v>
      </c>
      <c r="T1558" s="17">
        <f t="shared" si="98"/>
        <v>42721.075949074075</v>
      </c>
      <c r="U1558" s="17">
        <f t="shared" si="99"/>
        <v>42069.951087962967</v>
      </c>
    </row>
    <row r="1559" spans="2:21" ht="42.75" hidden="1" x14ac:dyDescent="0.45">
      <c r="B1559">
        <v>1857</v>
      </c>
      <c r="C1559" s="9" t="s">
        <v>1858</v>
      </c>
      <c r="D1559" s="3" t="s">
        <v>5967</v>
      </c>
      <c r="E1559" s="5">
        <v>3000</v>
      </c>
      <c r="F1559" s="7">
        <v>3000</v>
      </c>
      <c r="G1559" t="s">
        <v>8218</v>
      </c>
      <c r="H1559" t="s">
        <v>8223</v>
      </c>
      <c r="I1559" t="s">
        <v>8245</v>
      </c>
      <c r="J1559">
        <v>1410546413</v>
      </c>
      <c r="K1559">
        <v>1407954413</v>
      </c>
      <c r="L1559" t="b">
        <v>0</v>
      </c>
      <c r="M1559">
        <v>22</v>
      </c>
      <c r="N1559" t="b">
        <v>1</v>
      </c>
      <c r="O1559" t="s">
        <v>8274</v>
      </c>
      <c r="P1559">
        <f t="shared" si="96"/>
        <v>100</v>
      </c>
      <c r="Q1559">
        <f t="shared" si="97"/>
        <v>136.36000000000001</v>
      </c>
      <c r="R1559" s="12" t="s">
        <v>8327</v>
      </c>
      <c r="S1559" t="s">
        <v>8331</v>
      </c>
      <c r="T1559" s="17">
        <f t="shared" si="98"/>
        <v>41864.76866898148</v>
      </c>
      <c r="U1559" s="17">
        <f t="shared" si="99"/>
        <v>41647.088888888888</v>
      </c>
    </row>
    <row r="1560" spans="2:21" ht="42.75" hidden="1" x14ac:dyDescent="0.45">
      <c r="B1560">
        <v>2097</v>
      </c>
      <c r="C1560" s="9" t="s">
        <v>2098</v>
      </c>
      <c r="D1560" s="3" t="s">
        <v>6207</v>
      </c>
      <c r="E1560" s="5">
        <v>3000</v>
      </c>
      <c r="F1560" s="7">
        <v>3000</v>
      </c>
      <c r="G1560" t="s">
        <v>8218</v>
      </c>
      <c r="H1560" t="s">
        <v>8223</v>
      </c>
      <c r="I1560" t="s">
        <v>8245</v>
      </c>
      <c r="J1560">
        <v>1322751735</v>
      </c>
      <c r="K1560">
        <v>1317564135</v>
      </c>
      <c r="L1560" t="b">
        <v>0</v>
      </c>
      <c r="M1560">
        <v>38</v>
      </c>
      <c r="N1560" t="b">
        <v>1</v>
      </c>
      <c r="O1560" t="s">
        <v>8277</v>
      </c>
      <c r="P1560">
        <f t="shared" si="96"/>
        <v>100</v>
      </c>
      <c r="Q1560">
        <f t="shared" si="97"/>
        <v>78.95</v>
      </c>
      <c r="R1560" s="12" t="s">
        <v>8327</v>
      </c>
      <c r="S1560" t="s">
        <v>8328</v>
      </c>
      <c r="T1560" s="17">
        <f t="shared" si="98"/>
        <v>40818.58489583333</v>
      </c>
      <c r="U1560" s="17">
        <f t="shared" si="99"/>
        <v>42471.467442129629</v>
      </c>
    </row>
    <row r="1561" spans="2:21" ht="28.5" hidden="1" x14ac:dyDescent="0.45">
      <c r="B1561">
        <v>2830</v>
      </c>
      <c r="C1561" s="9" t="s">
        <v>2830</v>
      </c>
      <c r="D1561" s="3" t="s">
        <v>6940</v>
      </c>
      <c r="E1561" s="5">
        <v>3000</v>
      </c>
      <c r="F1561" s="7">
        <v>3000</v>
      </c>
      <c r="G1561" t="s">
        <v>8218</v>
      </c>
      <c r="H1561" t="s">
        <v>8223</v>
      </c>
      <c r="I1561" t="s">
        <v>8245</v>
      </c>
      <c r="J1561">
        <v>1399867140</v>
      </c>
      <c r="K1561">
        <v>1398802148</v>
      </c>
      <c r="L1561" t="b">
        <v>0</v>
      </c>
      <c r="M1561">
        <v>11</v>
      </c>
      <c r="N1561" t="b">
        <v>1</v>
      </c>
      <c r="O1561" t="s">
        <v>8269</v>
      </c>
      <c r="P1561">
        <f t="shared" si="96"/>
        <v>100</v>
      </c>
      <c r="Q1561">
        <f t="shared" si="97"/>
        <v>272.73</v>
      </c>
      <c r="R1561" s="12" t="s">
        <v>8323</v>
      </c>
      <c r="S1561" t="s">
        <v>8326</v>
      </c>
      <c r="T1561" s="17">
        <f t="shared" si="98"/>
        <v>41758.839675925927</v>
      </c>
      <c r="U1561" s="17">
        <f t="shared" si="99"/>
        <v>42751.075949074075</v>
      </c>
    </row>
    <row r="1562" spans="2:21" ht="42.75" x14ac:dyDescent="0.45">
      <c r="B1562">
        <v>3375</v>
      </c>
      <c r="C1562" s="9" t="s">
        <v>3374</v>
      </c>
      <c r="D1562" s="3" t="s">
        <v>7485</v>
      </c>
      <c r="E1562" s="5">
        <v>3000</v>
      </c>
      <c r="F1562" s="7">
        <v>3000</v>
      </c>
      <c r="G1562" t="s">
        <v>8218</v>
      </c>
      <c r="H1562" t="s">
        <v>8224</v>
      </c>
      <c r="I1562" t="s">
        <v>8246</v>
      </c>
      <c r="J1562">
        <v>1400423973</v>
      </c>
      <c r="K1562">
        <v>1399387173</v>
      </c>
      <c r="L1562" t="b">
        <v>0</v>
      </c>
      <c r="M1562">
        <v>17</v>
      </c>
      <c r="N1562" t="b">
        <v>1</v>
      </c>
      <c r="O1562" t="s">
        <v>8269</v>
      </c>
      <c r="P1562">
        <f t="shared" si="96"/>
        <v>100</v>
      </c>
      <c r="Q1562">
        <f t="shared" si="97"/>
        <v>176.47</v>
      </c>
      <c r="R1562" s="12" t="s">
        <v>8323</v>
      </c>
      <c r="S1562" t="s">
        <v>8326</v>
      </c>
      <c r="T1562" s="17">
        <f t="shared" si="98"/>
        <v>41765.610798611109</v>
      </c>
      <c r="U1562" s="17">
        <f t="shared" si="99"/>
        <v>41894.76866898148</v>
      </c>
    </row>
    <row r="1563" spans="2:21" ht="42.75" x14ac:dyDescent="0.45">
      <c r="B1563">
        <v>3412</v>
      </c>
      <c r="C1563" s="9" t="s">
        <v>3411</v>
      </c>
      <c r="D1563" s="3" t="s">
        <v>7522</v>
      </c>
      <c r="E1563" s="5">
        <v>3000</v>
      </c>
      <c r="F1563" s="7">
        <v>3000</v>
      </c>
      <c r="G1563" t="s">
        <v>8218</v>
      </c>
      <c r="H1563" t="s">
        <v>8224</v>
      </c>
      <c r="I1563" t="s">
        <v>8246</v>
      </c>
      <c r="J1563">
        <v>1411858862</v>
      </c>
      <c r="K1563">
        <v>1409266862</v>
      </c>
      <c r="L1563" t="b">
        <v>0</v>
      </c>
      <c r="M1563">
        <v>26</v>
      </c>
      <c r="N1563" t="b">
        <v>1</v>
      </c>
      <c r="O1563" t="s">
        <v>8269</v>
      </c>
      <c r="P1563">
        <f t="shared" si="96"/>
        <v>100</v>
      </c>
      <c r="Q1563">
        <f t="shared" si="97"/>
        <v>115.38</v>
      </c>
      <c r="R1563" s="12" t="s">
        <v>8323</v>
      </c>
      <c r="S1563" t="s">
        <v>8326</v>
      </c>
      <c r="T1563" s="17">
        <f t="shared" si="98"/>
        <v>41879.959050925929</v>
      </c>
      <c r="U1563" s="17">
        <f t="shared" si="99"/>
        <v>40878.626562500001</v>
      </c>
    </row>
    <row r="1564" spans="2:21" ht="28.5" hidden="1" x14ac:dyDescent="0.45">
      <c r="B1564">
        <v>3623</v>
      </c>
      <c r="C1564" s="9" t="s">
        <v>3621</v>
      </c>
      <c r="D1564" s="3" t="s">
        <v>7733</v>
      </c>
      <c r="E1564" s="5">
        <v>2500</v>
      </c>
      <c r="F1564" s="7">
        <v>3000</v>
      </c>
      <c r="G1564" t="s">
        <v>8218</v>
      </c>
      <c r="H1564" t="s">
        <v>8223</v>
      </c>
      <c r="I1564" t="s">
        <v>8245</v>
      </c>
      <c r="J1564">
        <v>1406358000</v>
      </c>
      <c r="K1564">
        <v>1404841270</v>
      </c>
      <c r="L1564" t="b">
        <v>0</v>
      </c>
      <c r="M1564">
        <v>34</v>
      </c>
      <c r="N1564" t="b">
        <v>1</v>
      </c>
      <c r="O1564" t="s">
        <v>8269</v>
      </c>
      <c r="P1564">
        <f t="shared" si="96"/>
        <v>120</v>
      </c>
      <c r="Q1564">
        <f t="shared" si="97"/>
        <v>88.24</v>
      </c>
      <c r="R1564" s="12" t="s">
        <v>8323</v>
      </c>
      <c r="S1564" t="s">
        <v>8326</v>
      </c>
      <c r="T1564" s="17">
        <f t="shared" si="98"/>
        <v>41828.736921296295</v>
      </c>
      <c r="U1564" s="17">
        <f t="shared" si="99"/>
        <v>41771.165972222225</v>
      </c>
    </row>
    <row r="1565" spans="2:21" ht="42.75" hidden="1" x14ac:dyDescent="0.45">
      <c r="B1565">
        <v>3754</v>
      </c>
      <c r="C1565" s="9" t="s">
        <v>3751</v>
      </c>
      <c r="D1565" s="3" t="s">
        <v>7864</v>
      </c>
      <c r="E1565" s="5">
        <v>2500</v>
      </c>
      <c r="F1565" s="7">
        <v>3000</v>
      </c>
      <c r="G1565" t="s">
        <v>8218</v>
      </c>
      <c r="H1565" t="s">
        <v>8223</v>
      </c>
      <c r="I1565" t="s">
        <v>8245</v>
      </c>
      <c r="J1565">
        <v>1406350740</v>
      </c>
      <c r="K1565">
        <v>1403125737</v>
      </c>
      <c r="L1565" t="b">
        <v>0</v>
      </c>
      <c r="M1565">
        <v>27</v>
      </c>
      <c r="N1565" t="b">
        <v>1</v>
      </c>
      <c r="O1565" t="s">
        <v>8303</v>
      </c>
      <c r="P1565">
        <f t="shared" si="96"/>
        <v>120</v>
      </c>
      <c r="Q1565">
        <f t="shared" si="97"/>
        <v>111.11</v>
      </c>
      <c r="R1565" s="12" t="s">
        <v>8323</v>
      </c>
      <c r="S1565" t="s">
        <v>8335</v>
      </c>
      <c r="T1565" s="17">
        <f t="shared" si="98"/>
        <v>41808.881215277775</v>
      </c>
      <c r="U1565" s="17">
        <f t="shared" si="99"/>
        <v>41777.610798611109</v>
      </c>
    </row>
    <row r="1566" spans="2:21" ht="42.75" hidden="1" x14ac:dyDescent="0.45">
      <c r="B1566">
        <v>3780</v>
      </c>
      <c r="C1566" s="9" t="s">
        <v>3777</v>
      </c>
      <c r="D1566" s="3" t="s">
        <v>7890</v>
      </c>
      <c r="E1566" s="5">
        <v>2500</v>
      </c>
      <c r="F1566" s="7">
        <v>3000</v>
      </c>
      <c r="G1566" t="s">
        <v>8218</v>
      </c>
      <c r="H1566" t="s">
        <v>8223</v>
      </c>
      <c r="I1566" t="s">
        <v>8245</v>
      </c>
      <c r="J1566">
        <v>1436817960</v>
      </c>
      <c r="K1566">
        <v>1433999785</v>
      </c>
      <c r="L1566" t="b">
        <v>0</v>
      </c>
      <c r="M1566">
        <v>30</v>
      </c>
      <c r="N1566" t="b">
        <v>1</v>
      </c>
      <c r="O1566" t="s">
        <v>8303</v>
      </c>
      <c r="P1566">
        <f t="shared" si="96"/>
        <v>120</v>
      </c>
      <c r="Q1566">
        <f t="shared" si="97"/>
        <v>100</v>
      </c>
      <c r="R1566" s="12" t="s">
        <v>8323</v>
      </c>
      <c r="S1566" t="s">
        <v>8335</v>
      </c>
      <c r="T1566" s="17">
        <f t="shared" si="98"/>
        <v>42166.219733796301</v>
      </c>
      <c r="U1566" s="17">
        <f t="shared" si="99"/>
        <v>41909.959050925929</v>
      </c>
    </row>
    <row r="1567" spans="2:21" ht="42.75" hidden="1" x14ac:dyDescent="0.45">
      <c r="B1567">
        <v>498</v>
      </c>
      <c r="C1567" s="9" t="s">
        <v>499</v>
      </c>
      <c r="D1567" s="3" t="s">
        <v>4608</v>
      </c>
      <c r="E1567" s="5">
        <v>65108</v>
      </c>
      <c r="F1567" s="7">
        <v>2994</v>
      </c>
      <c r="G1567" t="s">
        <v>8220</v>
      </c>
      <c r="H1567" t="s">
        <v>8223</v>
      </c>
      <c r="I1567" t="s">
        <v>8245</v>
      </c>
      <c r="J1567">
        <v>1324664249</v>
      </c>
      <c r="K1567">
        <v>1321035449</v>
      </c>
      <c r="L1567" t="b">
        <v>0</v>
      </c>
      <c r="M1567">
        <v>22</v>
      </c>
      <c r="N1567" t="b">
        <v>0</v>
      </c>
      <c r="O1567" t="s">
        <v>8268</v>
      </c>
      <c r="P1567">
        <f t="shared" si="96"/>
        <v>5</v>
      </c>
      <c r="Q1567">
        <f t="shared" si="97"/>
        <v>136.09</v>
      </c>
      <c r="R1567" s="12" t="s">
        <v>8321</v>
      </c>
      <c r="S1567" t="s">
        <v>8339</v>
      </c>
      <c r="T1567" s="17">
        <f t="shared" si="98"/>
        <v>40858.762141203704</v>
      </c>
      <c r="U1567" s="17">
        <f t="shared" si="99"/>
        <v>41846.291666666664</v>
      </c>
    </row>
    <row r="1568" spans="2:21" ht="42.75" hidden="1" x14ac:dyDescent="0.45">
      <c r="B1568">
        <v>3911</v>
      </c>
      <c r="C1568" s="9" t="s">
        <v>3908</v>
      </c>
      <c r="D1568" s="3" t="s">
        <v>8019</v>
      </c>
      <c r="E1568" s="5">
        <v>8000</v>
      </c>
      <c r="F1568" s="7">
        <v>2993</v>
      </c>
      <c r="G1568" t="s">
        <v>8220</v>
      </c>
      <c r="H1568" t="s">
        <v>8223</v>
      </c>
      <c r="I1568" t="s">
        <v>8245</v>
      </c>
      <c r="J1568">
        <v>1417033777</v>
      </c>
      <c r="K1568">
        <v>1414438177</v>
      </c>
      <c r="L1568" t="b">
        <v>0</v>
      </c>
      <c r="M1568">
        <v>36</v>
      </c>
      <c r="N1568" t="b">
        <v>0</v>
      </c>
      <c r="O1568" t="s">
        <v>8269</v>
      </c>
      <c r="P1568">
        <f t="shared" si="96"/>
        <v>37</v>
      </c>
      <c r="Q1568">
        <f t="shared" si="97"/>
        <v>83.14</v>
      </c>
      <c r="R1568" s="12" t="s">
        <v>8323</v>
      </c>
      <c r="S1568" t="s">
        <v>8326</v>
      </c>
      <c r="T1568" s="17">
        <f t="shared" si="98"/>
        <v>41939.8122337963</v>
      </c>
      <c r="U1568" s="17">
        <f t="shared" si="99"/>
        <v>41846.207638888889</v>
      </c>
    </row>
    <row r="1569" spans="2:21" ht="57" hidden="1" x14ac:dyDescent="0.45">
      <c r="B1569">
        <v>2274</v>
      </c>
      <c r="C1569" s="9" t="s">
        <v>2275</v>
      </c>
      <c r="D1569" s="3" t="s">
        <v>6384</v>
      </c>
      <c r="E1569" s="5">
        <v>2500</v>
      </c>
      <c r="F1569" s="7">
        <v>2990</v>
      </c>
      <c r="G1569" t="s">
        <v>8218</v>
      </c>
      <c r="H1569" t="s">
        <v>8223</v>
      </c>
      <c r="I1569" t="s">
        <v>8245</v>
      </c>
      <c r="J1569">
        <v>1393156857</v>
      </c>
      <c r="K1569">
        <v>1390564857</v>
      </c>
      <c r="L1569" t="b">
        <v>0</v>
      </c>
      <c r="M1569">
        <v>99</v>
      </c>
      <c r="N1569" t="b">
        <v>1</v>
      </c>
      <c r="O1569" t="s">
        <v>8295</v>
      </c>
      <c r="P1569">
        <f t="shared" si="96"/>
        <v>120</v>
      </c>
      <c r="Q1569">
        <f t="shared" si="97"/>
        <v>30.2</v>
      </c>
      <c r="R1569" s="12" t="s">
        <v>8316</v>
      </c>
      <c r="S1569" t="s">
        <v>8317</v>
      </c>
      <c r="T1569" s="17">
        <f t="shared" si="98"/>
        <v>41663.500659722224</v>
      </c>
      <c r="U1569" s="17">
        <f t="shared" si="99"/>
        <v>42198.837499999994</v>
      </c>
    </row>
    <row r="1570" spans="2:21" ht="42.75" hidden="1" x14ac:dyDescent="0.45">
      <c r="B1570">
        <v>1104</v>
      </c>
      <c r="C1570" s="9" t="s">
        <v>1105</v>
      </c>
      <c r="D1570" s="3" t="s">
        <v>5214</v>
      </c>
      <c r="E1570" s="5">
        <v>60000</v>
      </c>
      <c r="F1570" s="7">
        <v>2971</v>
      </c>
      <c r="G1570" t="s">
        <v>8220</v>
      </c>
      <c r="H1570" t="s">
        <v>8224</v>
      </c>
      <c r="I1570" t="s">
        <v>8246</v>
      </c>
      <c r="J1570">
        <v>1402480221</v>
      </c>
      <c r="K1570">
        <v>1399888221</v>
      </c>
      <c r="L1570" t="b">
        <v>0</v>
      </c>
      <c r="M1570">
        <v>37</v>
      </c>
      <c r="N1570" t="b">
        <v>0</v>
      </c>
      <c r="O1570" t="s">
        <v>8280</v>
      </c>
      <c r="P1570">
        <f t="shared" si="96"/>
        <v>5</v>
      </c>
      <c r="Q1570">
        <f t="shared" si="97"/>
        <v>80.3</v>
      </c>
      <c r="R1570" s="12" t="s">
        <v>8316</v>
      </c>
      <c r="S1570" t="s">
        <v>8334</v>
      </c>
      <c r="T1570" s="17">
        <f t="shared" si="98"/>
        <v>41771.40996527778</v>
      </c>
      <c r="U1570" s="17">
        <f t="shared" si="99"/>
        <v>40900.762141203704</v>
      </c>
    </row>
    <row r="1571" spans="2:21" ht="42.75" hidden="1" x14ac:dyDescent="0.45">
      <c r="B1571">
        <v>1912</v>
      </c>
      <c r="C1571" s="9" t="s">
        <v>1913</v>
      </c>
      <c r="D1571" s="3" t="s">
        <v>6022</v>
      </c>
      <c r="E1571" s="5">
        <v>5000</v>
      </c>
      <c r="F1571" s="7">
        <v>2965</v>
      </c>
      <c r="G1571" t="s">
        <v>8220</v>
      </c>
      <c r="H1571" t="s">
        <v>8223</v>
      </c>
      <c r="I1571" t="s">
        <v>8245</v>
      </c>
      <c r="J1571">
        <v>1433395560</v>
      </c>
      <c r="K1571">
        <v>1430803560</v>
      </c>
      <c r="L1571" t="b">
        <v>0</v>
      </c>
      <c r="M1571">
        <v>42</v>
      </c>
      <c r="N1571" t="b">
        <v>0</v>
      </c>
      <c r="O1571" t="s">
        <v>8292</v>
      </c>
      <c r="P1571">
        <f t="shared" si="96"/>
        <v>59</v>
      </c>
      <c r="Q1571">
        <f t="shared" si="97"/>
        <v>70.599999999999994</v>
      </c>
      <c r="R1571" s="12" t="s">
        <v>8308</v>
      </c>
      <c r="S1571" t="s">
        <v>8318</v>
      </c>
      <c r="T1571" s="17">
        <f t="shared" si="98"/>
        <v>42129.226388888885</v>
      </c>
      <c r="U1571" s="17">
        <f t="shared" si="99"/>
        <v>41969.853900462964</v>
      </c>
    </row>
    <row r="1572" spans="2:21" ht="42.75" hidden="1" x14ac:dyDescent="0.45">
      <c r="B1572">
        <v>1002</v>
      </c>
      <c r="C1572" s="9" t="s">
        <v>1003</v>
      </c>
      <c r="D1572" s="3" t="s">
        <v>5112</v>
      </c>
      <c r="E1572" s="5">
        <v>9999</v>
      </c>
      <c r="F1572" s="7">
        <v>2960</v>
      </c>
      <c r="G1572" t="s">
        <v>8219</v>
      </c>
      <c r="H1572" t="s">
        <v>8223</v>
      </c>
      <c r="I1572" t="s">
        <v>8245</v>
      </c>
      <c r="J1572">
        <v>1450331940</v>
      </c>
      <c r="K1572">
        <v>1447777514</v>
      </c>
      <c r="L1572" t="b">
        <v>0</v>
      </c>
      <c r="M1572">
        <v>22</v>
      </c>
      <c r="N1572" t="b">
        <v>0</v>
      </c>
      <c r="O1572" t="s">
        <v>8271</v>
      </c>
      <c r="P1572">
        <f t="shared" si="96"/>
        <v>30</v>
      </c>
      <c r="Q1572">
        <f t="shared" si="97"/>
        <v>134.55000000000001</v>
      </c>
      <c r="R1572" s="12" t="s">
        <v>8308</v>
      </c>
      <c r="S1572" t="s">
        <v>8310</v>
      </c>
      <c r="T1572" s="17">
        <f t="shared" si="98"/>
        <v>42325.684189814812</v>
      </c>
      <c r="U1572" s="17">
        <f t="shared" si="99"/>
        <v>41693.500659722224</v>
      </c>
    </row>
    <row r="1573" spans="2:21" ht="42.75" x14ac:dyDescent="0.45">
      <c r="B1573">
        <v>3401</v>
      </c>
      <c r="C1573" s="9" t="s">
        <v>3400</v>
      </c>
      <c r="D1573" s="3" t="s">
        <v>7511</v>
      </c>
      <c r="E1573" s="5">
        <v>2900</v>
      </c>
      <c r="F1573" s="7">
        <v>2954</v>
      </c>
      <c r="G1573" t="s">
        <v>8218</v>
      </c>
      <c r="H1573" t="s">
        <v>8224</v>
      </c>
      <c r="I1573" t="s">
        <v>8246</v>
      </c>
      <c r="J1573">
        <v>1438968146</v>
      </c>
      <c r="K1573">
        <v>1436376146</v>
      </c>
      <c r="L1573" t="b">
        <v>0</v>
      </c>
      <c r="M1573">
        <v>66</v>
      </c>
      <c r="N1573" t="b">
        <v>1</v>
      </c>
      <c r="O1573" t="s">
        <v>8269</v>
      </c>
      <c r="P1573">
        <f t="shared" si="96"/>
        <v>102</v>
      </c>
      <c r="Q1573">
        <f t="shared" si="97"/>
        <v>44.76</v>
      </c>
      <c r="R1573" s="12" t="s">
        <v>8323</v>
      </c>
      <c r="S1573" t="s">
        <v>8326</v>
      </c>
      <c r="T1573" s="17">
        <f t="shared" si="98"/>
        <v>42193.723912037036</v>
      </c>
      <c r="U1573" s="17">
        <f t="shared" si="99"/>
        <v>41801.40996527778</v>
      </c>
    </row>
    <row r="1574" spans="2:21" ht="28.5" x14ac:dyDescent="0.45">
      <c r="B1574">
        <v>2786</v>
      </c>
      <c r="C1574" s="9" t="s">
        <v>2786</v>
      </c>
      <c r="D1574" s="3" t="s">
        <v>6896</v>
      </c>
      <c r="E1574" s="5">
        <v>2500</v>
      </c>
      <c r="F1574" s="7">
        <v>2946</v>
      </c>
      <c r="G1574" t="s">
        <v>8218</v>
      </c>
      <c r="H1574" t="s">
        <v>8224</v>
      </c>
      <c r="I1574" t="s">
        <v>8246</v>
      </c>
      <c r="J1574">
        <v>1404913180</v>
      </c>
      <c r="K1574">
        <v>1403703580</v>
      </c>
      <c r="L1574" t="b">
        <v>0</v>
      </c>
      <c r="M1574">
        <v>74</v>
      </c>
      <c r="N1574" t="b">
        <v>1</v>
      </c>
      <c r="O1574" t="s">
        <v>8269</v>
      </c>
      <c r="P1574">
        <f t="shared" si="96"/>
        <v>118</v>
      </c>
      <c r="Q1574">
        <f t="shared" si="97"/>
        <v>39.81</v>
      </c>
      <c r="R1574" s="12" t="s">
        <v>8323</v>
      </c>
      <c r="S1574" t="s">
        <v>8326</v>
      </c>
      <c r="T1574" s="17">
        <f t="shared" si="98"/>
        <v>41815.569212962961</v>
      </c>
      <c r="U1574" s="17">
        <f t="shared" si="99"/>
        <v>42159.226388888885</v>
      </c>
    </row>
    <row r="1575" spans="2:21" ht="42.75" hidden="1" x14ac:dyDescent="0.45">
      <c r="B1575">
        <v>1191</v>
      </c>
      <c r="C1575" s="9" t="s">
        <v>1192</v>
      </c>
      <c r="D1575" s="3" t="s">
        <v>5301</v>
      </c>
      <c r="E1575" s="5">
        <v>2700</v>
      </c>
      <c r="F1575" s="7">
        <v>2945</v>
      </c>
      <c r="G1575" t="s">
        <v>8218</v>
      </c>
      <c r="H1575" t="s">
        <v>8223</v>
      </c>
      <c r="I1575" t="s">
        <v>8245</v>
      </c>
      <c r="J1575">
        <v>1458480560</v>
      </c>
      <c r="K1575">
        <v>1455892160</v>
      </c>
      <c r="L1575" t="b">
        <v>0</v>
      </c>
      <c r="M1575">
        <v>33</v>
      </c>
      <c r="N1575" t="b">
        <v>1</v>
      </c>
      <c r="O1575" t="s">
        <v>8283</v>
      </c>
      <c r="P1575">
        <f t="shared" si="96"/>
        <v>109</v>
      </c>
      <c r="Q1575">
        <f t="shared" si="97"/>
        <v>89.24</v>
      </c>
      <c r="R1575" s="12" t="s">
        <v>8313</v>
      </c>
      <c r="S1575" t="s">
        <v>8314</v>
      </c>
      <c r="T1575" s="17">
        <f t="shared" si="98"/>
        <v>42419.603703703702</v>
      </c>
      <c r="U1575" s="17">
        <f t="shared" si="99"/>
        <v>42355.249305555553</v>
      </c>
    </row>
    <row r="1576" spans="2:21" ht="42.75" hidden="1" x14ac:dyDescent="0.45">
      <c r="B1576">
        <v>3177</v>
      </c>
      <c r="C1576" s="9" t="s">
        <v>3177</v>
      </c>
      <c r="D1576" s="3" t="s">
        <v>7287</v>
      </c>
      <c r="E1576" s="5">
        <v>2500</v>
      </c>
      <c r="F1576" s="7">
        <v>2935</v>
      </c>
      <c r="G1576" t="s">
        <v>8218</v>
      </c>
      <c r="H1576" t="s">
        <v>8223</v>
      </c>
      <c r="I1576" t="s">
        <v>8245</v>
      </c>
      <c r="J1576">
        <v>1403366409</v>
      </c>
      <c r="K1576">
        <v>1400774409</v>
      </c>
      <c r="L1576" t="b">
        <v>1</v>
      </c>
      <c r="M1576">
        <v>51</v>
      </c>
      <c r="N1576" t="b">
        <v>1</v>
      </c>
      <c r="O1576" t="s">
        <v>8269</v>
      </c>
      <c r="P1576">
        <f t="shared" si="96"/>
        <v>117</v>
      </c>
      <c r="Q1576">
        <f t="shared" si="97"/>
        <v>57.55</v>
      </c>
      <c r="R1576" s="12" t="s">
        <v>8323</v>
      </c>
      <c r="S1576" t="s">
        <v>8326</v>
      </c>
      <c r="T1576" s="17">
        <f t="shared" si="98"/>
        <v>41781.666770833333</v>
      </c>
      <c r="U1576" s="17">
        <f t="shared" si="99"/>
        <v>42223.723912037036</v>
      </c>
    </row>
    <row r="1577" spans="2:21" ht="57" hidden="1" x14ac:dyDescent="0.45">
      <c r="B1577">
        <v>2166</v>
      </c>
      <c r="C1577" s="9" t="s">
        <v>2167</v>
      </c>
      <c r="D1577" s="3" t="s">
        <v>6276</v>
      </c>
      <c r="E1577" s="5">
        <v>2000</v>
      </c>
      <c r="F1577" s="7">
        <v>2932</v>
      </c>
      <c r="G1577" t="s">
        <v>8218</v>
      </c>
      <c r="H1577" t="s">
        <v>8223</v>
      </c>
      <c r="I1577" t="s">
        <v>8245</v>
      </c>
      <c r="J1577">
        <v>1417813618</v>
      </c>
      <c r="K1577">
        <v>1413922018</v>
      </c>
      <c r="L1577" t="b">
        <v>0</v>
      </c>
      <c r="M1577">
        <v>32</v>
      </c>
      <c r="N1577" t="b">
        <v>1</v>
      </c>
      <c r="O1577" t="s">
        <v>8274</v>
      </c>
      <c r="P1577">
        <f t="shared" si="96"/>
        <v>147</v>
      </c>
      <c r="Q1577">
        <f t="shared" si="97"/>
        <v>91.63</v>
      </c>
      <c r="R1577" s="12" t="s">
        <v>8327</v>
      </c>
      <c r="S1577" t="s">
        <v>8331</v>
      </c>
      <c r="T1577" s="17">
        <f t="shared" si="98"/>
        <v>41933.838171296295</v>
      </c>
      <c r="U1577" s="17">
        <f t="shared" si="99"/>
        <v>41829.569212962961</v>
      </c>
    </row>
    <row r="1578" spans="2:21" ht="57" hidden="1" x14ac:dyDescent="0.45">
      <c r="B1578">
        <v>1926</v>
      </c>
      <c r="C1578" s="9" t="s">
        <v>1927</v>
      </c>
      <c r="D1578" s="3" t="s">
        <v>6036</v>
      </c>
      <c r="E1578" s="5">
        <v>1500</v>
      </c>
      <c r="F1578" s="7">
        <v>2930.69</v>
      </c>
      <c r="G1578" t="s">
        <v>8218</v>
      </c>
      <c r="H1578" t="s">
        <v>8223</v>
      </c>
      <c r="I1578" t="s">
        <v>8245</v>
      </c>
      <c r="J1578">
        <v>1288657560</v>
      </c>
      <c r="K1578">
        <v>1286319256</v>
      </c>
      <c r="L1578" t="b">
        <v>0</v>
      </c>
      <c r="M1578">
        <v>107</v>
      </c>
      <c r="N1578" t="b">
        <v>1</v>
      </c>
      <c r="O1578" t="s">
        <v>8277</v>
      </c>
      <c r="P1578">
        <f t="shared" si="96"/>
        <v>195</v>
      </c>
      <c r="Q1578">
        <f t="shared" si="97"/>
        <v>27.39</v>
      </c>
      <c r="R1578" s="12" t="s">
        <v>8327</v>
      </c>
      <c r="S1578" t="s">
        <v>8328</v>
      </c>
      <c r="T1578" s="17">
        <f t="shared" si="98"/>
        <v>40456.954351851848</v>
      </c>
      <c r="U1578" s="17">
        <f t="shared" si="99"/>
        <v>42449.562037037031</v>
      </c>
    </row>
    <row r="1579" spans="2:21" ht="57" hidden="1" x14ac:dyDescent="0.45">
      <c r="B1579">
        <v>3419</v>
      </c>
      <c r="C1579" s="9" t="s">
        <v>3418</v>
      </c>
      <c r="D1579" s="3" t="s">
        <v>7529</v>
      </c>
      <c r="E1579" s="5">
        <v>2750</v>
      </c>
      <c r="F1579" s="7">
        <v>2930</v>
      </c>
      <c r="G1579" t="s">
        <v>8218</v>
      </c>
      <c r="H1579" t="s">
        <v>8240</v>
      </c>
      <c r="I1579" t="s">
        <v>8248</v>
      </c>
      <c r="J1579">
        <v>1459978200</v>
      </c>
      <c r="K1579">
        <v>1458416585</v>
      </c>
      <c r="L1579" t="b">
        <v>0</v>
      </c>
      <c r="M1579">
        <v>46</v>
      </c>
      <c r="N1579" t="b">
        <v>1</v>
      </c>
      <c r="O1579" t="s">
        <v>8269</v>
      </c>
      <c r="P1579">
        <f t="shared" si="96"/>
        <v>107</v>
      </c>
      <c r="Q1579">
        <f t="shared" si="97"/>
        <v>63.7</v>
      </c>
      <c r="R1579" s="12" t="s">
        <v>8323</v>
      </c>
      <c r="S1579" t="s">
        <v>8326</v>
      </c>
      <c r="T1579" s="17">
        <f t="shared" si="98"/>
        <v>42448.821585648147</v>
      </c>
      <c r="U1579" s="17">
        <f t="shared" si="99"/>
        <v>41811.666770833333</v>
      </c>
    </row>
    <row r="1580" spans="2:21" ht="28.5" hidden="1" x14ac:dyDescent="0.45">
      <c r="B1580">
        <v>306</v>
      </c>
      <c r="C1580" s="9" t="s">
        <v>307</v>
      </c>
      <c r="D1580" s="3" t="s">
        <v>4416</v>
      </c>
      <c r="E1580" s="5">
        <v>1000</v>
      </c>
      <c r="F1580" s="7">
        <v>2929</v>
      </c>
      <c r="G1580" t="s">
        <v>8218</v>
      </c>
      <c r="H1580" t="s">
        <v>8223</v>
      </c>
      <c r="I1580" t="s">
        <v>8245</v>
      </c>
      <c r="J1580">
        <v>1363806333</v>
      </c>
      <c r="K1580">
        <v>1362081933</v>
      </c>
      <c r="L1580" t="b">
        <v>1</v>
      </c>
      <c r="M1580">
        <v>80</v>
      </c>
      <c r="N1580" t="b">
        <v>1</v>
      </c>
      <c r="O1580" t="s">
        <v>8267</v>
      </c>
      <c r="P1580">
        <f t="shared" si="96"/>
        <v>293</v>
      </c>
      <c r="Q1580">
        <f t="shared" si="97"/>
        <v>36.61</v>
      </c>
      <c r="R1580" s="12" t="s">
        <v>8321</v>
      </c>
      <c r="S1580" t="s">
        <v>8322</v>
      </c>
      <c r="T1580" s="17">
        <f t="shared" si="98"/>
        <v>41333.837187500001</v>
      </c>
      <c r="U1580" s="17">
        <f t="shared" si="99"/>
        <v>41978.879837962959</v>
      </c>
    </row>
    <row r="1581" spans="2:21" ht="42.75" hidden="1" x14ac:dyDescent="0.45">
      <c r="B1581">
        <v>3705</v>
      </c>
      <c r="C1581" s="9" t="s">
        <v>3702</v>
      </c>
      <c r="D1581" s="3" t="s">
        <v>7815</v>
      </c>
      <c r="E1581" s="5">
        <v>2827</v>
      </c>
      <c r="F1581" s="7">
        <v>2925</v>
      </c>
      <c r="G1581" t="s">
        <v>8218</v>
      </c>
      <c r="H1581" t="s">
        <v>8223</v>
      </c>
      <c r="I1581" t="s">
        <v>8245</v>
      </c>
      <c r="J1581">
        <v>1403546400</v>
      </c>
      <c r="K1581">
        <v>1401714114</v>
      </c>
      <c r="L1581" t="b">
        <v>0</v>
      </c>
      <c r="M1581">
        <v>35</v>
      </c>
      <c r="N1581" t="b">
        <v>1</v>
      </c>
      <c r="O1581" t="s">
        <v>8269</v>
      </c>
      <c r="P1581">
        <f t="shared" si="96"/>
        <v>103</v>
      </c>
      <c r="Q1581">
        <f t="shared" si="97"/>
        <v>83.57</v>
      </c>
      <c r="R1581" s="12" t="s">
        <v>8323</v>
      </c>
      <c r="S1581" t="s">
        <v>8326</v>
      </c>
      <c r="T1581" s="17">
        <f t="shared" si="98"/>
        <v>41792.542986111112</v>
      </c>
      <c r="U1581" s="17">
        <f t="shared" si="99"/>
        <v>40484.018055555556</v>
      </c>
    </row>
    <row r="1582" spans="2:21" hidden="1" x14ac:dyDescent="0.45">
      <c r="B1582">
        <v>2833</v>
      </c>
      <c r="C1582" s="9" t="s">
        <v>2833</v>
      </c>
      <c r="D1582" s="3" t="s">
        <v>6943</v>
      </c>
      <c r="E1582" s="5">
        <v>2700</v>
      </c>
      <c r="F1582" s="7">
        <v>2923</v>
      </c>
      <c r="G1582" t="s">
        <v>8218</v>
      </c>
      <c r="H1582" t="s">
        <v>8223</v>
      </c>
      <c r="I1582" t="s">
        <v>8245</v>
      </c>
      <c r="J1582">
        <v>1444528800</v>
      </c>
      <c r="K1582">
        <v>1442804633</v>
      </c>
      <c r="L1582" t="b">
        <v>0</v>
      </c>
      <c r="M1582">
        <v>35</v>
      </c>
      <c r="N1582" t="b">
        <v>1</v>
      </c>
      <c r="O1582" t="s">
        <v>8269</v>
      </c>
      <c r="P1582">
        <f t="shared" si="96"/>
        <v>108</v>
      </c>
      <c r="Q1582">
        <f t="shared" si="97"/>
        <v>83.51</v>
      </c>
      <c r="R1582" s="12" t="s">
        <v>8323</v>
      </c>
      <c r="S1582" t="s">
        <v>8326</v>
      </c>
      <c r="T1582" s="17">
        <f t="shared" si="98"/>
        <v>42268.127696759257</v>
      </c>
      <c r="U1582" s="17">
        <f t="shared" si="99"/>
        <v>42466.895833333328</v>
      </c>
    </row>
    <row r="1583" spans="2:21" ht="42.75" hidden="1" x14ac:dyDescent="0.45">
      <c r="B1583">
        <v>838</v>
      </c>
      <c r="C1583" s="9" t="s">
        <v>839</v>
      </c>
      <c r="D1583" s="3" t="s">
        <v>4948</v>
      </c>
      <c r="E1583" s="5">
        <v>2000</v>
      </c>
      <c r="F1583" s="7">
        <v>2908</v>
      </c>
      <c r="G1583" t="s">
        <v>8218</v>
      </c>
      <c r="H1583" t="s">
        <v>8223</v>
      </c>
      <c r="I1583" t="s">
        <v>8245</v>
      </c>
      <c r="J1583">
        <v>1326835985</v>
      </c>
      <c r="K1583">
        <v>1324243985</v>
      </c>
      <c r="L1583" t="b">
        <v>0</v>
      </c>
      <c r="M1583">
        <v>61</v>
      </c>
      <c r="N1583" t="b">
        <v>1</v>
      </c>
      <c r="O1583" t="s">
        <v>8274</v>
      </c>
      <c r="P1583">
        <f t="shared" si="96"/>
        <v>145</v>
      </c>
      <c r="Q1583">
        <f t="shared" si="97"/>
        <v>47.67</v>
      </c>
      <c r="R1583" s="12" t="s">
        <v>8327</v>
      </c>
      <c r="S1583" t="s">
        <v>8331</v>
      </c>
      <c r="T1583" s="17">
        <f t="shared" si="98"/>
        <v>40895.897974537038</v>
      </c>
      <c r="U1583" s="17">
        <f t="shared" si="99"/>
        <v>41353.795520833337</v>
      </c>
    </row>
    <row r="1584" spans="2:21" ht="42.75" hidden="1" x14ac:dyDescent="0.45">
      <c r="B1584">
        <v>976</v>
      </c>
      <c r="C1584" s="9" t="s">
        <v>977</v>
      </c>
      <c r="D1584" s="3" t="s">
        <v>5086</v>
      </c>
      <c r="E1584" s="5">
        <v>150000</v>
      </c>
      <c r="F1584" s="7">
        <v>2889</v>
      </c>
      <c r="G1584" t="s">
        <v>8220</v>
      </c>
      <c r="H1584" t="s">
        <v>8225</v>
      </c>
      <c r="I1584" t="s">
        <v>8247</v>
      </c>
      <c r="J1584">
        <v>1439515497</v>
      </c>
      <c r="K1584">
        <v>1435627497</v>
      </c>
      <c r="L1584" t="b">
        <v>0</v>
      </c>
      <c r="M1584">
        <v>18</v>
      </c>
      <c r="N1584" t="b">
        <v>0</v>
      </c>
      <c r="O1584" t="s">
        <v>8271</v>
      </c>
      <c r="P1584">
        <f t="shared" si="96"/>
        <v>2</v>
      </c>
      <c r="Q1584">
        <f t="shared" si="97"/>
        <v>160.5</v>
      </c>
      <c r="R1584" s="12" t="s">
        <v>8308</v>
      </c>
      <c r="S1584" t="s">
        <v>8310</v>
      </c>
      <c r="T1584" s="17">
        <f t="shared" si="98"/>
        <v>42185.058993055558</v>
      </c>
      <c r="U1584" s="17">
        <f t="shared" si="99"/>
        <v>41813.75</v>
      </c>
    </row>
    <row r="1585" spans="2:21" ht="42.75" hidden="1" x14ac:dyDescent="0.45">
      <c r="B1585">
        <v>2020</v>
      </c>
      <c r="C1585" s="9" t="s">
        <v>2021</v>
      </c>
      <c r="D1585" s="3" t="s">
        <v>6130</v>
      </c>
      <c r="E1585" s="5">
        <v>1500</v>
      </c>
      <c r="F1585" s="7">
        <v>2885</v>
      </c>
      <c r="G1585" t="s">
        <v>8218</v>
      </c>
      <c r="H1585" t="s">
        <v>8223</v>
      </c>
      <c r="I1585" t="s">
        <v>8245</v>
      </c>
      <c r="J1585">
        <v>1400108640</v>
      </c>
      <c r="K1585">
        <v>1396923624</v>
      </c>
      <c r="L1585" t="b">
        <v>1</v>
      </c>
      <c r="M1585">
        <v>122</v>
      </c>
      <c r="N1585" t="b">
        <v>1</v>
      </c>
      <c r="O1585" t="s">
        <v>8293</v>
      </c>
      <c r="P1585">
        <f t="shared" si="96"/>
        <v>192</v>
      </c>
      <c r="Q1585">
        <f t="shared" si="97"/>
        <v>23.65</v>
      </c>
      <c r="R1585" s="12" t="s">
        <v>8308</v>
      </c>
      <c r="S1585" t="s">
        <v>8309</v>
      </c>
      <c r="T1585" s="17">
        <f t="shared" si="98"/>
        <v>41737.097499999996</v>
      </c>
      <c r="U1585" s="17">
        <f t="shared" si="99"/>
        <v>42288.083333333328</v>
      </c>
    </row>
    <row r="1586" spans="2:21" ht="42.75" hidden="1" x14ac:dyDescent="0.45">
      <c r="B1586">
        <v>1648</v>
      </c>
      <c r="C1586" s="9" t="s">
        <v>1649</v>
      </c>
      <c r="D1586" s="3" t="s">
        <v>5758</v>
      </c>
      <c r="E1586" s="5">
        <v>2300</v>
      </c>
      <c r="F1586" s="7">
        <v>2881</v>
      </c>
      <c r="G1586" t="s">
        <v>8218</v>
      </c>
      <c r="H1586" t="s">
        <v>8223</v>
      </c>
      <c r="I1586" t="s">
        <v>8245</v>
      </c>
      <c r="J1586">
        <v>1300636482</v>
      </c>
      <c r="K1586">
        <v>1298048082</v>
      </c>
      <c r="L1586" t="b">
        <v>0</v>
      </c>
      <c r="M1586">
        <v>90</v>
      </c>
      <c r="N1586" t="b">
        <v>1</v>
      </c>
      <c r="O1586" t="s">
        <v>8290</v>
      </c>
      <c r="P1586">
        <f t="shared" si="96"/>
        <v>125</v>
      </c>
      <c r="Q1586">
        <f t="shared" si="97"/>
        <v>32.01</v>
      </c>
      <c r="R1586" s="12" t="s">
        <v>8327</v>
      </c>
      <c r="S1586" t="s">
        <v>8338</v>
      </c>
      <c r="T1586" s="17">
        <f t="shared" si="98"/>
        <v>40592.704652777778</v>
      </c>
      <c r="U1586" s="17">
        <f t="shared" si="99"/>
        <v>40925.897974537038</v>
      </c>
    </row>
    <row r="1587" spans="2:21" ht="42.75" hidden="1" x14ac:dyDescent="0.45">
      <c r="B1587">
        <v>3726</v>
      </c>
      <c r="C1587" s="9" t="s">
        <v>3723</v>
      </c>
      <c r="D1587" s="3" t="s">
        <v>7836</v>
      </c>
      <c r="E1587" s="5">
        <v>850</v>
      </c>
      <c r="F1587" s="7">
        <v>2879</v>
      </c>
      <c r="G1587" t="s">
        <v>8218</v>
      </c>
      <c r="H1587" t="s">
        <v>8223</v>
      </c>
      <c r="I1587" t="s">
        <v>8245</v>
      </c>
      <c r="J1587">
        <v>1461963600</v>
      </c>
      <c r="K1587">
        <v>1459567371</v>
      </c>
      <c r="L1587" t="b">
        <v>0</v>
      </c>
      <c r="M1587">
        <v>46</v>
      </c>
      <c r="N1587" t="b">
        <v>1</v>
      </c>
      <c r="O1587" t="s">
        <v>8269</v>
      </c>
      <c r="P1587">
        <f t="shared" si="96"/>
        <v>339</v>
      </c>
      <c r="Q1587">
        <f t="shared" si="97"/>
        <v>62.59</v>
      </c>
      <c r="R1587" s="12" t="s">
        <v>8323</v>
      </c>
      <c r="S1587" t="s">
        <v>8326</v>
      </c>
      <c r="T1587" s="17">
        <f t="shared" si="98"/>
        <v>42462.140868055561</v>
      </c>
      <c r="U1587" s="17">
        <f t="shared" si="99"/>
        <v>42230.058993055558</v>
      </c>
    </row>
    <row r="1588" spans="2:21" ht="28.5" x14ac:dyDescent="0.45">
      <c r="B1588">
        <v>3252</v>
      </c>
      <c r="C1588" s="9" t="s">
        <v>3252</v>
      </c>
      <c r="D1588" s="3" t="s">
        <v>7362</v>
      </c>
      <c r="E1588" s="5">
        <v>2250</v>
      </c>
      <c r="F1588" s="7">
        <v>2876</v>
      </c>
      <c r="G1588" t="s">
        <v>8218</v>
      </c>
      <c r="H1588" t="s">
        <v>8224</v>
      </c>
      <c r="I1588" t="s">
        <v>8246</v>
      </c>
      <c r="J1588">
        <v>1473247240</v>
      </c>
      <c r="K1588">
        <v>1470655240</v>
      </c>
      <c r="L1588" t="b">
        <v>1</v>
      </c>
      <c r="M1588">
        <v>50</v>
      </c>
      <c r="N1588" t="b">
        <v>1</v>
      </c>
      <c r="O1588" t="s">
        <v>8269</v>
      </c>
      <c r="P1588">
        <f t="shared" si="96"/>
        <v>128</v>
      </c>
      <c r="Q1588">
        <f t="shared" si="97"/>
        <v>57.52</v>
      </c>
      <c r="R1588" s="12" t="s">
        <v>8323</v>
      </c>
      <c r="S1588" t="s">
        <v>8326</v>
      </c>
      <c r="T1588" s="17">
        <f t="shared" si="98"/>
        <v>42590.472685185188</v>
      </c>
      <c r="U1588" s="17">
        <f t="shared" si="99"/>
        <v>41773.961111111108</v>
      </c>
    </row>
    <row r="1589" spans="2:21" ht="42.75" hidden="1" x14ac:dyDescent="0.45">
      <c r="B1589">
        <v>1166</v>
      </c>
      <c r="C1589" s="9" t="s">
        <v>1167</v>
      </c>
      <c r="D1589" s="3" t="s">
        <v>5276</v>
      </c>
      <c r="E1589" s="5">
        <v>15000</v>
      </c>
      <c r="F1589" s="7">
        <v>2871</v>
      </c>
      <c r="G1589" t="s">
        <v>8220</v>
      </c>
      <c r="H1589" t="s">
        <v>8223</v>
      </c>
      <c r="I1589" t="s">
        <v>8245</v>
      </c>
      <c r="J1589">
        <v>1435291200</v>
      </c>
      <c r="K1589">
        <v>1432640342</v>
      </c>
      <c r="L1589" t="b">
        <v>0</v>
      </c>
      <c r="M1589">
        <v>8</v>
      </c>
      <c r="N1589" t="b">
        <v>0</v>
      </c>
      <c r="O1589" t="s">
        <v>8282</v>
      </c>
      <c r="P1589">
        <f t="shared" si="96"/>
        <v>19</v>
      </c>
      <c r="Q1589">
        <f t="shared" si="97"/>
        <v>358.88</v>
      </c>
      <c r="R1589" s="12" t="s">
        <v>8319</v>
      </c>
      <c r="S1589" t="s">
        <v>8345</v>
      </c>
      <c r="T1589" s="17">
        <f t="shared" si="98"/>
        <v>42150.485439814816</v>
      </c>
      <c r="U1589" s="17">
        <f t="shared" si="99"/>
        <v>40622.662986111114</v>
      </c>
    </row>
    <row r="1590" spans="2:21" ht="42.75" hidden="1" x14ac:dyDescent="0.45">
      <c r="B1590">
        <v>3582</v>
      </c>
      <c r="C1590" s="9" t="s">
        <v>3581</v>
      </c>
      <c r="D1590" s="3" t="s">
        <v>7692</v>
      </c>
      <c r="E1590" s="5">
        <v>1000</v>
      </c>
      <c r="F1590" s="7">
        <v>2870</v>
      </c>
      <c r="G1590" t="s">
        <v>8218</v>
      </c>
      <c r="H1590" t="s">
        <v>8223</v>
      </c>
      <c r="I1590" t="s">
        <v>8245</v>
      </c>
      <c r="J1590">
        <v>1459822682</v>
      </c>
      <c r="K1590">
        <v>1458613082</v>
      </c>
      <c r="L1590" t="b">
        <v>0</v>
      </c>
      <c r="M1590">
        <v>49</v>
      </c>
      <c r="N1590" t="b">
        <v>1</v>
      </c>
      <c r="O1590" t="s">
        <v>8269</v>
      </c>
      <c r="P1590">
        <f t="shared" si="96"/>
        <v>287</v>
      </c>
      <c r="Q1590">
        <f t="shared" si="97"/>
        <v>58.57</v>
      </c>
      <c r="R1590" s="12" t="s">
        <v>8323</v>
      </c>
      <c r="S1590" t="s">
        <v>8326</v>
      </c>
      <c r="T1590" s="17">
        <f t="shared" si="98"/>
        <v>42451.095856481479</v>
      </c>
      <c r="U1590" s="17">
        <f t="shared" si="99"/>
        <v>42489.875</v>
      </c>
    </row>
    <row r="1591" spans="2:21" ht="42.75" x14ac:dyDescent="0.45">
      <c r="B1591">
        <v>2832</v>
      </c>
      <c r="C1591" s="9" t="s">
        <v>2832</v>
      </c>
      <c r="D1591" s="3" t="s">
        <v>6942</v>
      </c>
      <c r="E1591" s="5">
        <v>2500</v>
      </c>
      <c r="F1591" s="7">
        <v>2867.99</v>
      </c>
      <c r="G1591" t="s">
        <v>8218</v>
      </c>
      <c r="H1591" t="s">
        <v>8224</v>
      </c>
      <c r="I1591" t="s">
        <v>8246</v>
      </c>
      <c r="J1591">
        <v>1416780000</v>
      </c>
      <c r="K1591">
        <v>1414342894</v>
      </c>
      <c r="L1591" t="b">
        <v>0</v>
      </c>
      <c r="M1591">
        <v>95</v>
      </c>
      <c r="N1591" t="b">
        <v>1</v>
      </c>
      <c r="O1591" t="s">
        <v>8269</v>
      </c>
      <c r="P1591">
        <f t="shared" si="96"/>
        <v>115</v>
      </c>
      <c r="Q1591">
        <f t="shared" si="97"/>
        <v>30.19</v>
      </c>
      <c r="R1591" s="12" t="s">
        <v>8323</v>
      </c>
      <c r="S1591" t="s">
        <v>8326</v>
      </c>
      <c r="T1591" s="17">
        <f t="shared" si="98"/>
        <v>41938.709421296298</v>
      </c>
      <c r="U1591" s="17">
        <f t="shared" si="99"/>
        <v>42620.472685185188</v>
      </c>
    </row>
    <row r="1592" spans="2:21" ht="42.75" hidden="1" x14ac:dyDescent="0.45">
      <c r="B1592">
        <v>3777</v>
      </c>
      <c r="C1592" s="9" t="s">
        <v>3774</v>
      </c>
      <c r="D1592" s="3" t="s">
        <v>7887</v>
      </c>
      <c r="E1592" s="5">
        <v>2000</v>
      </c>
      <c r="F1592" s="7">
        <v>2864</v>
      </c>
      <c r="G1592" t="s">
        <v>8218</v>
      </c>
      <c r="H1592" t="s">
        <v>8223</v>
      </c>
      <c r="I1592" t="s">
        <v>8245</v>
      </c>
      <c r="J1592">
        <v>1411790400</v>
      </c>
      <c r="K1592">
        <v>1409884821</v>
      </c>
      <c r="L1592" t="b">
        <v>0</v>
      </c>
      <c r="M1592">
        <v>59</v>
      </c>
      <c r="N1592" t="b">
        <v>1</v>
      </c>
      <c r="O1592" t="s">
        <v>8303</v>
      </c>
      <c r="P1592">
        <f t="shared" si="96"/>
        <v>143</v>
      </c>
      <c r="Q1592">
        <f t="shared" si="97"/>
        <v>48.54</v>
      </c>
      <c r="R1592" s="12" t="s">
        <v>8323</v>
      </c>
      <c r="S1592" t="s">
        <v>8335</v>
      </c>
      <c r="T1592" s="17">
        <f t="shared" si="98"/>
        <v>41887.111354166671</v>
      </c>
      <c r="U1592" s="17">
        <f t="shared" si="99"/>
        <v>42181.166666666672</v>
      </c>
    </row>
    <row r="1593" spans="2:21" ht="42.75" hidden="1" x14ac:dyDescent="0.45">
      <c r="B1593">
        <v>3230</v>
      </c>
      <c r="C1593" s="9" t="s">
        <v>3230</v>
      </c>
      <c r="D1593" s="3" t="s">
        <v>7340</v>
      </c>
      <c r="E1593" s="5">
        <v>2600</v>
      </c>
      <c r="F1593" s="7">
        <v>2857</v>
      </c>
      <c r="G1593" t="s">
        <v>8218</v>
      </c>
      <c r="H1593" t="s">
        <v>8223</v>
      </c>
      <c r="I1593" t="s">
        <v>8245</v>
      </c>
      <c r="J1593">
        <v>1412135940</v>
      </c>
      <c r="K1593">
        <v>1410840126</v>
      </c>
      <c r="L1593" t="b">
        <v>1</v>
      </c>
      <c r="M1593">
        <v>37</v>
      </c>
      <c r="N1593" t="b">
        <v>1</v>
      </c>
      <c r="O1593" t="s">
        <v>8269</v>
      </c>
      <c r="P1593">
        <f t="shared" si="96"/>
        <v>110</v>
      </c>
      <c r="Q1593">
        <f t="shared" si="97"/>
        <v>77.22</v>
      </c>
      <c r="R1593" s="12" t="s">
        <v>8323</v>
      </c>
      <c r="S1593" t="s">
        <v>8326</v>
      </c>
      <c r="T1593" s="17">
        <f t="shared" si="98"/>
        <v>41898.168125000004</v>
      </c>
      <c r="U1593" s="17">
        <f t="shared" si="99"/>
        <v>42465.095856481479</v>
      </c>
    </row>
    <row r="1594" spans="2:21" ht="42.75" hidden="1" x14ac:dyDescent="0.45">
      <c r="B1594">
        <v>3484</v>
      </c>
      <c r="C1594" s="9" t="s">
        <v>3483</v>
      </c>
      <c r="D1594" s="3" t="s">
        <v>7594</v>
      </c>
      <c r="E1594" s="5">
        <v>2500</v>
      </c>
      <c r="F1594" s="7">
        <v>2856</v>
      </c>
      <c r="G1594" t="s">
        <v>8218</v>
      </c>
      <c r="H1594" t="s">
        <v>8223</v>
      </c>
      <c r="I1594" t="s">
        <v>8245</v>
      </c>
      <c r="J1594">
        <v>1466014499</v>
      </c>
      <c r="K1594">
        <v>1463422499</v>
      </c>
      <c r="L1594" t="b">
        <v>0</v>
      </c>
      <c r="M1594">
        <v>44</v>
      </c>
      <c r="N1594" t="b">
        <v>1</v>
      </c>
      <c r="O1594" t="s">
        <v>8269</v>
      </c>
      <c r="P1594">
        <f t="shared" si="96"/>
        <v>114</v>
      </c>
      <c r="Q1594">
        <f t="shared" si="97"/>
        <v>64.91</v>
      </c>
      <c r="R1594" s="12" t="s">
        <v>8323</v>
      </c>
      <c r="S1594" t="s">
        <v>8326</v>
      </c>
      <c r="T1594" s="17">
        <f t="shared" si="98"/>
        <v>42506.760405092587</v>
      </c>
      <c r="U1594" s="17">
        <f t="shared" si="99"/>
        <v>41966.916666666672</v>
      </c>
    </row>
    <row r="1595" spans="2:21" ht="42.75" hidden="1" x14ac:dyDescent="0.45">
      <c r="B1595">
        <v>1016</v>
      </c>
      <c r="C1595" s="9" t="s">
        <v>1017</v>
      </c>
      <c r="D1595" s="3" t="s">
        <v>5126</v>
      </c>
      <c r="E1595" s="5">
        <v>100000</v>
      </c>
      <c r="F1595" s="7">
        <v>2842</v>
      </c>
      <c r="G1595" t="s">
        <v>8219</v>
      </c>
      <c r="H1595" t="s">
        <v>8223</v>
      </c>
      <c r="I1595" t="s">
        <v>8245</v>
      </c>
      <c r="J1595">
        <v>1459992856</v>
      </c>
      <c r="K1595">
        <v>1456108456</v>
      </c>
      <c r="L1595" t="b">
        <v>0</v>
      </c>
      <c r="M1595">
        <v>38</v>
      </c>
      <c r="N1595" t="b">
        <v>0</v>
      </c>
      <c r="O1595" t="s">
        <v>8271</v>
      </c>
      <c r="P1595">
        <f t="shared" si="96"/>
        <v>3</v>
      </c>
      <c r="Q1595">
        <f t="shared" si="97"/>
        <v>74.790000000000006</v>
      </c>
      <c r="R1595" s="12" t="s">
        <v>8308</v>
      </c>
      <c r="S1595" t="s">
        <v>8310</v>
      </c>
      <c r="T1595" s="17">
        <f t="shared" si="98"/>
        <v>42422.107129629629</v>
      </c>
      <c r="U1595" s="17">
        <f t="shared" si="99"/>
        <v>41909.166666666664</v>
      </c>
    </row>
    <row r="1596" spans="2:21" ht="42.75" hidden="1" x14ac:dyDescent="0.45">
      <c r="B1596">
        <v>1374</v>
      </c>
      <c r="C1596" s="9" t="s">
        <v>1375</v>
      </c>
      <c r="D1596" s="3" t="s">
        <v>5484</v>
      </c>
      <c r="E1596" s="5">
        <v>1500</v>
      </c>
      <c r="F1596" s="7">
        <v>2842</v>
      </c>
      <c r="G1596" t="s">
        <v>8218</v>
      </c>
      <c r="H1596" t="s">
        <v>8223</v>
      </c>
      <c r="I1596" t="s">
        <v>8245</v>
      </c>
      <c r="J1596">
        <v>1458874388</v>
      </c>
      <c r="K1596">
        <v>1456285988</v>
      </c>
      <c r="L1596" t="b">
        <v>0</v>
      </c>
      <c r="M1596">
        <v>66</v>
      </c>
      <c r="N1596" t="b">
        <v>1</v>
      </c>
      <c r="O1596" t="s">
        <v>8274</v>
      </c>
      <c r="P1596">
        <f t="shared" si="96"/>
        <v>189</v>
      </c>
      <c r="Q1596">
        <f t="shared" si="97"/>
        <v>43.06</v>
      </c>
      <c r="R1596" s="12" t="s">
        <v>8327</v>
      </c>
      <c r="S1596" t="s">
        <v>8331</v>
      </c>
      <c r="T1596" s="17">
        <f t="shared" si="98"/>
        <v>42424.161898148144</v>
      </c>
      <c r="U1596" s="17">
        <f t="shared" si="99"/>
        <v>41913.165972222225</v>
      </c>
    </row>
    <row r="1597" spans="2:21" ht="42.75" hidden="1" x14ac:dyDescent="0.45">
      <c r="B1597">
        <v>1392</v>
      </c>
      <c r="C1597" s="9" t="s">
        <v>1393</v>
      </c>
      <c r="D1597" s="3" t="s">
        <v>5502</v>
      </c>
      <c r="E1597" s="5">
        <v>2500</v>
      </c>
      <c r="F1597" s="7">
        <v>2841</v>
      </c>
      <c r="G1597" t="s">
        <v>8218</v>
      </c>
      <c r="H1597" t="s">
        <v>8223</v>
      </c>
      <c r="I1597" t="s">
        <v>8245</v>
      </c>
      <c r="J1597">
        <v>1456976586</v>
      </c>
      <c r="K1597">
        <v>1454298186</v>
      </c>
      <c r="L1597" t="b">
        <v>0</v>
      </c>
      <c r="M1597">
        <v>104</v>
      </c>
      <c r="N1597" t="b">
        <v>1</v>
      </c>
      <c r="O1597" t="s">
        <v>8274</v>
      </c>
      <c r="P1597">
        <f t="shared" si="96"/>
        <v>114</v>
      </c>
      <c r="Q1597">
        <f t="shared" si="97"/>
        <v>27.32</v>
      </c>
      <c r="R1597" s="12" t="s">
        <v>8327</v>
      </c>
      <c r="S1597" t="s">
        <v>8331</v>
      </c>
      <c r="T1597" s="17">
        <f t="shared" si="98"/>
        <v>42401.154930555553</v>
      </c>
      <c r="U1597" s="17">
        <f t="shared" si="99"/>
        <v>42536.760405092587</v>
      </c>
    </row>
    <row r="1598" spans="2:21" ht="42.75" hidden="1" x14ac:dyDescent="0.45">
      <c r="B1598">
        <v>2671</v>
      </c>
      <c r="C1598" s="9" t="s">
        <v>2671</v>
      </c>
      <c r="D1598" s="3" t="s">
        <v>6781</v>
      </c>
      <c r="E1598" s="5">
        <v>25000</v>
      </c>
      <c r="F1598" s="7">
        <v>2836</v>
      </c>
      <c r="G1598" t="s">
        <v>8220</v>
      </c>
      <c r="H1598" t="s">
        <v>8223</v>
      </c>
      <c r="I1598" t="s">
        <v>8245</v>
      </c>
      <c r="J1598">
        <v>1419017880</v>
      </c>
      <c r="K1598">
        <v>1416419916</v>
      </c>
      <c r="L1598" t="b">
        <v>1</v>
      </c>
      <c r="M1598">
        <v>84</v>
      </c>
      <c r="N1598" t="b">
        <v>0</v>
      </c>
      <c r="O1598" t="s">
        <v>8300</v>
      </c>
      <c r="P1598">
        <f t="shared" si="96"/>
        <v>11</v>
      </c>
      <c r="Q1598">
        <f t="shared" si="97"/>
        <v>33.76</v>
      </c>
      <c r="R1598" s="12" t="s">
        <v>8308</v>
      </c>
      <c r="S1598" t="s">
        <v>8340</v>
      </c>
      <c r="T1598" s="17">
        <f t="shared" si="98"/>
        <v>41962.749027777783</v>
      </c>
      <c r="U1598" s="17">
        <f t="shared" si="99"/>
        <v>42467.065462962957</v>
      </c>
    </row>
    <row r="1599" spans="2:21" ht="42.75" hidden="1" x14ac:dyDescent="0.45">
      <c r="B1599">
        <v>803</v>
      </c>
      <c r="C1599" s="9" t="s">
        <v>804</v>
      </c>
      <c r="D1599" s="3" t="s">
        <v>4913</v>
      </c>
      <c r="E1599" s="5">
        <v>2300</v>
      </c>
      <c r="F1599" s="7">
        <v>2835</v>
      </c>
      <c r="G1599" t="s">
        <v>8218</v>
      </c>
      <c r="H1599" t="s">
        <v>8223</v>
      </c>
      <c r="I1599" t="s">
        <v>8245</v>
      </c>
      <c r="J1599">
        <v>1306630800</v>
      </c>
      <c r="K1599">
        <v>1304376478</v>
      </c>
      <c r="L1599" t="b">
        <v>0</v>
      </c>
      <c r="M1599">
        <v>38</v>
      </c>
      <c r="N1599" t="b">
        <v>1</v>
      </c>
      <c r="O1599" t="s">
        <v>8274</v>
      </c>
      <c r="P1599">
        <f t="shared" si="96"/>
        <v>123</v>
      </c>
      <c r="Q1599">
        <f t="shared" si="97"/>
        <v>74.61</v>
      </c>
      <c r="R1599" s="12" t="s">
        <v>8327</v>
      </c>
      <c r="S1599" t="s">
        <v>8331</v>
      </c>
      <c r="T1599" s="17">
        <f t="shared" si="98"/>
        <v>40665.949976851851</v>
      </c>
      <c r="U1599" s="17">
        <f t="shared" si="99"/>
        <v>42454.12023148148</v>
      </c>
    </row>
    <row r="1600" spans="2:21" ht="42.75" hidden="1" x14ac:dyDescent="0.45">
      <c r="B1600">
        <v>402</v>
      </c>
      <c r="C1600" s="9" t="s">
        <v>403</v>
      </c>
      <c r="D1600" s="3" t="s">
        <v>4512</v>
      </c>
      <c r="E1600" s="5">
        <v>2000</v>
      </c>
      <c r="F1600" s="7">
        <v>2833</v>
      </c>
      <c r="G1600" t="s">
        <v>8218</v>
      </c>
      <c r="H1600" t="s">
        <v>8223</v>
      </c>
      <c r="I1600" t="s">
        <v>8245</v>
      </c>
      <c r="J1600">
        <v>1446731817</v>
      </c>
      <c r="K1600">
        <v>1444913817</v>
      </c>
      <c r="L1600" t="b">
        <v>0</v>
      </c>
      <c r="M1600">
        <v>43</v>
      </c>
      <c r="N1600" t="b">
        <v>1</v>
      </c>
      <c r="O1600" t="s">
        <v>8267</v>
      </c>
      <c r="P1600">
        <f t="shared" si="96"/>
        <v>142</v>
      </c>
      <c r="Q1600">
        <f t="shared" si="97"/>
        <v>65.88</v>
      </c>
      <c r="R1600" s="12" t="s">
        <v>8321</v>
      </c>
      <c r="S1600" t="s">
        <v>8322</v>
      </c>
      <c r="T1600" s="17">
        <f t="shared" si="98"/>
        <v>42292.539548611108</v>
      </c>
      <c r="U1600" s="17">
        <f t="shared" si="99"/>
        <v>42432.154930555553</v>
      </c>
    </row>
    <row r="1601" spans="2:21" ht="28.5" hidden="1" x14ac:dyDescent="0.45">
      <c r="B1601">
        <v>1650</v>
      </c>
      <c r="C1601" s="9" t="s">
        <v>1651</v>
      </c>
      <c r="D1601" s="3" t="s">
        <v>5760</v>
      </c>
      <c r="E1601" s="5">
        <v>2000</v>
      </c>
      <c r="F1601" s="7">
        <v>2831</v>
      </c>
      <c r="G1601" t="s">
        <v>8218</v>
      </c>
      <c r="H1601" t="s">
        <v>8223</v>
      </c>
      <c r="I1601" t="s">
        <v>8245</v>
      </c>
      <c r="J1601">
        <v>1381314437</v>
      </c>
      <c r="K1601">
        <v>1378722437</v>
      </c>
      <c r="L1601" t="b">
        <v>0</v>
      </c>
      <c r="M1601">
        <v>32</v>
      </c>
      <c r="N1601" t="b">
        <v>1</v>
      </c>
      <c r="O1601" t="s">
        <v>8290</v>
      </c>
      <c r="P1601">
        <f t="shared" si="96"/>
        <v>142</v>
      </c>
      <c r="Q1601">
        <f t="shared" si="97"/>
        <v>88.47</v>
      </c>
      <c r="R1601" s="12" t="s">
        <v>8327</v>
      </c>
      <c r="S1601" t="s">
        <v>8338</v>
      </c>
      <c r="T1601" s="17">
        <f t="shared" si="98"/>
        <v>41526.435613425929</v>
      </c>
      <c r="U1601" s="17">
        <f t="shared" si="99"/>
        <v>41992.818055555559</v>
      </c>
    </row>
    <row r="1602" spans="2:21" ht="42.75" hidden="1" x14ac:dyDescent="0.45">
      <c r="B1602">
        <v>793</v>
      </c>
      <c r="C1602" s="9" t="s">
        <v>794</v>
      </c>
      <c r="D1602" s="3" t="s">
        <v>4903</v>
      </c>
      <c r="E1602" s="5">
        <v>2750</v>
      </c>
      <c r="F1602" s="7">
        <v>2826.43</v>
      </c>
      <c r="G1602" t="s">
        <v>8218</v>
      </c>
      <c r="H1602" t="s">
        <v>8223</v>
      </c>
      <c r="I1602" t="s">
        <v>8245</v>
      </c>
      <c r="J1602">
        <v>1372827540</v>
      </c>
      <c r="K1602">
        <v>1371491244</v>
      </c>
      <c r="L1602" t="b">
        <v>0</v>
      </c>
      <c r="M1602">
        <v>32</v>
      </c>
      <c r="N1602" t="b">
        <v>1</v>
      </c>
      <c r="O1602" t="s">
        <v>8274</v>
      </c>
      <c r="P1602">
        <f t="shared" si="96"/>
        <v>103</v>
      </c>
      <c r="Q1602">
        <f t="shared" si="97"/>
        <v>88.33</v>
      </c>
      <c r="R1602" s="12" t="s">
        <v>8327</v>
      </c>
      <c r="S1602" t="s">
        <v>8331</v>
      </c>
      <c r="T1602" s="17">
        <f t="shared" si="98"/>
        <v>41442.741249999999</v>
      </c>
      <c r="U1602" s="17">
        <f t="shared" si="99"/>
        <v>40692.041666666664</v>
      </c>
    </row>
    <row r="1603" spans="2:21" ht="42.75" hidden="1" x14ac:dyDescent="0.45">
      <c r="B1603">
        <v>4036</v>
      </c>
      <c r="C1603" s="9" t="s">
        <v>4032</v>
      </c>
      <c r="D1603" s="3" t="s">
        <v>7438</v>
      </c>
      <c r="E1603" s="5">
        <v>6000</v>
      </c>
      <c r="F1603" s="7">
        <v>2823</v>
      </c>
      <c r="G1603" t="s">
        <v>8220</v>
      </c>
      <c r="H1603" t="s">
        <v>8223</v>
      </c>
      <c r="I1603" t="s">
        <v>8245</v>
      </c>
      <c r="J1603">
        <v>1404253800</v>
      </c>
      <c r="K1603">
        <v>1402784964</v>
      </c>
      <c r="L1603" t="b">
        <v>0</v>
      </c>
      <c r="M1603">
        <v>17</v>
      </c>
      <c r="N1603" t="b">
        <v>0</v>
      </c>
      <c r="O1603" t="s">
        <v>8269</v>
      </c>
      <c r="P1603">
        <f t="shared" ref="P1603:P1666" si="100">ROUND(F1603/E1603*100,0)</f>
        <v>47</v>
      </c>
      <c r="Q1603">
        <f t="shared" ref="Q1603:Q1666" si="101">IFERROR(ROUND(F1603/M1603,2),0)</f>
        <v>166.06</v>
      </c>
      <c r="R1603" s="12" t="s">
        <v>8323</v>
      </c>
      <c r="S1603" t="s">
        <v>8326</v>
      </c>
      <c r="T1603" s="17">
        <f t="shared" ref="T1603:T1666" si="102">(((K1603/60)/60)/24)+DATE(1970,1,1)</f>
        <v>41804.937083333331</v>
      </c>
      <c r="U1603" s="17">
        <f t="shared" si="99"/>
        <v>42313.58121527778</v>
      </c>
    </row>
    <row r="1604" spans="2:21" ht="28.5" hidden="1" x14ac:dyDescent="0.45">
      <c r="B1604">
        <v>3263</v>
      </c>
      <c r="C1604" s="9" t="s">
        <v>3263</v>
      </c>
      <c r="D1604" s="3" t="s">
        <v>7373</v>
      </c>
      <c r="E1604" s="5">
        <v>2500</v>
      </c>
      <c r="F1604" s="7">
        <v>2804.16</v>
      </c>
      <c r="G1604" t="s">
        <v>8218</v>
      </c>
      <c r="H1604" t="s">
        <v>8223</v>
      </c>
      <c r="I1604" t="s">
        <v>8245</v>
      </c>
      <c r="J1604">
        <v>1446238800</v>
      </c>
      <c r="K1604">
        <v>1444220588</v>
      </c>
      <c r="L1604" t="b">
        <v>1</v>
      </c>
      <c r="M1604">
        <v>68</v>
      </c>
      <c r="N1604" t="b">
        <v>1</v>
      </c>
      <c r="O1604" t="s">
        <v>8269</v>
      </c>
      <c r="P1604">
        <f t="shared" si="100"/>
        <v>112</v>
      </c>
      <c r="Q1604">
        <f t="shared" si="101"/>
        <v>41.24</v>
      </c>
      <c r="R1604" s="12" t="s">
        <v>8323</v>
      </c>
      <c r="S1604" t="s">
        <v>8326</v>
      </c>
      <c r="T1604" s="17">
        <f t="shared" si="102"/>
        <v>42284.516064814816</v>
      </c>
      <c r="U1604" s="17">
        <f t="shared" si="99"/>
        <v>41556.435613425929</v>
      </c>
    </row>
    <row r="1605" spans="2:21" ht="28.5" hidden="1" x14ac:dyDescent="0.45">
      <c r="B1605">
        <v>3457</v>
      </c>
      <c r="C1605" s="9" t="s">
        <v>3456</v>
      </c>
      <c r="D1605" s="3" t="s">
        <v>7567</v>
      </c>
      <c r="E1605" s="5">
        <v>2000</v>
      </c>
      <c r="F1605" s="7">
        <v>2804</v>
      </c>
      <c r="G1605" t="s">
        <v>8218</v>
      </c>
      <c r="H1605" t="s">
        <v>8223</v>
      </c>
      <c r="I1605" t="s">
        <v>8245</v>
      </c>
      <c r="J1605">
        <v>1423720740</v>
      </c>
      <c r="K1605">
        <v>1421081857</v>
      </c>
      <c r="L1605" t="b">
        <v>0</v>
      </c>
      <c r="M1605">
        <v>55</v>
      </c>
      <c r="N1605" t="b">
        <v>1</v>
      </c>
      <c r="O1605" t="s">
        <v>8269</v>
      </c>
      <c r="P1605">
        <f t="shared" si="100"/>
        <v>140</v>
      </c>
      <c r="Q1605">
        <f t="shared" si="101"/>
        <v>50.98</v>
      </c>
      <c r="R1605" s="12" t="s">
        <v>8323</v>
      </c>
      <c r="S1605" t="s">
        <v>8326</v>
      </c>
      <c r="T1605" s="17">
        <f t="shared" si="102"/>
        <v>42016.706678240742</v>
      </c>
      <c r="U1605" s="17">
        <f t="shared" si="99"/>
        <v>41458.207638888889</v>
      </c>
    </row>
    <row r="1606" spans="2:21" ht="42.75" hidden="1" x14ac:dyDescent="0.45">
      <c r="B1606">
        <v>2626</v>
      </c>
      <c r="C1606" s="9" t="s">
        <v>2626</v>
      </c>
      <c r="D1606" s="3" t="s">
        <v>6736</v>
      </c>
      <c r="E1606" s="5">
        <v>2500</v>
      </c>
      <c r="F1606" s="7">
        <v>2800</v>
      </c>
      <c r="G1606" t="s">
        <v>8218</v>
      </c>
      <c r="H1606" t="s">
        <v>8223</v>
      </c>
      <c r="I1606" t="s">
        <v>8245</v>
      </c>
      <c r="J1606">
        <v>1433343869</v>
      </c>
      <c r="K1606">
        <v>1430751869</v>
      </c>
      <c r="L1606" t="b">
        <v>0</v>
      </c>
      <c r="M1606">
        <v>50</v>
      </c>
      <c r="N1606" t="b">
        <v>1</v>
      </c>
      <c r="O1606" t="s">
        <v>8299</v>
      </c>
      <c r="P1606">
        <f t="shared" si="100"/>
        <v>112</v>
      </c>
      <c r="Q1606">
        <f t="shared" si="101"/>
        <v>56</v>
      </c>
      <c r="R1606" s="12" t="s">
        <v>8308</v>
      </c>
      <c r="S1606" t="s">
        <v>8315</v>
      </c>
      <c r="T1606" s="17">
        <f t="shared" si="102"/>
        <v>42128.628113425926</v>
      </c>
      <c r="U1606" s="17">
        <f t="shared" ref="U1606:U1669" si="103">(((J1603/60)/60)/24)+DATE(1970,1,1)</f>
        <v>41821.9375</v>
      </c>
    </row>
    <row r="1607" spans="2:21" ht="42.75" hidden="1" x14ac:dyDescent="0.45">
      <c r="B1607">
        <v>2880</v>
      </c>
      <c r="C1607" s="9" t="s">
        <v>2880</v>
      </c>
      <c r="D1607" s="3" t="s">
        <v>6990</v>
      </c>
      <c r="E1607" s="5">
        <v>12000</v>
      </c>
      <c r="F1607" s="7">
        <v>2800</v>
      </c>
      <c r="G1607" t="s">
        <v>8220</v>
      </c>
      <c r="H1607" t="s">
        <v>8223</v>
      </c>
      <c r="I1607" t="s">
        <v>8245</v>
      </c>
      <c r="J1607">
        <v>1440090300</v>
      </c>
      <c r="K1607">
        <v>1436305452</v>
      </c>
      <c r="L1607" t="b">
        <v>0</v>
      </c>
      <c r="M1607">
        <v>29</v>
      </c>
      <c r="N1607" t="b">
        <v>0</v>
      </c>
      <c r="O1607" t="s">
        <v>8269</v>
      </c>
      <c r="P1607">
        <f t="shared" si="100"/>
        <v>23</v>
      </c>
      <c r="Q1607">
        <f t="shared" si="101"/>
        <v>96.55</v>
      </c>
      <c r="R1607" s="12" t="s">
        <v>8323</v>
      </c>
      <c r="S1607" t="s">
        <v>8326</v>
      </c>
      <c r="T1607" s="17">
        <f t="shared" si="102"/>
        <v>42192.905694444446</v>
      </c>
      <c r="U1607" s="17">
        <f t="shared" si="103"/>
        <v>42307.875</v>
      </c>
    </row>
    <row r="1608" spans="2:21" ht="42.75" hidden="1" x14ac:dyDescent="0.45">
      <c r="B1608">
        <v>1669</v>
      </c>
      <c r="C1608" s="9" t="s">
        <v>1670</v>
      </c>
      <c r="D1608" s="3" t="s">
        <v>5779</v>
      </c>
      <c r="E1608" s="5">
        <v>2000</v>
      </c>
      <c r="F1608" s="7">
        <v>2795</v>
      </c>
      <c r="G1608" t="s">
        <v>8218</v>
      </c>
      <c r="H1608" t="s">
        <v>8223</v>
      </c>
      <c r="I1608" t="s">
        <v>8245</v>
      </c>
      <c r="J1608">
        <v>1464729276</v>
      </c>
      <c r="K1608">
        <v>1459545276</v>
      </c>
      <c r="L1608" t="b">
        <v>0</v>
      </c>
      <c r="M1608">
        <v>52</v>
      </c>
      <c r="N1608" t="b">
        <v>1</v>
      </c>
      <c r="O1608" t="s">
        <v>8290</v>
      </c>
      <c r="P1608">
        <f t="shared" si="100"/>
        <v>140</v>
      </c>
      <c r="Q1608">
        <f t="shared" si="101"/>
        <v>53.75</v>
      </c>
      <c r="R1608" s="12" t="s">
        <v>8327</v>
      </c>
      <c r="S1608" t="s">
        <v>8338</v>
      </c>
      <c r="T1608" s="17">
        <f t="shared" si="102"/>
        <v>42461.885138888887</v>
      </c>
      <c r="U1608" s="17">
        <f t="shared" si="103"/>
        <v>42047.249305555553</v>
      </c>
    </row>
    <row r="1609" spans="2:21" ht="42.75" hidden="1" x14ac:dyDescent="0.45">
      <c r="B1609">
        <v>1864</v>
      </c>
      <c r="C1609" s="9" t="s">
        <v>1865</v>
      </c>
      <c r="D1609" s="3" t="s">
        <v>5974</v>
      </c>
      <c r="E1609" s="5">
        <v>6500</v>
      </c>
      <c r="F1609" s="7">
        <v>2788</v>
      </c>
      <c r="G1609" t="s">
        <v>8220</v>
      </c>
      <c r="H1609" t="s">
        <v>8223</v>
      </c>
      <c r="I1609" t="s">
        <v>8245</v>
      </c>
      <c r="J1609">
        <v>1399223500</v>
      </c>
      <c r="K1609">
        <v>1396631500</v>
      </c>
      <c r="L1609" t="b">
        <v>0</v>
      </c>
      <c r="M1609">
        <v>48</v>
      </c>
      <c r="N1609" t="b">
        <v>0</v>
      </c>
      <c r="O1609" t="s">
        <v>8281</v>
      </c>
      <c r="P1609">
        <f t="shared" si="100"/>
        <v>43</v>
      </c>
      <c r="Q1609">
        <f t="shared" si="101"/>
        <v>58.08</v>
      </c>
      <c r="R1609" s="12" t="s">
        <v>8316</v>
      </c>
      <c r="S1609" t="s">
        <v>8344</v>
      </c>
      <c r="T1609" s="17">
        <f t="shared" si="102"/>
        <v>41733.716435185182</v>
      </c>
      <c r="U1609" s="17">
        <f t="shared" si="103"/>
        <v>42158.628113425926</v>
      </c>
    </row>
    <row r="1610" spans="2:21" ht="42.75" x14ac:dyDescent="0.45">
      <c r="B1610">
        <v>3337</v>
      </c>
      <c r="C1610" s="9" t="s">
        <v>3337</v>
      </c>
      <c r="D1610" s="3" t="s">
        <v>7447</v>
      </c>
      <c r="E1610" s="5">
        <v>2500</v>
      </c>
      <c r="F1610" s="7">
        <v>2755</v>
      </c>
      <c r="G1610" t="s">
        <v>8218</v>
      </c>
      <c r="H1610" t="s">
        <v>8224</v>
      </c>
      <c r="I1610" t="s">
        <v>8246</v>
      </c>
      <c r="J1610">
        <v>1412974800</v>
      </c>
      <c r="K1610">
        <v>1411109167</v>
      </c>
      <c r="L1610" t="b">
        <v>0</v>
      </c>
      <c r="M1610">
        <v>34</v>
      </c>
      <c r="N1610" t="b">
        <v>1</v>
      </c>
      <c r="O1610" t="s">
        <v>8269</v>
      </c>
      <c r="P1610">
        <f t="shared" si="100"/>
        <v>110</v>
      </c>
      <c r="Q1610">
        <f t="shared" si="101"/>
        <v>81.03</v>
      </c>
      <c r="R1610" s="12" t="s">
        <v>8323</v>
      </c>
      <c r="S1610" t="s">
        <v>8326</v>
      </c>
      <c r="T1610" s="17">
        <f t="shared" si="102"/>
        <v>41901.282025462962</v>
      </c>
      <c r="U1610" s="17">
        <f t="shared" si="103"/>
        <v>42236.711805555555</v>
      </c>
    </row>
    <row r="1611" spans="2:21" ht="42.75" hidden="1" x14ac:dyDescent="0.45">
      <c r="B1611">
        <v>38</v>
      </c>
      <c r="C1611" s="9" t="s">
        <v>40</v>
      </c>
      <c r="D1611" s="3" t="s">
        <v>4149</v>
      </c>
      <c r="E1611" s="5">
        <v>2500</v>
      </c>
      <c r="F1611" s="7">
        <v>2751</v>
      </c>
      <c r="G1611" t="s">
        <v>8218</v>
      </c>
      <c r="H1611" t="s">
        <v>8223</v>
      </c>
      <c r="I1611" t="s">
        <v>8245</v>
      </c>
      <c r="J1611">
        <v>1368235344</v>
      </c>
      <c r="K1611">
        <v>1365643344</v>
      </c>
      <c r="L1611" t="b">
        <v>0</v>
      </c>
      <c r="M1611">
        <v>66</v>
      </c>
      <c r="N1611" t="b">
        <v>1</v>
      </c>
      <c r="O1611" t="s">
        <v>8263</v>
      </c>
      <c r="P1611">
        <f t="shared" si="100"/>
        <v>110</v>
      </c>
      <c r="Q1611">
        <f t="shared" si="101"/>
        <v>41.68</v>
      </c>
      <c r="R1611" s="12" t="s">
        <v>8321</v>
      </c>
      <c r="S1611" t="s">
        <v>8332</v>
      </c>
      <c r="T1611" s="17">
        <f t="shared" si="102"/>
        <v>41375.057222222218</v>
      </c>
      <c r="U1611" s="17">
        <f t="shared" si="103"/>
        <v>42521.885138888887</v>
      </c>
    </row>
    <row r="1612" spans="2:21" ht="42.75" x14ac:dyDescent="0.45">
      <c r="B1612">
        <v>3530</v>
      </c>
      <c r="C1612" s="9" t="s">
        <v>3529</v>
      </c>
      <c r="D1612" s="3" t="s">
        <v>7640</v>
      </c>
      <c r="E1612" s="5">
        <v>2750</v>
      </c>
      <c r="F1612" s="7">
        <v>2750</v>
      </c>
      <c r="G1612" t="s">
        <v>8218</v>
      </c>
      <c r="H1612" t="s">
        <v>8224</v>
      </c>
      <c r="I1612" t="s">
        <v>8246</v>
      </c>
      <c r="J1612">
        <v>1460318400</v>
      </c>
      <c r="K1612">
        <v>1457881057</v>
      </c>
      <c r="L1612" t="b">
        <v>0</v>
      </c>
      <c r="M1612">
        <v>22</v>
      </c>
      <c r="N1612" t="b">
        <v>1</v>
      </c>
      <c r="O1612" t="s">
        <v>8269</v>
      </c>
      <c r="P1612">
        <f t="shared" si="100"/>
        <v>100</v>
      </c>
      <c r="Q1612">
        <f t="shared" si="101"/>
        <v>125</v>
      </c>
      <c r="R1612" s="12" t="s">
        <v>8323</v>
      </c>
      <c r="S1612" t="s">
        <v>8326</v>
      </c>
      <c r="T1612" s="17">
        <f t="shared" si="102"/>
        <v>42442.623344907406</v>
      </c>
      <c r="U1612" s="17">
        <f t="shared" si="103"/>
        <v>41763.716435185182</v>
      </c>
    </row>
    <row r="1613" spans="2:21" ht="42.75" hidden="1" x14ac:dyDescent="0.45">
      <c r="B1613">
        <v>519</v>
      </c>
      <c r="C1613" s="9" t="s">
        <v>520</v>
      </c>
      <c r="D1613" s="3" t="s">
        <v>4629</v>
      </c>
      <c r="E1613" s="5">
        <v>12001</v>
      </c>
      <c r="F1613" s="7">
        <v>2746</v>
      </c>
      <c r="G1613" t="s">
        <v>8220</v>
      </c>
      <c r="H1613" t="s">
        <v>8223</v>
      </c>
      <c r="I1613" t="s">
        <v>8245</v>
      </c>
      <c r="J1613">
        <v>1354699421</v>
      </c>
      <c r="K1613">
        <v>1352107421</v>
      </c>
      <c r="L1613" t="b">
        <v>0</v>
      </c>
      <c r="M1613">
        <v>70</v>
      </c>
      <c r="N1613" t="b">
        <v>0</v>
      </c>
      <c r="O1613" t="s">
        <v>8268</v>
      </c>
      <c r="P1613">
        <f t="shared" si="100"/>
        <v>23</v>
      </c>
      <c r="Q1613">
        <f t="shared" si="101"/>
        <v>39.229999999999997</v>
      </c>
      <c r="R1613" s="12" t="s">
        <v>8321</v>
      </c>
      <c r="S1613" t="s">
        <v>8339</v>
      </c>
      <c r="T1613" s="17">
        <f t="shared" si="102"/>
        <v>41218.391446759262</v>
      </c>
      <c r="U1613" s="17">
        <f t="shared" si="103"/>
        <v>41922.875</v>
      </c>
    </row>
    <row r="1614" spans="2:21" ht="42.75" hidden="1" x14ac:dyDescent="0.45">
      <c r="B1614">
        <v>3311</v>
      </c>
      <c r="C1614" s="9" t="s">
        <v>3311</v>
      </c>
      <c r="D1614" s="3" t="s">
        <v>7421</v>
      </c>
      <c r="E1614" s="5">
        <v>2500</v>
      </c>
      <c r="F1614" s="7">
        <v>2746</v>
      </c>
      <c r="G1614" t="s">
        <v>8218</v>
      </c>
      <c r="H1614" t="s">
        <v>8223</v>
      </c>
      <c r="I1614" t="s">
        <v>8245</v>
      </c>
      <c r="J1614">
        <v>1445065210</v>
      </c>
      <c r="K1614">
        <v>1442473210</v>
      </c>
      <c r="L1614" t="b">
        <v>0</v>
      </c>
      <c r="M1614">
        <v>45</v>
      </c>
      <c r="N1614" t="b">
        <v>1</v>
      </c>
      <c r="O1614" t="s">
        <v>8269</v>
      </c>
      <c r="P1614">
        <f t="shared" si="100"/>
        <v>110</v>
      </c>
      <c r="Q1614">
        <f t="shared" si="101"/>
        <v>61.02</v>
      </c>
      <c r="R1614" s="12" t="s">
        <v>8323</v>
      </c>
      <c r="S1614" t="s">
        <v>8326</v>
      </c>
      <c r="T1614" s="17">
        <f t="shared" si="102"/>
        <v>42264.29178240741</v>
      </c>
      <c r="U1614" s="17">
        <f t="shared" si="103"/>
        <v>41405.057222222218</v>
      </c>
    </row>
    <row r="1615" spans="2:21" ht="42.75" hidden="1" x14ac:dyDescent="0.45">
      <c r="B1615">
        <v>720</v>
      </c>
      <c r="C1615" s="9" t="s">
        <v>721</v>
      </c>
      <c r="D1615" s="3" t="s">
        <v>4830</v>
      </c>
      <c r="E1615" s="5">
        <v>1900</v>
      </c>
      <c r="F1615" s="7">
        <v>2735</v>
      </c>
      <c r="G1615" t="s">
        <v>8218</v>
      </c>
      <c r="H1615" t="s">
        <v>8223</v>
      </c>
      <c r="I1615" t="s">
        <v>8245</v>
      </c>
      <c r="J1615">
        <v>1327851291</v>
      </c>
      <c r="K1615">
        <v>1325432091</v>
      </c>
      <c r="L1615" t="b">
        <v>0</v>
      </c>
      <c r="M1615">
        <v>41</v>
      </c>
      <c r="N1615" t="b">
        <v>1</v>
      </c>
      <c r="O1615" t="s">
        <v>8272</v>
      </c>
      <c r="P1615">
        <f t="shared" si="100"/>
        <v>144</v>
      </c>
      <c r="Q1615">
        <f t="shared" si="101"/>
        <v>66.709999999999994</v>
      </c>
      <c r="R1615" s="12" t="s">
        <v>8311</v>
      </c>
      <c r="S1615" t="s">
        <v>8333</v>
      </c>
      <c r="T1615" s="17">
        <f t="shared" si="102"/>
        <v>40909.649201388893</v>
      </c>
      <c r="U1615" s="17">
        <f t="shared" si="103"/>
        <v>42470.833333333328</v>
      </c>
    </row>
    <row r="1616" spans="2:21" ht="42.75" hidden="1" x14ac:dyDescent="0.45">
      <c r="B1616">
        <v>1900</v>
      </c>
      <c r="C1616" s="9" t="s">
        <v>1901</v>
      </c>
      <c r="D1616" s="3" t="s">
        <v>6010</v>
      </c>
      <c r="E1616" s="5">
        <v>2500</v>
      </c>
      <c r="F1616" s="7">
        <v>2734.11</v>
      </c>
      <c r="G1616" t="s">
        <v>8218</v>
      </c>
      <c r="H1616" t="s">
        <v>8223</v>
      </c>
      <c r="I1616" t="s">
        <v>8245</v>
      </c>
      <c r="J1616">
        <v>1349517540</v>
      </c>
      <c r="K1616">
        <v>1347137731</v>
      </c>
      <c r="L1616" t="b">
        <v>0</v>
      </c>
      <c r="M1616">
        <v>54</v>
      </c>
      <c r="N1616" t="b">
        <v>1</v>
      </c>
      <c r="O1616" t="s">
        <v>8277</v>
      </c>
      <c r="P1616">
        <f t="shared" si="100"/>
        <v>109</v>
      </c>
      <c r="Q1616">
        <f t="shared" si="101"/>
        <v>50.63</v>
      </c>
      <c r="R1616" s="12" t="s">
        <v>8327</v>
      </c>
      <c r="S1616" t="s">
        <v>8328</v>
      </c>
      <c r="T1616" s="17">
        <f t="shared" si="102"/>
        <v>41160.871886574074</v>
      </c>
      <c r="U1616" s="17">
        <f t="shared" si="103"/>
        <v>41248.391446759262</v>
      </c>
    </row>
    <row r="1617" spans="2:21" ht="42.75" hidden="1" x14ac:dyDescent="0.45">
      <c r="B1617">
        <v>1402</v>
      </c>
      <c r="C1617" s="9" t="s">
        <v>1403</v>
      </c>
      <c r="D1617" s="3" t="s">
        <v>5512</v>
      </c>
      <c r="E1617" s="5">
        <v>2500</v>
      </c>
      <c r="F1617" s="7">
        <v>2729</v>
      </c>
      <c r="G1617" t="s">
        <v>8218</v>
      </c>
      <c r="H1617" t="s">
        <v>8224</v>
      </c>
      <c r="I1617" t="s">
        <v>8246</v>
      </c>
      <c r="J1617">
        <v>1430439411</v>
      </c>
      <c r="K1617">
        <v>1425259011</v>
      </c>
      <c r="L1617" t="b">
        <v>0</v>
      </c>
      <c r="M1617">
        <v>113</v>
      </c>
      <c r="N1617" t="b">
        <v>1</v>
      </c>
      <c r="O1617" t="s">
        <v>8274</v>
      </c>
      <c r="P1617">
        <f t="shared" si="100"/>
        <v>109</v>
      </c>
      <c r="Q1617">
        <f t="shared" si="101"/>
        <v>24.15</v>
      </c>
      <c r="R1617" s="12" t="s">
        <v>8327</v>
      </c>
      <c r="S1617" t="s">
        <v>8331</v>
      </c>
      <c r="T1617" s="17">
        <f t="shared" si="102"/>
        <v>42065.053368055553</v>
      </c>
      <c r="U1617" s="17">
        <f t="shared" si="103"/>
        <v>42294.29178240741</v>
      </c>
    </row>
    <row r="1618" spans="2:21" ht="42.75" hidden="1" x14ac:dyDescent="0.45">
      <c r="B1618">
        <v>3202</v>
      </c>
      <c r="C1618" s="9" t="s">
        <v>3202</v>
      </c>
      <c r="D1618" s="3" t="s">
        <v>7312</v>
      </c>
      <c r="E1618" s="5">
        <v>5000</v>
      </c>
      <c r="F1618" s="7">
        <v>2726</v>
      </c>
      <c r="G1618" t="s">
        <v>8220</v>
      </c>
      <c r="H1618" t="s">
        <v>8223</v>
      </c>
      <c r="I1618" t="s">
        <v>8245</v>
      </c>
      <c r="J1618">
        <v>1450072740</v>
      </c>
      <c r="K1618">
        <v>1445027346</v>
      </c>
      <c r="L1618" t="b">
        <v>0</v>
      </c>
      <c r="M1618">
        <v>25</v>
      </c>
      <c r="N1618" t="b">
        <v>0</v>
      </c>
      <c r="O1618" t="s">
        <v>8303</v>
      </c>
      <c r="P1618">
        <f t="shared" si="100"/>
        <v>55</v>
      </c>
      <c r="Q1618">
        <f t="shared" si="101"/>
        <v>109.04</v>
      </c>
      <c r="R1618" s="12" t="s">
        <v>8323</v>
      </c>
      <c r="S1618" t="s">
        <v>8335</v>
      </c>
      <c r="T1618" s="17">
        <f t="shared" si="102"/>
        <v>42293.853541666671</v>
      </c>
      <c r="U1618" s="17">
        <f t="shared" si="103"/>
        <v>40937.649201388893</v>
      </c>
    </row>
    <row r="1619" spans="2:21" ht="71.25" hidden="1" x14ac:dyDescent="0.45">
      <c r="B1619">
        <v>587</v>
      </c>
      <c r="C1619" s="9" t="s">
        <v>588</v>
      </c>
      <c r="D1619" s="3" t="s">
        <v>4697</v>
      </c>
      <c r="E1619" s="5">
        <v>30000</v>
      </c>
      <c r="F1619" s="7">
        <v>2725</v>
      </c>
      <c r="G1619" t="s">
        <v>8220</v>
      </c>
      <c r="H1619" t="s">
        <v>8228</v>
      </c>
      <c r="I1619" t="s">
        <v>8250</v>
      </c>
      <c r="J1619">
        <v>1429207833</v>
      </c>
      <c r="K1619">
        <v>1426615833</v>
      </c>
      <c r="L1619" t="b">
        <v>0</v>
      </c>
      <c r="M1619">
        <v>7</v>
      </c>
      <c r="N1619" t="b">
        <v>0</v>
      </c>
      <c r="O1619" t="s">
        <v>8270</v>
      </c>
      <c r="P1619">
        <f t="shared" si="100"/>
        <v>9</v>
      </c>
      <c r="Q1619">
        <f t="shared" si="101"/>
        <v>389.29</v>
      </c>
      <c r="R1619" s="12" t="s">
        <v>8308</v>
      </c>
      <c r="S1619" t="s">
        <v>8342</v>
      </c>
      <c r="T1619" s="17">
        <f t="shared" si="102"/>
        <v>42080.757326388892</v>
      </c>
      <c r="U1619" s="17">
        <f t="shared" si="103"/>
        <v>41188.415972222225</v>
      </c>
    </row>
    <row r="1620" spans="2:21" ht="42.75" hidden="1" x14ac:dyDescent="0.45">
      <c r="B1620">
        <v>3183</v>
      </c>
      <c r="C1620" s="9" t="s">
        <v>3183</v>
      </c>
      <c r="D1620" s="3" t="s">
        <v>7293</v>
      </c>
      <c r="E1620" s="5">
        <v>2500</v>
      </c>
      <c r="F1620" s="7">
        <v>2725</v>
      </c>
      <c r="G1620" t="s">
        <v>8218</v>
      </c>
      <c r="H1620" t="s">
        <v>8223</v>
      </c>
      <c r="I1620" t="s">
        <v>8245</v>
      </c>
      <c r="J1620">
        <v>1377284669</v>
      </c>
      <c r="K1620">
        <v>1375729469</v>
      </c>
      <c r="L1620" t="b">
        <v>1</v>
      </c>
      <c r="M1620">
        <v>68</v>
      </c>
      <c r="N1620" t="b">
        <v>1</v>
      </c>
      <c r="O1620" t="s">
        <v>8269</v>
      </c>
      <c r="P1620">
        <f t="shared" si="100"/>
        <v>109</v>
      </c>
      <c r="Q1620">
        <f t="shared" si="101"/>
        <v>40.07</v>
      </c>
      <c r="R1620" s="12" t="s">
        <v>8323</v>
      </c>
      <c r="S1620" t="s">
        <v>8326</v>
      </c>
      <c r="T1620" s="17">
        <f t="shared" si="102"/>
        <v>41491.79478009259</v>
      </c>
      <c r="U1620" s="17">
        <f t="shared" si="103"/>
        <v>42125.011701388896</v>
      </c>
    </row>
    <row r="1621" spans="2:21" hidden="1" x14ac:dyDescent="0.45">
      <c r="B1621">
        <v>2147</v>
      </c>
      <c r="C1621" s="9" t="s">
        <v>2148</v>
      </c>
      <c r="D1621" s="3" t="s">
        <v>6257</v>
      </c>
      <c r="E1621" s="5">
        <v>390000</v>
      </c>
      <c r="F1621" s="7">
        <v>2716</v>
      </c>
      <c r="G1621" t="s">
        <v>8220</v>
      </c>
      <c r="H1621" t="s">
        <v>8223</v>
      </c>
      <c r="I1621" t="s">
        <v>8245</v>
      </c>
      <c r="J1621">
        <v>1416125148</v>
      </c>
      <c r="K1621">
        <v>1413356748</v>
      </c>
      <c r="L1621" t="b">
        <v>0</v>
      </c>
      <c r="M1621">
        <v>55</v>
      </c>
      <c r="N1621" t="b">
        <v>0</v>
      </c>
      <c r="O1621" t="s">
        <v>8280</v>
      </c>
      <c r="P1621">
        <f t="shared" si="100"/>
        <v>1</v>
      </c>
      <c r="Q1621">
        <f t="shared" si="101"/>
        <v>49.38</v>
      </c>
      <c r="R1621" s="12" t="s">
        <v>8316</v>
      </c>
      <c r="S1621" t="s">
        <v>8334</v>
      </c>
      <c r="T1621" s="17">
        <f t="shared" si="102"/>
        <v>41927.295694444445</v>
      </c>
      <c r="U1621" s="17">
        <f t="shared" si="103"/>
        <v>42352.249305555553</v>
      </c>
    </row>
    <row r="1622" spans="2:21" ht="42.75" hidden="1" x14ac:dyDescent="0.45">
      <c r="B1622">
        <v>2456</v>
      </c>
      <c r="C1622" s="9" t="s">
        <v>2457</v>
      </c>
      <c r="D1622" s="3" t="s">
        <v>6566</v>
      </c>
      <c r="E1622" s="5">
        <v>1500</v>
      </c>
      <c r="F1622" s="7">
        <v>2713</v>
      </c>
      <c r="G1622" t="s">
        <v>8218</v>
      </c>
      <c r="H1622" t="s">
        <v>8223</v>
      </c>
      <c r="I1622" t="s">
        <v>8245</v>
      </c>
      <c r="J1622">
        <v>1488063839</v>
      </c>
      <c r="K1622">
        <v>1485471839</v>
      </c>
      <c r="L1622" t="b">
        <v>0</v>
      </c>
      <c r="M1622">
        <v>67</v>
      </c>
      <c r="N1622" t="b">
        <v>1</v>
      </c>
      <c r="O1622" t="s">
        <v>8296</v>
      </c>
      <c r="P1622">
        <f t="shared" si="100"/>
        <v>181</v>
      </c>
      <c r="Q1622">
        <f t="shared" si="101"/>
        <v>40.49</v>
      </c>
      <c r="R1622" s="12" t="s">
        <v>8319</v>
      </c>
      <c r="S1622" t="s">
        <v>8320</v>
      </c>
      <c r="T1622" s="17">
        <f t="shared" si="102"/>
        <v>42761.961099537039</v>
      </c>
      <c r="U1622" s="17">
        <f t="shared" si="103"/>
        <v>42110.757326388892</v>
      </c>
    </row>
    <row r="1623" spans="2:21" ht="42.75" hidden="1" x14ac:dyDescent="0.45">
      <c r="B1623">
        <v>1935</v>
      </c>
      <c r="C1623" s="9" t="s">
        <v>1936</v>
      </c>
      <c r="D1623" s="3" t="s">
        <v>6045</v>
      </c>
      <c r="E1623" s="5">
        <v>2500</v>
      </c>
      <c r="F1623" s="7">
        <v>2710</v>
      </c>
      <c r="G1623" t="s">
        <v>8218</v>
      </c>
      <c r="H1623" t="s">
        <v>8223</v>
      </c>
      <c r="I1623" t="s">
        <v>8245</v>
      </c>
      <c r="J1623">
        <v>1403326740</v>
      </c>
      <c r="K1623">
        <v>1400106171</v>
      </c>
      <c r="L1623" t="b">
        <v>0</v>
      </c>
      <c r="M1623">
        <v>50</v>
      </c>
      <c r="N1623" t="b">
        <v>1</v>
      </c>
      <c r="O1623" t="s">
        <v>8277</v>
      </c>
      <c r="P1623">
        <f t="shared" si="100"/>
        <v>108</v>
      </c>
      <c r="Q1623">
        <f t="shared" si="101"/>
        <v>54.2</v>
      </c>
      <c r="R1623" s="12" t="s">
        <v>8327</v>
      </c>
      <c r="S1623" t="s">
        <v>8328</v>
      </c>
      <c r="T1623" s="17">
        <f t="shared" si="102"/>
        <v>41773.932534722226</v>
      </c>
      <c r="U1623" s="17">
        <f t="shared" si="103"/>
        <v>41509.79478009259</v>
      </c>
    </row>
    <row r="1624" spans="2:21" ht="42.75" hidden="1" x14ac:dyDescent="0.45">
      <c r="B1624">
        <v>1601</v>
      </c>
      <c r="C1624" s="9" t="s">
        <v>1602</v>
      </c>
      <c r="D1624" s="3" t="s">
        <v>5711</v>
      </c>
      <c r="E1624" s="5">
        <v>2500</v>
      </c>
      <c r="F1624" s="7">
        <v>2706.23</v>
      </c>
      <c r="G1624" t="s">
        <v>8218</v>
      </c>
      <c r="H1624" t="s">
        <v>8223</v>
      </c>
      <c r="I1624" t="s">
        <v>8245</v>
      </c>
      <c r="J1624">
        <v>1304561633</v>
      </c>
      <c r="K1624">
        <v>1301969633</v>
      </c>
      <c r="L1624" t="b">
        <v>0</v>
      </c>
      <c r="M1624">
        <v>56</v>
      </c>
      <c r="N1624" t="b">
        <v>1</v>
      </c>
      <c r="O1624" t="s">
        <v>8274</v>
      </c>
      <c r="P1624">
        <f t="shared" si="100"/>
        <v>108</v>
      </c>
      <c r="Q1624">
        <f t="shared" si="101"/>
        <v>48.33</v>
      </c>
      <c r="R1624" s="12" t="s">
        <v>8327</v>
      </c>
      <c r="S1624" t="s">
        <v>8331</v>
      </c>
      <c r="T1624" s="17">
        <f t="shared" si="102"/>
        <v>40638.092974537038</v>
      </c>
      <c r="U1624" s="17">
        <f t="shared" si="103"/>
        <v>41959.337361111116</v>
      </c>
    </row>
    <row r="1625" spans="2:21" ht="42.75" hidden="1" x14ac:dyDescent="0.45">
      <c r="B1625">
        <v>2810</v>
      </c>
      <c r="C1625" s="9" t="s">
        <v>2810</v>
      </c>
      <c r="D1625" s="3" t="s">
        <v>6920</v>
      </c>
      <c r="E1625" s="5">
        <v>2500</v>
      </c>
      <c r="F1625" s="7">
        <v>2705</v>
      </c>
      <c r="G1625" t="s">
        <v>8218</v>
      </c>
      <c r="H1625" t="s">
        <v>8223</v>
      </c>
      <c r="I1625" t="s">
        <v>8245</v>
      </c>
      <c r="J1625">
        <v>1401595140</v>
      </c>
      <c r="K1625">
        <v>1398828064</v>
      </c>
      <c r="L1625" t="b">
        <v>0</v>
      </c>
      <c r="M1625">
        <v>57</v>
      </c>
      <c r="N1625" t="b">
        <v>1</v>
      </c>
      <c r="O1625" t="s">
        <v>8269</v>
      </c>
      <c r="P1625">
        <f t="shared" si="100"/>
        <v>108</v>
      </c>
      <c r="Q1625">
        <f t="shared" si="101"/>
        <v>47.46</v>
      </c>
      <c r="R1625" s="12" t="s">
        <v>8323</v>
      </c>
      <c r="S1625" t="s">
        <v>8326</v>
      </c>
      <c r="T1625" s="17">
        <f t="shared" si="102"/>
        <v>41759.13962962963</v>
      </c>
      <c r="U1625" s="17">
        <f t="shared" si="103"/>
        <v>42791.961099537039</v>
      </c>
    </row>
    <row r="1626" spans="2:21" ht="42.75" hidden="1" x14ac:dyDescent="0.45">
      <c r="B1626">
        <v>864</v>
      </c>
      <c r="C1626" s="9" t="s">
        <v>865</v>
      </c>
      <c r="D1626" s="3" t="s">
        <v>4974</v>
      </c>
      <c r="E1626" s="5">
        <v>6500</v>
      </c>
      <c r="F1626" s="7">
        <v>2700</v>
      </c>
      <c r="G1626" t="s">
        <v>8220</v>
      </c>
      <c r="H1626" t="s">
        <v>8223</v>
      </c>
      <c r="I1626" t="s">
        <v>8245</v>
      </c>
      <c r="J1626">
        <v>1381917540</v>
      </c>
      <c r="K1626">
        <v>1379990038</v>
      </c>
      <c r="L1626" t="b">
        <v>0</v>
      </c>
      <c r="M1626">
        <v>79</v>
      </c>
      <c r="N1626" t="b">
        <v>0</v>
      </c>
      <c r="O1626" t="s">
        <v>8276</v>
      </c>
      <c r="P1626">
        <f t="shared" si="100"/>
        <v>42</v>
      </c>
      <c r="Q1626">
        <f t="shared" si="101"/>
        <v>34.18</v>
      </c>
      <c r="R1626" s="12" t="s">
        <v>8327</v>
      </c>
      <c r="S1626" t="s">
        <v>8350</v>
      </c>
      <c r="T1626" s="17">
        <f t="shared" si="102"/>
        <v>41541.106921296298</v>
      </c>
      <c r="U1626" s="17">
        <f t="shared" si="103"/>
        <v>41811.207638888889</v>
      </c>
    </row>
    <row r="1627" spans="2:21" ht="42.75" hidden="1" x14ac:dyDescent="0.45">
      <c r="B1627">
        <v>2934</v>
      </c>
      <c r="C1627" s="9" t="s">
        <v>2934</v>
      </c>
      <c r="D1627" s="3" t="s">
        <v>7044</v>
      </c>
      <c r="E1627" s="5">
        <v>2500</v>
      </c>
      <c r="F1627" s="7">
        <v>2700</v>
      </c>
      <c r="G1627" t="s">
        <v>8218</v>
      </c>
      <c r="H1627" t="s">
        <v>8228</v>
      </c>
      <c r="I1627" t="s">
        <v>8250</v>
      </c>
      <c r="J1627">
        <v>1402845364</v>
      </c>
      <c r="K1627">
        <v>1400253364</v>
      </c>
      <c r="L1627" t="b">
        <v>0</v>
      </c>
      <c r="M1627">
        <v>37</v>
      </c>
      <c r="N1627" t="b">
        <v>1</v>
      </c>
      <c r="O1627" t="s">
        <v>8303</v>
      </c>
      <c r="P1627">
        <f t="shared" si="100"/>
        <v>108</v>
      </c>
      <c r="Q1627">
        <f t="shared" si="101"/>
        <v>72.97</v>
      </c>
      <c r="R1627" s="12" t="s">
        <v>8323</v>
      </c>
      <c r="S1627" t="s">
        <v>8335</v>
      </c>
      <c r="T1627" s="17">
        <f t="shared" si="102"/>
        <v>41775.636157407411</v>
      </c>
      <c r="U1627" s="17">
        <f t="shared" si="103"/>
        <v>40668.092974537038</v>
      </c>
    </row>
    <row r="1628" spans="2:21" ht="42.75" hidden="1" x14ac:dyDescent="0.45">
      <c r="B1628">
        <v>3139</v>
      </c>
      <c r="C1628" s="9" t="s">
        <v>3139</v>
      </c>
      <c r="D1628" s="3" t="s">
        <v>7249</v>
      </c>
      <c r="E1628" s="5">
        <v>50000</v>
      </c>
      <c r="F1628" s="7">
        <v>2700</v>
      </c>
      <c r="G1628" t="s">
        <v>8221</v>
      </c>
      <c r="H1628" t="s">
        <v>8237</v>
      </c>
      <c r="I1628" t="s">
        <v>8255</v>
      </c>
      <c r="J1628">
        <v>1490416380</v>
      </c>
      <c r="K1628">
        <v>1487485760</v>
      </c>
      <c r="L1628" t="b">
        <v>0</v>
      </c>
      <c r="M1628">
        <v>6</v>
      </c>
      <c r="N1628" t="b">
        <v>0</v>
      </c>
      <c r="O1628" t="s">
        <v>8269</v>
      </c>
      <c r="P1628">
        <f t="shared" si="100"/>
        <v>5</v>
      </c>
      <c r="Q1628">
        <f t="shared" si="101"/>
        <v>450</v>
      </c>
      <c r="R1628" s="12" t="s">
        <v>8323</v>
      </c>
      <c r="S1628" t="s">
        <v>8326</v>
      </c>
      <c r="T1628" s="17">
        <f t="shared" si="102"/>
        <v>42785.270370370374</v>
      </c>
      <c r="U1628" s="17">
        <f t="shared" si="103"/>
        <v>41791.165972222225</v>
      </c>
    </row>
    <row r="1629" spans="2:21" ht="42.75" hidden="1" x14ac:dyDescent="0.45">
      <c r="B1629">
        <v>1199</v>
      </c>
      <c r="C1629" s="9" t="s">
        <v>1200</v>
      </c>
      <c r="D1629" s="3" t="s">
        <v>5309</v>
      </c>
      <c r="E1629" s="5">
        <v>2658</v>
      </c>
      <c r="F1629" s="7">
        <v>2693</v>
      </c>
      <c r="G1629" t="s">
        <v>8218</v>
      </c>
      <c r="H1629" t="s">
        <v>8224</v>
      </c>
      <c r="I1629" t="s">
        <v>8246</v>
      </c>
      <c r="J1629">
        <v>1436380200</v>
      </c>
      <c r="K1629">
        <v>1433615400</v>
      </c>
      <c r="L1629" t="b">
        <v>0</v>
      </c>
      <c r="M1629">
        <v>9</v>
      </c>
      <c r="N1629" t="b">
        <v>1</v>
      </c>
      <c r="O1629" t="s">
        <v>8283</v>
      </c>
      <c r="P1629">
        <f t="shared" si="100"/>
        <v>101</v>
      </c>
      <c r="Q1629">
        <f t="shared" si="101"/>
        <v>299.22000000000003</v>
      </c>
      <c r="R1629" s="12" t="s">
        <v>8313</v>
      </c>
      <c r="S1629" t="s">
        <v>8314</v>
      </c>
      <c r="T1629" s="17">
        <f t="shared" si="102"/>
        <v>42161.770833333328</v>
      </c>
      <c r="U1629" s="17">
        <f t="shared" si="103"/>
        <v>41563.415972222225</v>
      </c>
    </row>
    <row r="1630" spans="2:21" ht="42.75" hidden="1" x14ac:dyDescent="0.45">
      <c r="B1630">
        <v>1673</v>
      </c>
      <c r="C1630" s="9" t="s">
        <v>1674</v>
      </c>
      <c r="D1630" s="3" t="s">
        <v>5783</v>
      </c>
      <c r="E1630" s="5">
        <v>2100</v>
      </c>
      <c r="F1630" s="7">
        <v>2690</v>
      </c>
      <c r="G1630" t="s">
        <v>8218</v>
      </c>
      <c r="H1630" t="s">
        <v>8223</v>
      </c>
      <c r="I1630" t="s">
        <v>8245</v>
      </c>
      <c r="J1630">
        <v>1425675892</v>
      </c>
      <c r="K1630">
        <v>1423083892</v>
      </c>
      <c r="L1630" t="b">
        <v>0</v>
      </c>
      <c r="M1630">
        <v>59</v>
      </c>
      <c r="N1630" t="b">
        <v>1</v>
      </c>
      <c r="O1630" t="s">
        <v>8290</v>
      </c>
      <c r="P1630">
        <f t="shared" si="100"/>
        <v>128</v>
      </c>
      <c r="Q1630">
        <f t="shared" si="101"/>
        <v>45.59</v>
      </c>
      <c r="R1630" s="12" t="s">
        <v>8327</v>
      </c>
      <c r="S1630" t="s">
        <v>8338</v>
      </c>
      <c r="T1630" s="17">
        <f t="shared" si="102"/>
        <v>42039.878379629634</v>
      </c>
      <c r="U1630" s="17">
        <f t="shared" si="103"/>
        <v>41805.636157407411</v>
      </c>
    </row>
    <row r="1631" spans="2:21" ht="42.75" x14ac:dyDescent="0.45">
      <c r="B1631">
        <v>3503</v>
      </c>
      <c r="C1631" s="9" t="s">
        <v>3502</v>
      </c>
      <c r="D1631" s="3" t="s">
        <v>7613</v>
      </c>
      <c r="E1631" s="5">
        <v>2500</v>
      </c>
      <c r="F1631" s="7">
        <v>2689</v>
      </c>
      <c r="G1631" t="s">
        <v>8218</v>
      </c>
      <c r="H1631" t="s">
        <v>8224</v>
      </c>
      <c r="I1631" t="s">
        <v>8246</v>
      </c>
      <c r="J1631">
        <v>1469359728</v>
      </c>
      <c r="K1631">
        <v>1466767728</v>
      </c>
      <c r="L1631" t="b">
        <v>0</v>
      </c>
      <c r="M1631">
        <v>38</v>
      </c>
      <c r="N1631" t="b">
        <v>1</v>
      </c>
      <c r="O1631" t="s">
        <v>8269</v>
      </c>
      <c r="P1631">
        <f t="shared" si="100"/>
        <v>108</v>
      </c>
      <c r="Q1631">
        <f t="shared" si="101"/>
        <v>70.760000000000005</v>
      </c>
      <c r="R1631" s="12" t="s">
        <v>8323</v>
      </c>
      <c r="S1631" t="s">
        <v>8326</v>
      </c>
      <c r="T1631" s="17">
        <f t="shared" si="102"/>
        <v>42545.478333333333</v>
      </c>
      <c r="U1631" s="17">
        <f t="shared" si="103"/>
        <v>42819.189583333333</v>
      </c>
    </row>
    <row r="1632" spans="2:21" ht="42.75" hidden="1" x14ac:dyDescent="0.45">
      <c r="B1632">
        <v>820</v>
      </c>
      <c r="C1632" s="9" t="s">
        <v>821</v>
      </c>
      <c r="D1632" s="3" t="s">
        <v>4930</v>
      </c>
      <c r="E1632" s="5">
        <v>2000</v>
      </c>
      <c r="F1632" s="7">
        <v>2681</v>
      </c>
      <c r="G1632" t="s">
        <v>8218</v>
      </c>
      <c r="H1632" t="s">
        <v>8223</v>
      </c>
      <c r="I1632" t="s">
        <v>8245</v>
      </c>
      <c r="J1632">
        <v>1402290000</v>
      </c>
      <c r="K1632">
        <v>1399666342</v>
      </c>
      <c r="L1632" t="b">
        <v>0</v>
      </c>
      <c r="M1632">
        <v>38</v>
      </c>
      <c r="N1632" t="b">
        <v>1</v>
      </c>
      <c r="O1632" t="s">
        <v>8274</v>
      </c>
      <c r="P1632">
        <f t="shared" si="100"/>
        <v>134</v>
      </c>
      <c r="Q1632">
        <f t="shared" si="101"/>
        <v>70.55</v>
      </c>
      <c r="R1632" s="12" t="s">
        <v>8327</v>
      </c>
      <c r="S1632" t="s">
        <v>8331</v>
      </c>
      <c r="T1632" s="17">
        <f t="shared" si="102"/>
        <v>41768.841921296298</v>
      </c>
      <c r="U1632" s="17">
        <f t="shared" si="103"/>
        <v>42193.770833333328</v>
      </c>
    </row>
    <row r="1633" spans="2:21" ht="42.75" hidden="1" x14ac:dyDescent="0.45">
      <c r="B1633">
        <v>2940</v>
      </c>
      <c r="C1633" s="9" t="s">
        <v>2940</v>
      </c>
      <c r="D1633" s="3" t="s">
        <v>7050</v>
      </c>
      <c r="E1633" s="5">
        <v>2500</v>
      </c>
      <c r="F1633" s="7">
        <v>2681</v>
      </c>
      <c r="G1633" t="s">
        <v>8218</v>
      </c>
      <c r="H1633" t="s">
        <v>8223</v>
      </c>
      <c r="I1633" t="s">
        <v>8245</v>
      </c>
      <c r="J1633">
        <v>1421606018</v>
      </c>
      <c r="K1633">
        <v>1418150018</v>
      </c>
      <c r="L1633" t="b">
        <v>0</v>
      </c>
      <c r="M1633">
        <v>33</v>
      </c>
      <c r="N1633" t="b">
        <v>1</v>
      </c>
      <c r="O1633" t="s">
        <v>8303</v>
      </c>
      <c r="P1633">
        <f t="shared" si="100"/>
        <v>107</v>
      </c>
      <c r="Q1633">
        <f t="shared" si="101"/>
        <v>81.239999999999995</v>
      </c>
      <c r="R1633" s="12" t="s">
        <v>8323</v>
      </c>
      <c r="S1633" t="s">
        <v>8335</v>
      </c>
      <c r="T1633" s="17">
        <f t="shared" si="102"/>
        <v>41982.773356481484</v>
      </c>
      <c r="U1633" s="17">
        <f t="shared" si="103"/>
        <v>42069.878379629634</v>
      </c>
    </row>
    <row r="1634" spans="2:21" ht="42.75" hidden="1" x14ac:dyDescent="0.45">
      <c r="B1634">
        <v>1901</v>
      </c>
      <c r="C1634" s="9" t="s">
        <v>1902</v>
      </c>
      <c r="D1634" s="3" t="s">
        <v>6011</v>
      </c>
      <c r="E1634" s="5">
        <v>99000</v>
      </c>
      <c r="F1634" s="7">
        <v>2670</v>
      </c>
      <c r="G1634" t="s">
        <v>8220</v>
      </c>
      <c r="H1634" t="s">
        <v>8224</v>
      </c>
      <c r="I1634" t="s">
        <v>8246</v>
      </c>
      <c r="J1634">
        <v>1432299600</v>
      </c>
      <c r="K1634">
        <v>1429707729</v>
      </c>
      <c r="L1634" t="b">
        <v>0</v>
      </c>
      <c r="M1634">
        <v>25</v>
      </c>
      <c r="N1634" t="b">
        <v>0</v>
      </c>
      <c r="O1634" t="s">
        <v>8292</v>
      </c>
      <c r="P1634">
        <f t="shared" si="100"/>
        <v>3</v>
      </c>
      <c r="Q1634">
        <f t="shared" si="101"/>
        <v>106.8</v>
      </c>
      <c r="R1634" s="12" t="s">
        <v>8308</v>
      </c>
      <c r="S1634" t="s">
        <v>8318</v>
      </c>
      <c r="T1634" s="17">
        <f t="shared" si="102"/>
        <v>42116.54315972222</v>
      </c>
      <c r="U1634" s="17">
        <f t="shared" si="103"/>
        <v>42575.478333333333</v>
      </c>
    </row>
    <row r="1635" spans="2:21" ht="42.75" x14ac:dyDescent="0.45">
      <c r="B1635">
        <v>3615</v>
      </c>
      <c r="C1635" s="9" t="s">
        <v>3613</v>
      </c>
      <c r="D1635" s="3" t="s">
        <v>7725</v>
      </c>
      <c r="E1635" s="5">
        <v>2500</v>
      </c>
      <c r="F1635" s="7">
        <v>2670</v>
      </c>
      <c r="G1635" t="s">
        <v>8218</v>
      </c>
      <c r="H1635" t="s">
        <v>8224</v>
      </c>
      <c r="I1635" t="s">
        <v>8246</v>
      </c>
      <c r="J1635">
        <v>1449756896</v>
      </c>
      <c r="K1635">
        <v>1447164896</v>
      </c>
      <c r="L1635" t="b">
        <v>0</v>
      </c>
      <c r="M1635">
        <v>72</v>
      </c>
      <c r="N1635" t="b">
        <v>1</v>
      </c>
      <c r="O1635" t="s">
        <v>8269</v>
      </c>
      <c r="P1635">
        <f t="shared" si="100"/>
        <v>107</v>
      </c>
      <c r="Q1635">
        <f t="shared" si="101"/>
        <v>37.08</v>
      </c>
      <c r="R1635" s="12" t="s">
        <v>8323</v>
      </c>
      <c r="S1635" t="s">
        <v>8326</v>
      </c>
      <c r="T1635" s="17">
        <f t="shared" si="102"/>
        <v>42318.593703703707</v>
      </c>
      <c r="U1635" s="17">
        <f t="shared" si="103"/>
        <v>41799.208333333336</v>
      </c>
    </row>
    <row r="1636" spans="2:21" ht="42.75" hidden="1" x14ac:dyDescent="0.45">
      <c r="B1636">
        <v>3164</v>
      </c>
      <c r="C1636" s="9" t="s">
        <v>3164</v>
      </c>
      <c r="D1636" s="3" t="s">
        <v>7274</v>
      </c>
      <c r="E1636" s="5">
        <v>2500</v>
      </c>
      <c r="F1636" s="7">
        <v>2669</v>
      </c>
      <c r="G1636" t="s">
        <v>8218</v>
      </c>
      <c r="H1636" t="s">
        <v>8223</v>
      </c>
      <c r="I1636" t="s">
        <v>8245</v>
      </c>
      <c r="J1636">
        <v>1402341615</v>
      </c>
      <c r="K1636">
        <v>1399490415</v>
      </c>
      <c r="L1636" t="b">
        <v>1</v>
      </c>
      <c r="M1636">
        <v>71</v>
      </c>
      <c r="N1636" t="b">
        <v>1</v>
      </c>
      <c r="O1636" t="s">
        <v>8269</v>
      </c>
      <c r="P1636">
        <f t="shared" si="100"/>
        <v>107</v>
      </c>
      <c r="Q1636">
        <f t="shared" si="101"/>
        <v>37.590000000000003</v>
      </c>
      <c r="R1636" s="12" t="s">
        <v>8323</v>
      </c>
      <c r="S1636" t="s">
        <v>8326</v>
      </c>
      <c r="T1636" s="17">
        <f t="shared" si="102"/>
        <v>41766.80572916667</v>
      </c>
      <c r="U1636" s="17">
        <f t="shared" si="103"/>
        <v>42022.773356481484</v>
      </c>
    </row>
    <row r="1637" spans="2:21" ht="42.75" x14ac:dyDescent="0.45">
      <c r="B1637">
        <v>2829</v>
      </c>
      <c r="C1637" s="9" t="s">
        <v>2829</v>
      </c>
      <c r="D1637" s="3" t="s">
        <v>6939</v>
      </c>
      <c r="E1637" s="5">
        <v>2500</v>
      </c>
      <c r="F1637" s="7">
        <v>2663</v>
      </c>
      <c r="G1637" t="s">
        <v>8218</v>
      </c>
      <c r="H1637" t="s">
        <v>8224</v>
      </c>
      <c r="I1637" t="s">
        <v>8246</v>
      </c>
      <c r="J1637">
        <v>1464863118</v>
      </c>
      <c r="K1637">
        <v>1462443918</v>
      </c>
      <c r="L1637" t="b">
        <v>0</v>
      </c>
      <c r="M1637">
        <v>76</v>
      </c>
      <c r="N1637" t="b">
        <v>1</v>
      </c>
      <c r="O1637" t="s">
        <v>8269</v>
      </c>
      <c r="P1637">
        <f t="shared" si="100"/>
        <v>107</v>
      </c>
      <c r="Q1637">
        <f t="shared" si="101"/>
        <v>35.04</v>
      </c>
      <c r="R1637" s="12" t="s">
        <v>8323</v>
      </c>
      <c r="S1637" t="s">
        <v>8326</v>
      </c>
      <c r="T1637" s="17">
        <f t="shared" si="102"/>
        <v>42495.434236111112</v>
      </c>
      <c r="U1637" s="17">
        <f t="shared" si="103"/>
        <v>42146.541666666672</v>
      </c>
    </row>
    <row r="1638" spans="2:21" ht="42.75" hidden="1" x14ac:dyDescent="0.45">
      <c r="B1638">
        <v>2275</v>
      </c>
      <c r="C1638" s="9" t="s">
        <v>2276</v>
      </c>
      <c r="D1638" s="3" t="s">
        <v>6385</v>
      </c>
      <c r="E1638" s="5">
        <v>650</v>
      </c>
      <c r="F1638" s="7">
        <v>2650.5</v>
      </c>
      <c r="G1638" t="s">
        <v>8218</v>
      </c>
      <c r="H1638" t="s">
        <v>8224</v>
      </c>
      <c r="I1638" t="s">
        <v>8246</v>
      </c>
      <c r="J1638">
        <v>1419259679</v>
      </c>
      <c r="K1638">
        <v>1416667679</v>
      </c>
      <c r="L1638" t="b">
        <v>0</v>
      </c>
      <c r="M1638">
        <v>79</v>
      </c>
      <c r="N1638" t="b">
        <v>1</v>
      </c>
      <c r="O1638" t="s">
        <v>8295</v>
      </c>
      <c r="P1638">
        <f t="shared" si="100"/>
        <v>408</v>
      </c>
      <c r="Q1638">
        <f t="shared" si="101"/>
        <v>33.549999999999997</v>
      </c>
      <c r="R1638" s="12" t="s">
        <v>8316</v>
      </c>
      <c r="S1638" t="s">
        <v>8317</v>
      </c>
      <c r="T1638" s="17">
        <f t="shared" si="102"/>
        <v>41965.616655092599</v>
      </c>
      <c r="U1638" s="17">
        <f t="shared" si="103"/>
        <v>42348.593703703707</v>
      </c>
    </row>
    <row r="1639" spans="2:21" ht="42.75" hidden="1" x14ac:dyDescent="0.45">
      <c r="B1639">
        <v>3823</v>
      </c>
      <c r="C1639" s="9" t="s">
        <v>3820</v>
      </c>
      <c r="D1639" s="3" t="s">
        <v>7932</v>
      </c>
      <c r="E1639" s="5">
        <v>2500</v>
      </c>
      <c r="F1639" s="7">
        <v>2650</v>
      </c>
      <c r="G1639" t="s">
        <v>8218</v>
      </c>
      <c r="H1639" t="s">
        <v>8223</v>
      </c>
      <c r="I1639" t="s">
        <v>8245</v>
      </c>
      <c r="J1639">
        <v>1437364740</v>
      </c>
      <c r="K1639">
        <v>1434405044</v>
      </c>
      <c r="L1639" t="b">
        <v>0</v>
      </c>
      <c r="M1639">
        <v>41</v>
      </c>
      <c r="N1639" t="b">
        <v>1</v>
      </c>
      <c r="O1639" t="s">
        <v>8269</v>
      </c>
      <c r="P1639">
        <f t="shared" si="100"/>
        <v>106</v>
      </c>
      <c r="Q1639">
        <f t="shared" si="101"/>
        <v>64.63</v>
      </c>
      <c r="R1639" s="12" t="s">
        <v>8323</v>
      </c>
      <c r="S1639" t="s">
        <v>8326</v>
      </c>
      <c r="T1639" s="17">
        <f t="shared" si="102"/>
        <v>42170.910231481481</v>
      </c>
      <c r="U1639" s="17">
        <f t="shared" si="103"/>
        <v>41799.80572916667</v>
      </c>
    </row>
    <row r="1640" spans="2:21" ht="42.75" x14ac:dyDescent="0.45">
      <c r="B1640">
        <v>3247</v>
      </c>
      <c r="C1640" s="9" t="s">
        <v>3247</v>
      </c>
      <c r="D1640" s="3" t="s">
        <v>7357</v>
      </c>
      <c r="E1640" s="5">
        <v>2500</v>
      </c>
      <c r="F1640" s="7">
        <v>2646.5</v>
      </c>
      <c r="G1640" t="s">
        <v>8218</v>
      </c>
      <c r="H1640" t="s">
        <v>8224</v>
      </c>
      <c r="I1640" t="s">
        <v>8246</v>
      </c>
      <c r="J1640">
        <v>1436696712</v>
      </c>
      <c r="K1640">
        <v>1434104712</v>
      </c>
      <c r="L1640" t="b">
        <v>1</v>
      </c>
      <c r="M1640">
        <v>57</v>
      </c>
      <c r="N1640" t="b">
        <v>1</v>
      </c>
      <c r="O1640" t="s">
        <v>8269</v>
      </c>
      <c r="P1640">
        <f t="shared" si="100"/>
        <v>106</v>
      </c>
      <c r="Q1640">
        <f t="shared" si="101"/>
        <v>46.43</v>
      </c>
      <c r="R1640" s="12" t="s">
        <v>8323</v>
      </c>
      <c r="S1640" t="s">
        <v>8326</v>
      </c>
      <c r="T1640" s="17">
        <f t="shared" si="102"/>
        <v>42167.434166666666</v>
      </c>
      <c r="U1640" s="17">
        <f t="shared" si="103"/>
        <v>42523.434236111112</v>
      </c>
    </row>
    <row r="1641" spans="2:21" ht="42.75" hidden="1" x14ac:dyDescent="0.45">
      <c r="B1641">
        <v>1214</v>
      </c>
      <c r="C1641" s="9" t="s">
        <v>1215</v>
      </c>
      <c r="D1641" s="3" t="s">
        <v>5324</v>
      </c>
      <c r="E1641" s="5">
        <v>2000</v>
      </c>
      <c r="F1641" s="7">
        <v>2636</v>
      </c>
      <c r="G1641" t="s">
        <v>8218</v>
      </c>
      <c r="H1641" t="s">
        <v>8223</v>
      </c>
      <c r="I1641" t="s">
        <v>8245</v>
      </c>
      <c r="J1641">
        <v>1433880605</v>
      </c>
      <c r="K1641">
        <v>1428696605</v>
      </c>
      <c r="L1641" t="b">
        <v>0</v>
      </c>
      <c r="M1641">
        <v>25</v>
      </c>
      <c r="N1641" t="b">
        <v>1</v>
      </c>
      <c r="O1641" t="s">
        <v>8283</v>
      </c>
      <c r="P1641">
        <f t="shared" si="100"/>
        <v>132</v>
      </c>
      <c r="Q1641">
        <f t="shared" si="101"/>
        <v>105.44</v>
      </c>
      <c r="R1641" s="12" t="s">
        <v>8313</v>
      </c>
      <c r="S1641" t="s">
        <v>8314</v>
      </c>
      <c r="T1641" s="17">
        <f t="shared" si="102"/>
        <v>42104.840335648143</v>
      </c>
      <c r="U1641" s="17">
        <f t="shared" si="103"/>
        <v>41995.616655092599</v>
      </c>
    </row>
    <row r="1642" spans="2:21" ht="42.75" hidden="1" x14ac:dyDescent="0.45">
      <c r="B1642">
        <v>3328</v>
      </c>
      <c r="C1642" s="9" t="s">
        <v>3328</v>
      </c>
      <c r="D1642" s="3" t="s">
        <v>7438</v>
      </c>
      <c r="E1642" s="5">
        <v>1800</v>
      </c>
      <c r="F1642" s="7">
        <v>2635</v>
      </c>
      <c r="G1642" t="s">
        <v>8218</v>
      </c>
      <c r="H1642" t="s">
        <v>8223</v>
      </c>
      <c r="I1642" t="s">
        <v>8245</v>
      </c>
      <c r="J1642">
        <v>1404522000</v>
      </c>
      <c r="K1642">
        <v>1404308883</v>
      </c>
      <c r="L1642" t="b">
        <v>0</v>
      </c>
      <c r="M1642">
        <v>9</v>
      </c>
      <c r="N1642" t="b">
        <v>1</v>
      </c>
      <c r="O1642" t="s">
        <v>8269</v>
      </c>
      <c r="P1642">
        <f t="shared" si="100"/>
        <v>146</v>
      </c>
      <c r="Q1642">
        <f t="shared" si="101"/>
        <v>292.77999999999997</v>
      </c>
      <c r="R1642" s="12" t="s">
        <v>8323</v>
      </c>
      <c r="S1642" t="s">
        <v>8326</v>
      </c>
      <c r="T1642" s="17">
        <f t="shared" si="102"/>
        <v>41822.57503472222</v>
      </c>
      <c r="U1642" s="17">
        <f t="shared" si="103"/>
        <v>42205.165972222225</v>
      </c>
    </row>
    <row r="1643" spans="2:21" ht="28.5" hidden="1" x14ac:dyDescent="0.45">
      <c r="B1643">
        <v>1928</v>
      </c>
      <c r="C1643" s="9" t="s">
        <v>1929</v>
      </c>
      <c r="D1643" s="3" t="s">
        <v>6038</v>
      </c>
      <c r="E1643" s="5">
        <v>2550</v>
      </c>
      <c r="F1643" s="7">
        <v>2630</v>
      </c>
      <c r="G1643" t="s">
        <v>8218</v>
      </c>
      <c r="H1643" t="s">
        <v>8223</v>
      </c>
      <c r="I1643" t="s">
        <v>8245</v>
      </c>
      <c r="J1643">
        <v>1367940794</v>
      </c>
      <c r="K1643">
        <v>1365348794</v>
      </c>
      <c r="L1643" t="b">
        <v>0</v>
      </c>
      <c r="M1643">
        <v>34</v>
      </c>
      <c r="N1643" t="b">
        <v>1</v>
      </c>
      <c r="O1643" t="s">
        <v>8277</v>
      </c>
      <c r="P1643">
        <f t="shared" si="100"/>
        <v>103</v>
      </c>
      <c r="Q1643">
        <f t="shared" si="101"/>
        <v>77.349999999999994</v>
      </c>
      <c r="R1643" s="12" t="s">
        <v>8327</v>
      </c>
      <c r="S1643" t="s">
        <v>8328</v>
      </c>
      <c r="T1643" s="17">
        <f t="shared" si="102"/>
        <v>41371.648078703707</v>
      </c>
      <c r="U1643" s="17">
        <f t="shared" si="103"/>
        <v>42197.434166666666</v>
      </c>
    </row>
    <row r="1644" spans="2:21" ht="42.75" hidden="1" x14ac:dyDescent="0.45">
      <c r="B1644">
        <v>2366</v>
      </c>
      <c r="C1644" s="9" t="s">
        <v>2367</v>
      </c>
      <c r="D1644" s="3" t="s">
        <v>6476</v>
      </c>
      <c r="E1644" s="5">
        <v>25000</v>
      </c>
      <c r="F1644" s="7">
        <v>2630</v>
      </c>
      <c r="G1644" t="s">
        <v>8219</v>
      </c>
      <c r="H1644" t="s">
        <v>8224</v>
      </c>
      <c r="I1644" t="s">
        <v>8246</v>
      </c>
      <c r="J1644">
        <v>1445431533</v>
      </c>
      <c r="K1644">
        <v>1442839533</v>
      </c>
      <c r="L1644" t="b">
        <v>0</v>
      </c>
      <c r="M1644">
        <v>27</v>
      </c>
      <c r="N1644" t="b">
        <v>0</v>
      </c>
      <c r="O1644" t="s">
        <v>8270</v>
      </c>
      <c r="P1644">
        <f t="shared" si="100"/>
        <v>11</v>
      </c>
      <c r="Q1644">
        <f t="shared" si="101"/>
        <v>97.41</v>
      </c>
      <c r="R1644" s="12" t="s">
        <v>8308</v>
      </c>
      <c r="S1644" t="s">
        <v>8342</v>
      </c>
      <c r="T1644" s="17">
        <f t="shared" si="102"/>
        <v>42268.531631944439</v>
      </c>
      <c r="U1644" s="17">
        <f t="shared" si="103"/>
        <v>42164.840335648143</v>
      </c>
    </row>
    <row r="1645" spans="2:21" ht="57" hidden="1" x14ac:dyDescent="0.45">
      <c r="B1645">
        <v>3306</v>
      </c>
      <c r="C1645" s="9" t="s">
        <v>3306</v>
      </c>
      <c r="D1645" s="3" t="s">
        <v>7416</v>
      </c>
      <c r="E1645" s="5">
        <v>1500</v>
      </c>
      <c r="F1645" s="7">
        <v>2630</v>
      </c>
      <c r="G1645" t="s">
        <v>8218</v>
      </c>
      <c r="H1645" t="s">
        <v>8223</v>
      </c>
      <c r="I1645" t="s">
        <v>8245</v>
      </c>
      <c r="J1645">
        <v>1465527600</v>
      </c>
      <c r="K1645">
        <v>1462252542</v>
      </c>
      <c r="L1645" t="b">
        <v>0</v>
      </c>
      <c r="M1645">
        <v>54</v>
      </c>
      <c r="N1645" t="b">
        <v>1</v>
      </c>
      <c r="O1645" t="s">
        <v>8269</v>
      </c>
      <c r="P1645">
        <f t="shared" si="100"/>
        <v>175</v>
      </c>
      <c r="Q1645">
        <f t="shared" si="101"/>
        <v>48.7</v>
      </c>
      <c r="R1645" s="12" t="s">
        <v>8323</v>
      </c>
      <c r="S1645" t="s">
        <v>8326</v>
      </c>
      <c r="T1645" s="17">
        <f t="shared" si="102"/>
        <v>42493.219236111108</v>
      </c>
      <c r="U1645" s="17">
        <f t="shared" si="103"/>
        <v>41825.041666666664</v>
      </c>
    </row>
    <row r="1646" spans="2:21" ht="42.75" x14ac:dyDescent="0.45">
      <c r="B1646">
        <v>3550</v>
      </c>
      <c r="C1646" s="9" t="s">
        <v>3549</v>
      </c>
      <c r="D1646" s="3" t="s">
        <v>7660</v>
      </c>
      <c r="E1646" s="5">
        <v>2500</v>
      </c>
      <c r="F1646" s="7">
        <v>2620</v>
      </c>
      <c r="G1646" t="s">
        <v>8218</v>
      </c>
      <c r="H1646" t="s">
        <v>8224</v>
      </c>
      <c r="I1646" t="s">
        <v>8246</v>
      </c>
      <c r="J1646">
        <v>1462224398</v>
      </c>
      <c r="K1646">
        <v>1459632398</v>
      </c>
      <c r="L1646" t="b">
        <v>0</v>
      </c>
      <c r="M1646">
        <v>64</v>
      </c>
      <c r="N1646" t="b">
        <v>1</v>
      </c>
      <c r="O1646" t="s">
        <v>8269</v>
      </c>
      <c r="P1646">
        <f t="shared" si="100"/>
        <v>105</v>
      </c>
      <c r="Q1646">
        <f t="shared" si="101"/>
        <v>40.94</v>
      </c>
      <c r="R1646" s="12" t="s">
        <v>8323</v>
      </c>
      <c r="S1646" t="s">
        <v>8326</v>
      </c>
      <c r="T1646" s="17">
        <f t="shared" si="102"/>
        <v>42462.893495370372</v>
      </c>
      <c r="U1646" s="17">
        <f t="shared" si="103"/>
        <v>41401.648078703707</v>
      </c>
    </row>
    <row r="1647" spans="2:21" ht="28.5" hidden="1" x14ac:dyDescent="0.45">
      <c r="B1647">
        <v>2475</v>
      </c>
      <c r="C1647" s="9" t="s">
        <v>2476</v>
      </c>
      <c r="D1647" s="3" t="s">
        <v>6585</v>
      </c>
      <c r="E1647" s="5">
        <v>2500</v>
      </c>
      <c r="F1647" s="7">
        <v>2618</v>
      </c>
      <c r="G1647" t="s">
        <v>8218</v>
      </c>
      <c r="H1647" t="s">
        <v>8223</v>
      </c>
      <c r="I1647" t="s">
        <v>8245</v>
      </c>
      <c r="J1647">
        <v>1278799200</v>
      </c>
      <c r="K1647">
        <v>1273647255</v>
      </c>
      <c r="L1647" t="b">
        <v>0</v>
      </c>
      <c r="M1647">
        <v>81</v>
      </c>
      <c r="N1647" t="b">
        <v>1</v>
      </c>
      <c r="O1647" t="s">
        <v>8277</v>
      </c>
      <c r="P1647">
        <f t="shared" si="100"/>
        <v>105</v>
      </c>
      <c r="Q1647">
        <f t="shared" si="101"/>
        <v>32.32</v>
      </c>
      <c r="R1647" s="12" t="s">
        <v>8327</v>
      </c>
      <c r="S1647" t="s">
        <v>8328</v>
      </c>
      <c r="T1647" s="17">
        <f t="shared" si="102"/>
        <v>40310.287673611114</v>
      </c>
      <c r="U1647" s="17">
        <f t="shared" si="103"/>
        <v>42298.531631944439</v>
      </c>
    </row>
    <row r="1648" spans="2:21" ht="42.75" x14ac:dyDescent="0.45">
      <c r="B1648">
        <v>3654</v>
      </c>
      <c r="C1648" s="9" t="s">
        <v>3651</v>
      </c>
      <c r="D1648" s="3" t="s">
        <v>7764</v>
      </c>
      <c r="E1648" s="5">
        <v>1500</v>
      </c>
      <c r="F1648" s="7">
        <v>2616</v>
      </c>
      <c r="G1648" t="s">
        <v>8218</v>
      </c>
      <c r="H1648" t="s">
        <v>8224</v>
      </c>
      <c r="I1648" t="s">
        <v>8246</v>
      </c>
      <c r="J1648">
        <v>1459702800</v>
      </c>
      <c r="K1648">
        <v>1457690386</v>
      </c>
      <c r="L1648" t="b">
        <v>0</v>
      </c>
      <c r="M1648">
        <v>38</v>
      </c>
      <c r="N1648" t="b">
        <v>1</v>
      </c>
      <c r="O1648" t="s">
        <v>8269</v>
      </c>
      <c r="P1648">
        <f t="shared" si="100"/>
        <v>174</v>
      </c>
      <c r="Q1648">
        <f t="shared" si="101"/>
        <v>68.84</v>
      </c>
      <c r="R1648" s="12" t="s">
        <v>8323</v>
      </c>
      <c r="S1648" t="s">
        <v>8326</v>
      </c>
      <c r="T1648" s="17">
        <f t="shared" si="102"/>
        <v>42440.416504629626</v>
      </c>
      <c r="U1648" s="17">
        <f t="shared" si="103"/>
        <v>42531.125</v>
      </c>
    </row>
    <row r="1649" spans="2:21" ht="42.75" hidden="1" x14ac:dyDescent="0.45">
      <c r="B1649">
        <v>87</v>
      </c>
      <c r="C1649" s="9" t="s">
        <v>89</v>
      </c>
      <c r="D1649" s="3" t="s">
        <v>4198</v>
      </c>
      <c r="E1649" s="5">
        <v>2500</v>
      </c>
      <c r="F1649" s="7">
        <v>2615</v>
      </c>
      <c r="G1649" t="s">
        <v>8218</v>
      </c>
      <c r="H1649" t="s">
        <v>8223</v>
      </c>
      <c r="I1649" t="s">
        <v>8245</v>
      </c>
      <c r="J1649">
        <v>1275529260</v>
      </c>
      <c r="K1649">
        <v>1274705803</v>
      </c>
      <c r="L1649" t="b">
        <v>0</v>
      </c>
      <c r="M1649">
        <v>25</v>
      </c>
      <c r="N1649" t="b">
        <v>1</v>
      </c>
      <c r="O1649" t="s">
        <v>8264</v>
      </c>
      <c r="P1649">
        <f t="shared" si="100"/>
        <v>105</v>
      </c>
      <c r="Q1649">
        <f t="shared" si="101"/>
        <v>104.6</v>
      </c>
      <c r="R1649" s="12" t="s">
        <v>8321</v>
      </c>
      <c r="S1649" t="s">
        <v>8343</v>
      </c>
      <c r="T1649" s="17">
        <f t="shared" si="102"/>
        <v>40322.53938657407</v>
      </c>
      <c r="U1649" s="17">
        <f t="shared" si="103"/>
        <v>42492.893495370372</v>
      </c>
    </row>
    <row r="1650" spans="2:21" ht="42.75" hidden="1" x14ac:dyDescent="0.45">
      <c r="B1650">
        <v>851</v>
      </c>
      <c r="C1650" s="9" t="s">
        <v>852</v>
      </c>
      <c r="D1650" s="3" t="s">
        <v>4961</v>
      </c>
      <c r="E1650" s="5">
        <v>2000</v>
      </c>
      <c r="F1650" s="7">
        <v>2609</v>
      </c>
      <c r="G1650" t="s">
        <v>8218</v>
      </c>
      <c r="H1650" t="s">
        <v>8229</v>
      </c>
      <c r="I1650" t="s">
        <v>8248</v>
      </c>
      <c r="J1650">
        <v>1469994300</v>
      </c>
      <c r="K1650">
        <v>1464815253</v>
      </c>
      <c r="L1650" t="b">
        <v>0</v>
      </c>
      <c r="M1650">
        <v>70</v>
      </c>
      <c r="N1650" t="b">
        <v>1</v>
      </c>
      <c r="O1650" t="s">
        <v>8275</v>
      </c>
      <c r="P1650">
        <f t="shared" si="100"/>
        <v>130</v>
      </c>
      <c r="Q1650">
        <f t="shared" si="101"/>
        <v>37.270000000000003</v>
      </c>
      <c r="R1650" s="12" t="s">
        <v>8327</v>
      </c>
      <c r="S1650" t="s">
        <v>8336</v>
      </c>
      <c r="T1650" s="17">
        <f t="shared" si="102"/>
        <v>42522.880243055552</v>
      </c>
      <c r="U1650" s="17">
        <f t="shared" si="103"/>
        <v>40369.916666666664</v>
      </c>
    </row>
    <row r="1651" spans="2:21" ht="42.75" hidden="1" x14ac:dyDescent="0.45">
      <c r="B1651">
        <v>842</v>
      </c>
      <c r="C1651" s="9" t="s">
        <v>843</v>
      </c>
      <c r="D1651" s="3" t="s">
        <v>4952</v>
      </c>
      <c r="E1651" s="5">
        <v>2500</v>
      </c>
      <c r="F1651" s="7">
        <v>2608</v>
      </c>
      <c r="G1651" t="s">
        <v>8218</v>
      </c>
      <c r="H1651" t="s">
        <v>8228</v>
      </c>
      <c r="I1651" t="s">
        <v>8250</v>
      </c>
      <c r="J1651">
        <v>1381723140</v>
      </c>
      <c r="K1651">
        <v>1378735983</v>
      </c>
      <c r="L1651" t="b">
        <v>1</v>
      </c>
      <c r="M1651">
        <v>39</v>
      </c>
      <c r="N1651" t="b">
        <v>1</v>
      </c>
      <c r="O1651" t="s">
        <v>8275</v>
      </c>
      <c r="P1651">
        <f t="shared" si="100"/>
        <v>104</v>
      </c>
      <c r="Q1651">
        <f t="shared" si="101"/>
        <v>66.87</v>
      </c>
      <c r="R1651" s="12" t="s">
        <v>8327</v>
      </c>
      <c r="S1651" t="s">
        <v>8336</v>
      </c>
      <c r="T1651" s="17">
        <f t="shared" si="102"/>
        <v>41526.592395833337</v>
      </c>
      <c r="U1651" s="17">
        <f t="shared" si="103"/>
        <v>42463.708333333328</v>
      </c>
    </row>
    <row r="1652" spans="2:21" ht="42.75" hidden="1" x14ac:dyDescent="0.45">
      <c r="B1652">
        <v>3199</v>
      </c>
      <c r="C1652" s="9" t="s">
        <v>3199</v>
      </c>
      <c r="D1652" s="3" t="s">
        <v>7309</v>
      </c>
      <c r="E1652" s="5">
        <v>5000</v>
      </c>
      <c r="F1652" s="7">
        <v>2608</v>
      </c>
      <c r="G1652" t="s">
        <v>8220</v>
      </c>
      <c r="H1652" t="s">
        <v>8223</v>
      </c>
      <c r="I1652" t="s">
        <v>8245</v>
      </c>
      <c r="J1652">
        <v>1410037200</v>
      </c>
      <c r="K1652">
        <v>1407435418</v>
      </c>
      <c r="L1652" t="b">
        <v>0</v>
      </c>
      <c r="M1652">
        <v>53</v>
      </c>
      <c r="N1652" t="b">
        <v>0</v>
      </c>
      <c r="O1652" t="s">
        <v>8303</v>
      </c>
      <c r="P1652">
        <f t="shared" si="100"/>
        <v>52</v>
      </c>
      <c r="Q1652">
        <f t="shared" si="101"/>
        <v>49.21</v>
      </c>
      <c r="R1652" s="12" t="s">
        <v>8323</v>
      </c>
      <c r="S1652" t="s">
        <v>8335</v>
      </c>
      <c r="T1652" s="17">
        <f t="shared" si="102"/>
        <v>41858.761782407404</v>
      </c>
      <c r="U1652" s="17">
        <f t="shared" si="103"/>
        <v>40332.070138888892</v>
      </c>
    </row>
    <row r="1653" spans="2:21" ht="42.75" hidden="1" x14ac:dyDescent="0.45">
      <c r="B1653">
        <v>975</v>
      </c>
      <c r="C1653" s="9" t="s">
        <v>976</v>
      </c>
      <c r="D1653" s="3" t="s">
        <v>5085</v>
      </c>
      <c r="E1653" s="5">
        <v>100000</v>
      </c>
      <c r="F1653" s="7">
        <v>2607</v>
      </c>
      <c r="G1653" t="s">
        <v>8220</v>
      </c>
      <c r="H1653" t="s">
        <v>8223</v>
      </c>
      <c r="I1653" t="s">
        <v>8245</v>
      </c>
      <c r="J1653">
        <v>1467132185</v>
      </c>
      <c r="K1653">
        <v>1461948185</v>
      </c>
      <c r="L1653" t="b">
        <v>0</v>
      </c>
      <c r="M1653">
        <v>24</v>
      </c>
      <c r="N1653" t="b">
        <v>0</v>
      </c>
      <c r="O1653" t="s">
        <v>8271</v>
      </c>
      <c r="P1653">
        <f t="shared" si="100"/>
        <v>3</v>
      </c>
      <c r="Q1653">
        <f t="shared" si="101"/>
        <v>108.63</v>
      </c>
      <c r="R1653" s="12" t="s">
        <v>8308</v>
      </c>
      <c r="S1653" t="s">
        <v>8310</v>
      </c>
      <c r="T1653" s="17">
        <f t="shared" si="102"/>
        <v>42489.696585648147</v>
      </c>
      <c r="U1653" s="17">
        <f t="shared" si="103"/>
        <v>42582.822916666672</v>
      </c>
    </row>
    <row r="1654" spans="2:21" ht="28.5" hidden="1" x14ac:dyDescent="0.45">
      <c r="B1654">
        <v>1259</v>
      </c>
      <c r="C1654" s="9" t="s">
        <v>1260</v>
      </c>
      <c r="D1654" s="3" t="s">
        <v>5369</v>
      </c>
      <c r="E1654" s="5">
        <v>2500</v>
      </c>
      <c r="F1654" s="7">
        <v>2606</v>
      </c>
      <c r="G1654" t="s">
        <v>8218</v>
      </c>
      <c r="H1654" t="s">
        <v>8223</v>
      </c>
      <c r="I1654" t="s">
        <v>8245</v>
      </c>
      <c r="J1654">
        <v>1402286340</v>
      </c>
      <c r="K1654">
        <v>1399504664</v>
      </c>
      <c r="L1654" t="b">
        <v>1</v>
      </c>
      <c r="M1654">
        <v>96</v>
      </c>
      <c r="N1654" t="b">
        <v>1</v>
      </c>
      <c r="O1654" t="s">
        <v>8274</v>
      </c>
      <c r="P1654">
        <f t="shared" si="100"/>
        <v>104</v>
      </c>
      <c r="Q1654">
        <f t="shared" si="101"/>
        <v>27.15</v>
      </c>
      <c r="R1654" s="12" t="s">
        <v>8327</v>
      </c>
      <c r="S1654" t="s">
        <v>8331</v>
      </c>
      <c r="T1654" s="17">
        <f t="shared" si="102"/>
        <v>41766.970648148148</v>
      </c>
      <c r="U1654" s="17">
        <f t="shared" si="103"/>
        <v>41561.165972222225</v>
      </c>
    </row>
    <row r="1655" spans="2:21" ht="42.75" x14ac:dyDescent="0.45">
      <c r="B1655">
        <v>3438</v>
      </c>
      <c r="C1655" s="9" t="s">
        <v>3437</v>
      </c>
      <c r="D1655" s="3" t="s">
        <v>7548</v>
      </c>
      <c r="E1655" s="5">
        <v>2500</v>
      </c>
      <c r="F1655" s="7">
        <v>2605</v>
      </c>
      <c r="G1655" t="s">
        <v>8218</v>
      </c>
      <c r="H1655" t="s">
        <v>8224</v>
      </c>
      <c r="I1655" t="s">
        <v>8246</v>
      </c>
      <c r="J1655">
        <v>1430600400</v>
      </c>
      <c r="K1655">
        <v>1428358567</v>
      </c>
      <c r="L1655" t="b">
        <v>0</v>
      </c>
      <c r="M1655">
        <v>14</v>
      </c>
      <c r="N1655" t="b">
        <v>1</v>
      </c>
      <c r="O1655" t="s">
        <v>8269</v>
      </c>
      <c r="P1655">
        <f t="shared" si="100"/>
        <v>104</v>
      </c>
      <c r="Q1655">
        <f t="shared" si="101"/>
        <v>186.07</v>
      </c>
      <c r="R1655" s="12" t="s">
        <v>8323</v>
      </c>
      <c r="S1655" t="s">
        <v>8326</v>
      </c>
      <c r="T1655" s="17">
        <f t="shared" si="102"/>
        <v>42100.927858796291</v>
      </c>
      <c r="U1655" s="17">
        <f t="shared" si="103"/>
        <v>41888.875</v>
      </c>
    </row>
    <row r="1656" spans="2:21" ht="42.75" hidden="1" x14ac:dyDescent="0.45">
      <c r="B1656">
        <v>1893</v>
      </c>
      <c r="C1656" s="9" t="s">
        <v>1894</v>
      </c>
      <c r="D1656" s="3" t="s">
        <v>6003</v>
      </c>
      <c r="E1656" s="5">
        <v>2500</v>
      </c>
      <c r="F1656" s="7">
        <v>2600</v>
      </c>
      <c r="G1656" t="s">
        <v>8218</v>
      </c>
      <c r="H1656" t="s">
        <v>8223</v>
      </c>
      <c r="I1656" t="s">
        <v>8245</v>
      </c>
      <c r="J1656">
        <v>1302926340</v>
      </c>
      <c r="K1656">
        <v>1301524585</v>
      </c>
      <c r="L1656" t="b">
        <v>0</v>
      </c>
      <c r="M1656">
        <v>45</v>
      </c>
      <c r="N1656" t="b">
        <v>1</v>
      </c>
      <c r="O1656" t="s">
        <v>8277</v>
      </c>
      <c r="P1656">
        <f t="shared" si="100"/>
        <v>104</v>
      </c>
      <c r="Q1656">
        <f t="shared" si="101"/>
        <v>57.78</v>
      </c>
      <c r="R1656" s="12" t="s">
        <v>8327</v>
      </c>
      <c r="S1656" t="s">
        <v>8328</v>
      </c>
      <c r="T1656" s="17">
        <f t="shared" si="102"/>
        <v>40632.94195601852</v>
      </c>
      <c r="U1656" s="17">
        <f t="shared" si="103"/>
        <v>42549.696585648147</v>
      </c>
    </row>
    <row r="1657" spans="2:21" ht="57" x14ac:dyDescent="0.45">
      <c r="B1657">
        <v>2840</v>
      </c>
      <c r="C1657" s="9" t="s">
        <v>2840</v>
      </c>
      <c r="D1657" s="3" t="s">
        <v>6950</v>
      </c>
      <c r="E1657" s="5">
        <v>2500</v>
      </c>
      <c r="F1657" s="7">
        <v>2600</v>
      </c>
      <c r="G1657" t="s">
        <v>8218</v>
      </c>
      <c r="H1657" t="s">
        <v>8224</v>
      </c>
      <c r="I1657" t="s">
        <v>8246</v>
      </c>
      <c r="J1657">
        <v>1426698000</v>
      </c>
      <c r="K1657">
        <v>1424825479</v>
      </c>
      <c r="L1657" t="b">
        <v>0</v>
      </c>
      <c r="M1657">
        <v>132</v>
      </c>
      <c r="N1657" t="b">
        <v>1</v>
      </c>
      <c r="O1657" t="s">
        <v>8269</v>
      </c>
      <c r="P1657">
        <f t="shared" si="100"/>
        <v>104</v>
      </c>
      <c r="Q1657">
        <f t="shared" si="101"/>
        <v>19.7</v>
      </c>
      <c r="R1657" s="12" t="s">
        <v>8323</v>
      </c>
      <c r="S1657" t="s">
        <v>8326</v>
      </c>
      <c r="T1657" s="17">
        <f t="shared" si="102"/>
        <v>42060.035636574074</v>
      </c>
      <c r="U1657" s="17">
        <f t="shared" si="103"/>
        <v>41799.165972222225</v>
      </c>
    </row>
    <row r="1658" spans="2:21" ht="42.75" hidden="1" x14ac:dyDescent="0.45">
      <c r="B1658">
        <v>3365</v>
      </c>
      <c r="C1658" s="9" t="s">
        <v>3364</v>
      </c>
      <c r="D1658" s="3" t="s">
        <v>7475</v>
      </c>
      <c r="E1658" s="5">
        <v>2500</v>
      </c>
      <c r="F1658" s="7">
        <v>2600</v>
      </c>
      <c r="G1658" t="s">
        <v>8218</v>
      </c>
      <c r="H1658" t="s">
        <v>8223</v>
      </c>
      <c r="I1658" t="s">
        <v>8245</v>
      </c>
      <c r="J1658">
        <v>1449973592</v>
      </c>
      <c r="K1658">
        <v>1447381592</v>
      </c>
      <c r="L1658" t="b">
        <v>0</v>
      </c>
      <c r="M1658">
        <v>3</v>
      </c>
      <c r="N1658" t="b">
        <v>1</v>
      </c>
      <c r="O1658" t="s">
        <v>8269</v>
      </c>
      <c r="P1658">
        <f t="shared" si="100"/>
        <v>104</v>
      </c>
      <c r="Q1658">
        <f t="shared" si="101"/>
        <v>866.67</v>
      </c>
      <c r="R1658" s="12" t="s">
        <v>8323</v>
      </c>
      <c r="S1658" t="s">
        <v>8326</v>
      </c>
      <c r="T1658" s="17">
        <f t="shared" si="102"/>
        <v>42321.101759259262</v>
      </c>
      <c r="U1658" s="17">
        <f t="shared" si="103"/>
        <v>42126.875</v>
      </c>
    </row>
    <row r="1659" spans="2:21" ht="28.5" hidden="1" x14ac:dyDescent="0.45">
      <c r="B1659">
        <v>1360</v>
      </c>
      <c r="C1659" s="9" t="s">
        <v>1361</v>
      </c>
      <c r="D1659" s="3" t="s">
        <v>5470</v>
      </c>
      <c r="E1659" s="5">
        <v>1500</v>
      </c>
      <c r="F1659" s="7">
        <v>2598</v>
      </c>
      <c r="G1659" t="s">
        <v>8218</v>
      </c>
      <c r="H1659" t="s">
        <v>8223</v>
      </c>
      <c r="I1659" t="s">
        <v>8245</v>
      </c>
      <c r="J1659">
        <v>1343943420</v>
      </c>
      <c r="K1659">
        <v>1341524220</v>
      </c>
      <c r="L1659" t="b">
        <v>0</v>
      </c>
      <c r="M1659">
        <v>81</v>
      </c>
      <c r="N1659" t="b">
        <v>1</v>
      </c>
      <c r="O1659" t="s">
        <v>8272</v>
      </c>
      <c r="P1659">
        <f t="shared" si="100"/>
        <v>173</v>
      </c>
      <c r="Q1659">
        <f t="shared" si="101"/>
        <v>32.07</v>
      </c>
      <c r="R1659" s="12" t="s">
        <v>8311</v>
      </c>
      <c r="S1659" t="s">
        <v>8333</v>
      </c>
      <c r="T1659" s="17">
        <f t="shared" si="102"/>
        <v>41095.900694444441</v>
      </c>
      <c r="U1659" s="17">
        <f t="shared" si="103"/>
        <v>40649.165972222225</v>
      </c>
    </row>
    <row r="1660" spans="2:21" ht="42.75" hidden="1" x14ac:dyDescent="0.45">
      <c r="B1660">
        <v>376</v>
      </c>
      <c r="C1660" s="9" t="s">
        <v>377</v>
      </c>
      <c r="D1660" s="3" t="s">
        <v>4486</v>
      </c>
      <c r="E1660" s="5">
        <v>2450</v>
      </c>
      <c r="F1660" s="7">
        <v>2596</v>
      </c>
      <c r="G1660" t="s">
        <v>8218</v>
      </c>
      <c r="H1660" t="s">
        <v>8224</v>
      </c>
      <c r="I1660" t="s">
        <v>8246</v>
      </c>
      <c r="J1660">
        <v>1472122316</v>
      </c>
      <c r="K1660">
        <v>1469443916</v>
      </c>
      <c r="L1660" t="b">
        <v>0</v>
      </c>
      <c r="M1660">
        <v>48</v>
      </c>
      <c r="N1660" t="b">
        <v>1</v>
      </c>
      <c r="O1660" t="s">
        <v>8267</v>
      </c>
      <c r="P1660">
        <f t="shared" si="100"/>
        <v>106</v>
      </c>
      <c r="Q1660">
        <f t="shared" si="101"/>
        <v>54.08</v>
      </c>
      <c r="R1660" s="12" t="s">
        <v>8321</v>
      </c>
      <c r="S1660" t="s">
        <v>8322</v>
      </c>
      <c r="T1660" s="17">
        <f t="shared" si="102"/>
        <v>42576.452731481477</v>
      </c>
      <c r="U1660" s="17">
        <f t="shared" si="103"/>
        <v>42081.708333333328</v>
      </c>
    </row>
    <row r="1661" spans="2:21" ht="85.5" hidden="1" x14ac:dyDescent="0.45">
      <c r="B1661">
        <v>3505</v>
      </c>
      <c r="C1661" s="9" t="s">
        <v>3504</v>
      </c>
      <c r="D1661" s="3" t="s">
        <v>7615</v>
      </c>
      <c r="E1661" s="5">
        <v>2500</v>
      </c>
      <c r="F1661" s="7">
        <v>2594</v>
      </c>
      <c r="G1661" t="s">
        <v>8218</v>
      </c>
      <c r="H1661" t="s">
        <v>8223</v>
      </c>
      <c r="I1661" t="s">
        <v>8245</v>
      </c>
      <c r="J1661">
        <v>1399953600</v>
      </c>
      <c r="K1661">
        <v>1398983245</v>
      </c>
      <c r="L1661" t="b">
        <v>0</v>
      </c>
      <c r="M1661">
        <v>39</v>
      </c>
      <c r="N1661" t="b">
        <v>1</v>
      </c>
      <c r="O1661" t="s">
        <v>8269</v>
      </c>
      <c r="P1661">
        <f t="shared" si="100"/>
        <v>104</v>
      </c>
      <c r="Q1661">
        <f t="shared" si="101"/>
        <v>66.510000000000005</v>
      </c>
      <c r="R1661" s="12" t="s">
        <v>8323</v>
      </c>
      <c r="S1661" t="s">
        <v>8326</v>
      </c>
      <c r="T1661" s="17">
        <f t="shared" si="102"/>
        <v>41760.935706018521</v>
      </c>
      <c r="U1661" s="17">
        <f t="shared" si="103"/>
        <v>42351.101759259262</v>
      </c>
    </row>
    <row r="1662" spans="2:21" ht="42.75" hidden="1" x14ac:dyDescent="0.45">
      <c r="B1662">
        <v>2540</v>
      </c>
      <c r="C1662" s="9" t="s">
        <v>2540</v>
      </c>
      <c r="D1662" s="3" t="s">
        <v>6650</v>
      </c>
      <c r="E1662" s="5">
        <v>2500</v>
      </c>
      <c r="F1662" s="7">
        <v>2585</v>
      </c>
      <c r="G1662" t="s">
        <v>8218</v>
      </c>
      <c r="H1662" t="s">
        <v>8223</v>
      </c>
      <c r="I1662" t="s">
        <v>8245</v>
      </c>
      <c r="J1662">
        <v>1319904721</v>
      </c>
      <c r="K1662">
        <v>1314720721</v>
      </c>
      <c r="L1662" t="b">
        <v>0</v>
      </c>
      <c r="M1662">
        <v>27</v>
      </c>
      <c r="N1662" t="b">
        <v>1</v>
      </c>
      <c r="O1662" t="s">
        <v>8298</v>
      </c>
      <c r="P1662">
        <f t="shared" si="100"/>
        <v>103</v>
      </c>
      <c r="Q1662">
        <f t="shared" si="101"/>
        <v>95.74</v>
      </c>
      <c r="R1662" s="12" t="s">
        <v>8327</v>
      </c>
      <c r="S1662" t="s">
        <v>8341</v>
      </c>
      <c r="T1662" s="17">
        <f t="shared" si="102"/>
        <v>40785.675011574072</v>
      </c>
      <c r="U1662" s="17">
        <f t="shared" si="103"/>
        <v>41123.900694444441</v>
      </c>
    </row>
    <row r="1663" spans="2:21" ht="42.75" x14ac:dyDescent="0.45">
      <c r="B1663">
        <v>3278</v>
      </c>
      <c r="C1663" s="9" t="s">
        <v>3278</v>
      </c>
      <c r="D1663" s="3" t="s">
        <v>7388</v>
      </c>
      <c r="E1663" s="5">
        <v>2500</v>
      </c>
      <c r="F1663" s="7">
        <v>2585</v>
      </c>
      <c r="G1663" t="s">
        <v>8218</v>
      </c>
      <c r="H1663" t="s">
        <v>8224</v>
      </c>
      <c r="I1663" t="s">
        <v>8246</v>
      </c>
      <c r="J1663">
        <v>1433017303</v>
      </c>
      <c r="K1663">
        <v>1430425303</v>
      </c>
      <c r="L1663" t="b">
        <v>1</v>
      </c>
      <c r="M1663">
        <v>34</v>
      </c>
      <c r="N1663" t="b">
        <v>1</v>
      </c>
      <c r="O1663" t="s">
        <v>8269</v>
      </c>
      <c r="P1663">
        <f t="shared" si="100"/>
        <v>103</v>
      </c>
      <c r="Q1663">
        <f t="shared" si="101"/>
        <v>76.03</v>
      </c>
      <c r="R1663" s="12" t="s">
        <v>8323</v>
      </c>
      <c r="S1663" t="s">
        <v>8326</v>
      </c>
      <c r="T1663" s="17">
        <f t="shared" si="102"/>
        <v>42124.848414351851</v>
      </c>
      <c r="U1663" s="17">
        <f t="shared" si="103"/>
        <v>42607.452731481477</v>
      </c>
    </row>
    <row r="1664" spans="2:21" ht="42.75" hidden="1" x14ac:dyDescent="0.45">
      <c r="B1664">
        <v>1507</v>
      </c>
      <c r="C1664" s="9" t="s">
        <v>1508</v>
      </c>
      <c r="D1664" s="3" t="s">
        <v>5617</v>
      </c>
      <c r="E1664" s="5">
        <v>1200</v>
      </c>
      <c r="F1664" s="7">
        <v>2580</v>
      </c>
      <c r="G1664" t="s">
        <v>8218</v>
      </c>
      <c r="H1664" t="s">
        <v>8223</v>
      </c>
      <c r="I1664" t="s">
        <v>8245</v>
      </c>
      <c r="J1664">
        <v>1273911000</v>
      </c>
      <c r="K1664">
        <v>1268822909</v>
      </c>
      <c r="L1664" t="b">
        <v>1</v>
      </c>
      <c r="M1664">
        <v>33</v>
      </c>
      <c r="N1664" t="b">
        <v>1</v>
      </c>
      <c r="O1664" t="s">
        <v>8283</v>
      </c>
      <c r="P1664">
        <f t="shared" si="100"/>
        <v>215</v>
      </c>
      <c r="Q1664">
        <f t="shared" si="101"/>
        <v>78.180000000000007</v>
      </c>
      <c r="R1664" s="12" t="s">
        <v>8313</v>
      </c>
      <c r="S1664" t="s">
        <v>8314</v>
      </c>
      <c r="T1664" s="17">
        <f t="shared" si="102"/>
        <v>40254.450335648151</v>
      </c>
      <c r="U1664" s="17">
        <f t="shared" si="103"/>
        <v>41772.166666666664</v>
      </c>
    </row>
    <row r="1665" spans="2:21" ht="42.75" x14ac:dyDescent="0.45">
      <c r="B1665">
        <v>3178</v>
      </c>
      <c r="C1665" s="9" t="s">
        <v>3178</v>
      </c>
      <c r="D1665" s="3" t="s">
        <v>7288</v>
      </c>
      <c r="E1665" s="5">
        <v>1500</v>
      </c>
      <c r="F1665" s="7">
        <v>2576</v>
      </c>
      <c r="G1665" t="s">
        <v>8218</v>
      </c>
      <c r="H1665" t="s">
        <v>8224</v>
      </c>
      <c r="I1665" t="s">
        <v>8246</v>
      </c>
      <c r="J1665">
        <v>1405521075</v>
      </c>
      <c r="K1665">
        <v>1402929075</v>
      </c>
      <c r="L1665" t="b">
        <v>1</v>
      </c>
      <c r="M1665">
        <v>78</v>
      </c>
      <c r="N1665" t="b">
        <v>1</v>
      </c>
      <c r="O1665" t="s">
        <v>8269</v>
      </c>
      <c r="P1665">
        <f t="shared" si="100"/>
        <v>172</v>
      </c>
      <c r="Q1665">
        <f t="shared" si="101"/>
        <v>33.03</v>
      </c>
      <c r="R1665" s="12" t="s">
        <v>8323</v>
      </c>
      <c r="S1665" t="s">
        <v>8326</v>
      </c>
      <c r="T1665" s="17">
        <f t="shared" si="102"/>
        <v>41806.605034722219</v>
      </c>
      <c r="U1665" s="17">
        <f t="shared" si="103"/>
        <v>40845.675011574072</v>
      </c>
    </row>
    <row r="1666" spans="2:21" ht="28.5" hidden="1" x14ac:dyDescent="0.45">
      <c r="B1666">
        <v>3264</v>
      </c>
      <c r="C1666" s="9" t="s">
        <v>3264</v>
      </c>
      <c r="D1666" s="3" t="s">
        <v>7374</v>
      </c>
      <c r="E1666" s="5">
        <v>2500</v>
      </c>
      <c r="F1666" s="7">
        <v>2575</v>
      </c>
      <c r="G1666" t="s">
        <v>8218</v>
      </c>
      <c r="H1666" t="s">
        <v>8223</v>
      </c>
      <c r="I1666" t="s">
        <v>8245</v>
      </c>
      <c r="J1666">
        <v>1422482400</v>
      </c>
      <c r="K1666">
        <v>1421089938</v>
      </c>
      <c r="L1666" t="b">
        <v>1</v>
      </c>
      <c r="M1666">
        <v>49</v>
      </c>
      <c r="N1666" t="b">
        <v>1</v>
      </c>
      <c r="O1666" t="s">
        <v>8269</v>
      </c>
      <c r="P1666">
        <f t="shared" si="100"/>
        <v>103</v>
      </c>
      <c r="Q1666">
        <f t="shared" si="101"/>
        <v>52.55</v>
      </c>
      <c r="R1666" s="12" t="s">
        <v>8323</v>
      </c>
      <c r="S1666" t="s">
        <v>8326</v>
      </c>
      <c r="T1666" s="17">
        <f t="shared" si="102"/>
        <v>42016.800208333334</v>
      </c>
      <c r="U1666" s="17">
        <f t="shared" si="103"/>
        <v>42154.848414351851</v>
      </c>
    </row>
    <row r="1667" spans="2:21" ht="42.75" hidden="1" x14ac:dyDescent="0.45">
      <c r="B1667">
        <v>2933</v>
      </c>
      <c r="C1667" s="9" t="s">
        <v>2933</v>
      </c>
      <c r="D1667" s="3" t="s">
        <v>7043</v>
      </c>
      <c r="E1667" s="5">
        <v>2500</v>
      </c>
      <c r="F1667" s="7">
        <v>2569</v>
      </c>
      <c r="G1667" t="s">
        <v>8218</v>
      </c>
      <c r="H1667" t="s">
        <v>8223</v>
      </c>
      <c r="I1667" t="s">
        <v>8245</v>
      </c>
      <c r="J1667">
        <v>1465081053</v>
      </c>
      <c r="K1667">
        <v>1462489053</v>
      </c>
      <c r="L1667" t="b">
        <v>0</v>
      </c>
      <c r="M1667">
        <v>54</v>
      </c>
      <c r="N1667" t="b">
        <v>1</v>
      </c>
      <c r="O1667" t="s">
        <v>8303</v>
      </c>
      <c r="P1667">
        <f t="shared" ref="P1667:P1730" si="104">ROUND(F1667/E1667*100,0)</f>
        <v>103</v>
      </c>
      <c r="Q1667">
        <f t="shared" ref="Q1667:Q1730" si="105">IFERROR(ROUND(F1667/M1667,2),0)</f>
        <v>47.57</v>
      </c>
      <c r="R1667" s="12" t="s">
        <v>8323</v>
      </c>
      <c r="S1667" t="s">
        <v>8335</v>
      </c>
      <c r="T1667" s="17">
        <f t="shared" ref="T1667:T1730" si="106">(((K1667/60)/60)/24)+DATE(1970,1,1)</f>
        <v>42495.956631944442</v>
      </c>
      <c r="U1667" s="17">
        <f t="shared" si="103"/>
        <v>40313.340277777781</v>
      </c>
    </row>
    <row r="1668" spans="2:21" ht="42.75" x14ac:dyDescent="0.45">
      <c r="B1668">
        <v>3538</v>
      </c>
      <c r="C1668" s="9" t="s">
        <v>3537</v>
      </c>
      <c r="D1668" s="3" t="s">
        <v>7648</v>
      </c>
      <c r="E1668" s="5">
        <v>2000</v>
      </c>
      <c r="F1668" s="7">
        <v>2569</v>
      </c>
      <c r="G1668" t="s">
        <v>8218</v>
      </c>
      <c r="H1668" t="s">
        <v>8224</v>
      </c>
      <c r="I1668" t="s">
        <v>8246</v>
      </c>
      <c r="J1668">
        <v>1471428340</v>
      </c>
      <c r="K1668">
        <v>1469009140</v>
      </c>
      <c r="L1668" t="b">
        <v>0</v>
      </c>
      <c r="M1668">
        <v>83</v>
      </c>
      <c r="N1668" t="b">
        <v>1</v>
      </c>
      <c r="O1668" t="s">
        <v>8269</v>
      </c>
      <c r="P1668">
        <f t="shared" si="104"/>
        <v>128</v>
      </c>
      <c r="Q1668">
        <f t="shared" si="105"/>
        <v>30.95</v>
      </c>
      <c r="R1668" s="12" t="s">
        <v>8323</v>
      </c>
      <c r="S1668" t="s">
        <v>8326</v>
      </c>
      <c r="T1668" s="17">
        <f t="shared" si="106"/>
        <v>42571.420601851853</v>
      </c>
      <c r="U1668" s="17">
        <f t="shared" si="103"/>
        <v>41836.605034722219</v>
      </c>
    </row>
    <row r="1669" spans="2:21" ht="42.75" hidden="1" x14ac:dyDescent="0.45">
      <c r="B1669">
        <v>2315</v>
      </c>
      <c r="C1669" s="9" t="s">
        <v>2316</v>
      </c>
      <c r="D1669" s="3" t="s">
        <v>6425</v>
      </c>
      <c r="E1669" s="5">
        <v>2500</v>
      </c>
      <c r="F1669" s="7">
        <v>2565</v>
      </c>
      <c r="G1669" t="s">
        <v>8218</v>
      </c>
      <c r="H1669" t="s">
        <v>8223</v>
      </c>
      <c r="I1669" t="s">
        <v>8245</v>
      </c>
      <c r="J1669">
        <v>1336238743</v>
      </c>
      <c r="K1669">
        <v>1333646743</v>
      </c>
      <c r="L1669" t="b">
        <v>1</v>
      </c>
      <c r="M1669">
        <v>64</v>
      </c>
      <c r="N1669" t="b">
        <v>1</v>
      </c>
      <c r="O1669" t="s">
        <v>8277</v>
      </c>
      <c r="P1669">
        <f t="shared" si="104"/>
        <v>103</v>
      </c>
      <c r="Q1669">
        <f t="shared" si="105"/>
        <v>40.08</v>
      </c>
      <c r="R1669" s="12" t="s">
        <v>8327</v>
      </c>
      <c r="S1669" t="s">
        <v>8328</v>
      </c>
      <c r="T1669" s="17">
        <f t="shared" si="106"/>
        <v>41004.72619212963</v>
      </c>
      <c r="U1669" s="17">
        <f t="shared" si="103"/>
        <v>42032.916666666672</v>
      </c>
    </row>
    <row r="1670" spans="2:21" ht="42.75" hidden="1" x14ac:dyDescent="0.45">
      <c r="B1670">
        <v>3441</v>
      </c>
      <c r="C1670" s="9" t="s">
        <v>3440</v>
      </c>
      <c r="D1670" s="3" t="s">
        <v>7551</v>
      </c>
      <c r="E1670" s="5">
        <v>2500</v>
      </c>
      <c r="F1670" s="7">
        <v>2565</v>
      </c>
      <c r="G1670" t="s">
        <v>8218</v>
      </c>
      <c r="H1670" t="s">
        <v>8223</v>
      </c>
      <c r="I1670" t="s">
        <v>8245</v>
      </c>
      <c r="J1670">
        <v>1447445820</v>
      </c>
      <c r="K1670">
        <v>1445077121</v>
      </c>
      <c r="L1670" t="b">
        <v>0</v>
      </c>
      <c r="M1670">
        <v>43</v>
      </c>
      <c r="N1670" t="b">
        <v>1</v>
      </c>
      <c r="O1670" t="s">
        <v>8269</v>
      </c>
      <c r="P1670">
        <f t="shared" si="104"/>
        <v>103</v>
      </c>
      <c r="Q1670">
        <f t="shared" si="105"/>
        <v>59.65</v>
      </c>
      <c r="R1670" s="12" t="s">
        <v>8323</v>
      </c>
      <c r="S1670" t="s">
        <v>8326</v>
      </c>
      <c r="T1670" s="17">
        <f t="shared" si="106"/>
        <v>42294.429641203707</v>
      </c>
      <c r="U1670" s="17">
        <f t="shared" ref="U1670:U1733" si="107">(((J1667/60)/60)/24)+DATE(1970,1,1)</f>
        <v>42525.956631944442</v>
      </c>
    </row>
    <row r="1671" spans="2:21" ht="28.5" hidden="1" x14ac:dyDescent="0.45">
      <c r="B1671">
        <v>3597</v>
      </c>
      <c r="C1671" s="9" t="s">
        <v>3596</v>
      </c>
      <c r="D1671" s="3" t="s">
        <v>7707</v>
      </c>
      <c r="E1671" s="5">
        <v>2500</v>
      </c>
      <c r="F1671" s="7">
        <v>2565</v>
      </c>
      <c r="G1671" t="s">
        <v>8218</v>
      </c>
      <c r="H1671" t="s">
        <v>8223</v>
      </c>
      <c r="I1671" t="s">
        <v>8245</v>
      </c>
      <c r="J1671">
        <v>1456984740</v>
      </c>
      <c r="K1671">
        <v>1455717790</v>
      </c>
      <c r="L1671" t="b">
        <v>0</v>
      </c>
      <c r="M1671">
        <v>33</v>
      </c>
      <c r="N1671" t="b">
        <v>1</v>
      </c>
      <c r="O1671" t="s">
        <v>8269</v>
      </c>
      <c r="P1671">
        <f t="shared" si="104"/>
        <v>103</v>
      </c>
      <c r="Q1671">
        <f t="shared" si="105"/>
        <v>77.73</v>
      </c>
      <c r="R1671" s="12" t="s">
        <v>8323</v>
      </c>
      <c r="S1671" t="s">
        <v>8326</v>
      </c>
      <c r="T1671" s="17">
        <f t="shared" si="106"/>
        <v>42417.585532407407</v>
      </c>
      <c r="U1671" s="17">
        <f t="shared" si="107"/>
        <v>42599.420601851853</v>
      </c>
    </row>
    <row r="1672" spans="2:21" ht="42.75" hidden="1" x14ac:dyDescent="0.45">
      <c r="B1672">
        <v>2809</v>
      </c>
      <c r="C1672" s="9" t="s">
        <v>2809</v>
      </c>
      <c r="D1672" s="3" t="s">
        <v>6919</v>
      </c>
      <c r="E1672" s="5">
        <v>2500</v>
      </c>
      <c r="F1672" s="7">
        <v>2560</v>
      </c>
      <c r="G1672" t="s">
        <v>8218</v>
      </c>
      <c r="H1672" t="s">
        <v>8223</v>
      </c>
      <c r="I1672" t="s">
        <v>8245</v>
      </c>
      <c r="J1672">
        <v>1459348740</v>
      </c>
      <c r="K1672">
        <v>1458647725</v>
      </c>
      <c r="L1672" t="b">
        <v>0</v>
      </c>
      <c r="M1672">
        <v>21</v>
      </c>
      <c r="N1672" t="b">
        <v>1</v>
      </c>
      <c r="O1672" t="s">
        <v>8269</v>
      </c>
      <c r="P1672">
        <f t="shared" si="104"/>
        <v>102</v>
      </c>
      <c r="Q1672">
        <f t="shared" si="105"/>
        <v>121.9</v>
      </c>
      <c r="R1672" s="12" t="s">
        <v>8323</v>
      </c>
      <c r="S1672" t="s">
        <v>8326</v>
      </c>
      <c r="T1672" s="17">
        <f t="shared" si="106"/>
        <v>42451.496817129635</v>
      </c>
      <c r="U1672" s="17">
        <f t="shared" si="107"/>
        <v>41034.72619212963</v>
      </c>
    </row>
    <row r="1673" spans="2:21" ht="42.75" hidden="1" x14ac:dyDescent="0.45">
      <c r="B1673">
        <v>3268</v>
      </c>
      <c r="C1673" s="9" t="s">
        <v>3268</v>
      </c>
      <c r="D1673" s="3" t="s">
        <v>7378</v>
      </c>
      <c r="E1673" s="5">
        <v>2000</v>
      </c>
      <c r="F1673" s="7">
        <v>2560</v>
      </c>
      <c r="G1673" t="s">
        <v>8218</v>
      </c>
      <c r="H1673" t="s">
        <v>8223</v>
      </c>
      <c r="I1673" t="s">
        <v>8245</v>
      </c>
      <c r="J1673">
        <v>1472074928</v>
      </c>
      <c r="K1673">
        <v>1470692528</v>
      </c>
      <c r="L1673" t="b">
        <v>1</v>
      </c>
      <c r="M1673">
        <v>42</v>
      </c>
      <c r="N1673" t="b">
        <v>1</v>
      </c>
      <c r="O1673" t="s">
        <v>8269</v>
      </c>
      <c r="P1673">
        <f t="shared" si="104"/>
        <v>128</v>
      </c>
      <c r="Q1673">
        <f t="shared" si="105"/>
        <v>60.95</v>
      </c>
      <c r="R1673" s="12" t="s">
        <v>8323</v>
      </c>
      <c r="S1673" t="s">
        <v>8326</v>
      </c>
      <c r="T1673" s="17">
        <f t="shared" si="106"/>
        <v>42590.90425925926</v>
      </c>
      <c r="U1673" s="17">
        <f t="shared" si="107"/>
        <v>42321.845138888893</v>
      </c>
    </row>
    <row r="1674" spans="2:21" ht="99.75" hidden="1" x14ac:dyDescent="0.45">
      <c r="B1674">
        <v>3561</v>
      </c>
      <c r="C1674" s="9" t="s">
        <v>3560</v>
      </c>
      <c r="D1674" s="3" t="s">
        <v>7671</v>
      </c>
      <c r="E1674" s="5">
        <v>2500</v>
      </c>
      <c r="F1674" s="7">
        <v>2560</v>
      </c>
      <c r="G1674" t="s">
        <v>8218</v>
      </c>
      <c r="H1674" t="s">
        <v>8223</v>
      </c>
      <c r="I1674" t="s">
        <v>8245</v>
      </c>
      <c r="J1674">
        <v>1438799760</v>
      </c>
      <c r="K1674">
        <v>1437236378</v>
      </c>
      <c r="L1674" t="b">
        <v>0</v>
      </c>
      <c r="M1674">
        <v>54</v>
      </c>
      <c r="N1674" t="b">
        <v>1</v>
      </c>
      <c r="O1674" t="s">
        <v>8269</v>
      </c>
      <c r="P1674">
        <f t="shared" si="104"/>
        <v>102</v>
      </c>
      <c r="Q1674">
        <f t="shared" si="105"/>
        <v>47.41</v>
      </c>
      <c r="R1674" s="12" t="s">
        <v>8323</v>
      </c>
      <c r="S1674" t="s">
        <v>8326</v>
      </c>
      <c r="T1674" s="17">
        <f t="shared" si="106"/>
        <v>42203.680300925931</v>
      </c>
      <c r="U1674" s="17">
        <f t="shared" si="107"/>
        <v>42432.249305555553</v>
      </c>
    </row>
    <row r="1675" spans="2:21" ht="42.75" hidden="1" x14ac:dyDescent="0.45">
      <c r="B1675">
        <v>3603</v>
      </c>
      <c r="C1675" s="9" t="s">
        <v>3602</v>
      </c>
      <c r="D1675" s="3" t="s">
        <v>7713</v>
      </c>
      <c r="E1675" s="5">
        <v>1500</v>
      </c>
      <c r="F1675" s="7">
        <v>2560</v>
      </c>
      <c r="G1675" t="s">
        <v>8218</v>
      </c>
      <c r="H1675" t="s">
        <v>8223</v>
      </c>
      <c r="I1675" t="s">
        <v>8245</v>
      </c>
      <c r="J1675">
        <v>1446759880</v>
      </c>
      <c r="K1675">
        <v>1444164280</v>
      </c>
      <c r="L1675" t="b">
        <v>0</v>
      </c>
      <c r="M1675">
        <v>57</v>
      </c>
      <c r="N1675" t="b">
        <v>1</v>
      </c>
      <c r="O1675" t="s">
        <v>8269</v>
      </c>
      <c r="P1675">
        <f t="shared" si="104"/>
        <v>171</v>
      </c>
      <c r="Q1675">
        <f t="shared" si="105"/>
        <v>44.91</v>
      </c>
      <c r="R1675" s="12" t="s">
        <v>8323</v>
      </c>
      <c r="S1675" t="s">
        <v>8326</v>
      </c>
      <c r="T1675" s="17">
        <f t="shared" si="106"/>
        <v>42283.864351851851</v>
      </c>
      <c r="U1675" s="17">
        <f t="shared" si="107"/>
        <v>42459.610416666663</v>
      </c>
    </row>
    <row r="1676" spans="2:21" ht="42.75" hidden="1" x14ac:dyDescent="0.45">
      <c r="B1676">
        <v>1347</v>
      </c>
      <c r="C1676" s="9" t="s">
        <v>1348</v>
      </c>
      <c r="D1676" s="3" t="s">
        <v>5457</v>
      </c>
      <c r="E1676" s="5">
        <v>2500</v>
      </c>
      <c r="F1676" s="7">
        <v>2555</v>
      </c>
      <c r="G1676" t="s">
        <v>8218</v>
      </c>
      <c r="H1676" t="s">
        <v>8223</v>
      </c>
      <c r="I1676" t="s">
        <v>8245</v>
      </c>
      <c r="J1676">
        <v>1425741525</v>
      </c>
      <c r="K1676">
        <v>1423149525</v>
      </c>
      <c r="L1676" t="b">
        <v>0</v>
      </c>
      <c r="M1676">
        <v>31</v>
      </c>
      <c r="N1676" t="b">
        <v>1</v>
      </c>
      <c r="O1676" t="s">
        <v>8272</v>
      </c>
      <c r="P1676">
        <f t="shared" si="104"/>
        <v>102</v>
      </c>
      <c r="Q1676">
        <f t="shared" si="105"/>
        <v>82.42</v>
      </c>
      <c r="R1676" s="12" t="s">
        <v>8311</v>
      </c>
      <c r="S1676" t="s">
        <v>8333</v>
      </c>
      <c r="T1676" s="17">
        <f t="shared" si="106"/>
        <v>42040.638020833328</v>
      </c>
      <c r="U1676" s="17">
        <f t="shared" si="107"/>
        <v>42606.90425925926</v>
      </c>
    </row>
    <row r="1677" spans="2:21" ht="42.75" x14ac:dyDescent="0.45">
      <c r="B1677">
        <v>3487</v>
      </c>
      <c r="C1677" s="9" t="s">
        <v>3486</v>
      </c>
      <c r="D1677" s="3" t="s">
        <v>7597</v>
      </c>
      <c r="E1677" s="5">
        <v>2000</v>
      </c>
      <c r="F1677" s="7">
        <v>2555</v>
      </c>
      <c r="G1677" t="s">
        <v>8218</v>
      </c>
      <c r="H1677" t="s">
        <v>8224</v>
      </c>
      <c r="I1677" t="s">
        <v>8246</v>
      </c>
      <c r="J1677">
        <v>1435185252</v>
      </c>
      <c r="K1677">
        <v>1432593252</v>
      </c>
      <c r="L1677" t="b">
        <v>0</v>
      </c>
      <c r="M1677">
        <v>66</v>
      </c>
      <c r="N1677" t="b">
        <v>1</v>
      </c>
      <c r="O1677" t="s">
        <v>8269</v>
      </c>
      <c r="P1677">
        <f t="shared" si="104"/>
        <v>128</v>
      </c>
      <c r="Q1677">
        <f t="shared" si="105"/>
        <v>38.71</v>
      </c>
      <c r="R1677" s="12" t="s">
        <v>8323</v>
      </c>
      <c r="S1677" t="s">
        <v>8326</v>
      </c>
      <c r="T1677" s="17">
        <f t="shared" si="106"/>
        <v>42149.940416666665</v>
      </c>
      <c r="U1677" s="17">
        <f t="shared" si="107"/>
        <v>42221.774999999994</v>
      </c>
    </row>
    <row r="1678" spans="2:21" ht="28.5" hidden="1" x14ac:dyDescent="0.45">
      <c r="B1678">
        <v>758</v>
      </c>
      <c r="C1678" s="9" t="s">
        <v>759</v>
      </c>
      <c r="D1678" s="3" t="s">
        <v>4868</v>
      </c>
      <c r="E1678" s="5">
        <v>2500</v>
      </c>
      <c r="F1678" s="7">
        <v>2550</v>
      </c>
      <c r="G1678" t="s">
        <v>8218</v>
      </c>
      <c r="H1678" t="s">
        <v>8223</v>
      </c>
      <c r="I1678" t="s">
        <v>8245</v>
      </c>
      <c r="J1678">
        <v>1286568268</v>
      </c>
      <c r="K1678">
        <v>1283976268</v>
      </c>
      <c r="L1678" t="b">
        <v>0</v>
      </c>
      <c r="M1678">
        <v>19</v>
      </c>
      <c r="N1678" t="b">
        <v>1</v>
      </c>
      <c r="O1678" t="s">
        <v>8272</v>
      </c>
      <c r="P1678">
        <f t="shared" si="104"/>
        <v>102</v>
      </c>
      <c r="Q1678">
        <f t="shared" si="105"/>
        <v>134.21</v>
      </c>
      <c r="R1678" s="12" t="s">
        <v>8311</v>
      </c>
      <c r="S1678" t="s">
        <v>8333</v>
      </c>
      <c r="T1678" s="17">
        <f t="shared" si="106"/>
        <v>40429.836435185185</v>
      </c>
      <c r="U1678" s="17">
        <f t="shared" si="107"/>
        <v>42313.906018518523</v>
      </c>
    </row>
    <row r="1679" spans="2:21" ht="42.75" hidden="1" x14ac:dyDescent="0.45">
      <c r="B1679">
        <v>986</v>
      </c>
      <c r="C1679" s="9" t="s">
        <v>987</v>
      </c>
      <c r="D1679" s="3" t="s">
        <v>5096</v>
      </c>
      <c r="E1679" s="5">
        <v>20000</v>
      </c>
      <c r="F1679" s="7">
        <v>2550</v>
      </c>
      <c r="G1679" t="s">
        <v>8220</v>
      </c>
      <c r="H1679" t="s">
        <v>8224</v>
      </c>
      <c r="I1679" t="s">
        <v>8246</v>
      </c>
      <c r="J1679">
        <v>1452384000</v>
      </c>
      <c r="K1679">
        <v>1447698300</v>
      </c>
      <c r="L1679" t="b">
        <v>0</v>
      </c>
      <c r="M1679">
        <v>23</v>
      </c>
      <c r="N1679" t="b">
        <v>0</v>
      </c>
      <c r="O1679" t="s">
        <v>8271</v>
      </c>
      <c r="P1679">
        <f t="shared" si="104"/>
        <v>13</v>
      </c>
      <c r="Q1679">
        <f t="shared" si="105"/>
        <v>110.87</v>
      </c>
      <c r="R1679" s="12" t="s">
        <v>8308</v>
      </c>
      <c r="S1679" t="s">
        <v>8310</v>
      </c>
      <c r="T1679" s="17">
        <f t="shared" si="106"/>
        <v>42324.767361111109</v>
      </c>
      <c r="U1679" s="17">
        <f t="shared" si="107"/>
        <v>42070.638020833328</v>
      </c>
    </row>
    <row r="1680" spans="2:21" ht="42.75" hidden="1" x14ac:dyDescent="0.45">
      <c r="B1680">
        <v>3207</v>
      </c>
      <c r="C1680" s="9" t="s">
        <v>3207</v>
      </c>
      <c r="D1680" s="3" t="s">
        <v>7317</v>
      </c>
      <c r="E1680" s="5">
        <v>5500</v>
      </c>
      <c r="F1680" s="7">
        <v>2550</v>
      </c>
      <c r="G1680" t="s">
        <v>8220</v>
      </c>
      <c r="H1680" t="s">
        <v>8223</v>
      </c>
      <c r="I1680" t="s">
        <v>8245</v>
      </c>
      <c r="J1680">
        <v>1429767607</v>
      </c>
      <c r="K1680">
        <v>1424587207</v>
      </c>
      <c r="L1680" t="b">
        <v>0</v>
      </c>
      <c r="M1680">
        <v>36</v>
      </c>
      <c r="N1680" t="b">
        <v>0</v>
      </c>
      <c r="O1680" t="s">
        <v>8303</v>
      </c>
      <c r="P1680">
        <f t="shared" si="104"/>
        <v>46</v>
      </c>
      <c r="Q1680">
        <f t="shared" si="105"/>
        <v>70.83</v>
      </c>
      <c r="R1680" s="12" t="s">
        <v>8323</v>
      </c>
      <c r="S1680" t="s">
        <v>8335</v>
      </c>
      <c r="T1680" s="17">
        <f t="shared" si="106"/>
        <v>42057.277858796297</v>
      </c>
      <c r="U1680" s="17">
        <f t="shared" si="107"/>
        <v>42179.940416666665</v>
      </c>
    </row>
    <row r="1681" spans="2:21" ht="42.75" x14ac:dyDescent="0.45">
      <c r="B1681">
        <v>1295</v>
      </c>
      <c r="C1681" s="9" t="s">
        <v>1296</v>
      </c>
      <c r="D1681" s="3" t="s">
        <v>5405</v>
      </c>
      <c r="E1681" s="5">
        <v>2500</v>
      </c>
      <c r="F1681" s="7">
        <v>2549</v>
      </c>
      <c r="G1681" t="s">
        <v>8218</v>
      </c>
      <c r="H1681" t="s">
        <v>8224</v>
      </c>
      <c r="I1681" t="s">
        <v>8246</v>
      </c>
      <c r="J1681">
        <v>1438189200</v>
      </c>
      <c r="K1681">
        <v>1435585497</v>
      </c>
      <c r="L1681" t="b">
        <v>0</v>
      </c>
      <c r="M1681">
        <v>64</v>
      </c>
      <c r="N1681" t="b">
        <v>1</v>
      </c>
      <c r="O1681" t="s">
        <v>8269</v>
      </c>
      <c r="P1681">
        <f t="shared" si="104"/>
        <v>102</v>
      </c>
      <c r="Q1681">
        <f t="shared" si="105"/>
        <v>39.83</v>
      </c>
      <c r="R1681" s="12" t="s">
        <v>8323</v>
      </c>
      <c r="S1681" t="s">
        <v>8326</v>
      </c>
      <c r="T1681" s="17">
        <f t="shared" si="106"/>
        <v>42184.572881944448</v>
      </c>
      <c r="U1681" s="17">
        <f t="shared" si="107"/>
        <v>40459.836435185185</v>
      </c>
    </row>
    <row r="1682" spans="2:21" ht="42.75" hidden="1" x14ac:dyDescent="0.45">
      <c r="B1682">
        <v>755</v>
      </c>
      <c r="C1682" s="9" t="s">
        <v>756</v>
      </c>
      <c r="D1682" s="3" t="s">
        <v>4865</v>
      </c>
      <c r="E1682" s="5">
        <v>2500</v>
      </c>
      <c r="F1682" s="7">
        <v>2547.69</v>
      </c>
      <c r="G1682" t="s">
        <v>8218</v>
      </c>
      <c r="H1682" t="s">
        <v>8223</v>
      </c>
      <c r="I1682" t="s">
        <v>8245</v>
      </c>
      <c r="J1682">
        <v>1369010460</v>
      </c>
      <c r="K1682">
        <v>1366381877</v>
      </c>
      <c r="L1682" t="b">
        <v>0</v>
      </c>
      <c r="M1682">
        <v>68</v>
      </c>
      <c r="N1682" t="b">
        <v>1</v>
      </c>
      <c r="O1682" t="s">
        <v>8272</v>
      </c>
      <c r="P1682">
        <f t="shared" si="104"/>
        <v>102</v>
      </c>
      <c r="Q1682">
        <f t="shared" si="105"/>
        <v>37.47</v>
      </c>
      <c r="R1682" s="12" t="s">
        <v>8311</v>
      </c>
      <c r="S1682" t="s">
        <v>8333</v>
      </c>
      <c r="T1682" s="17">
        <f t="shared" si="106"/>
        <v>41383.605057870373</v>
      </c>
      <c r="U1682" s="17">
        <f t="shared" si="107"/>
        <v>42379</v>
      </c>
    </row>
    <row r="1683" spans="2:21" ht="42.75" hidden="1" x14ac:dyDescent="0.45">
      <c r="B1683">
        <v>3592</v>
      </c>
      <c r="C1683" s="9" t="s">
        <v>3591</v>
      </c>
      <c r="D1683" s="3" t="s">
        <v>7702</v>
      </c>
      <c r="E1683" s="5">
        <v>2000</v>
      </c>
      <c r="F1683" s="7">
        <v>2545</v>
      </c>
      <c r="G1683" t="s">
        <v>8218</v>
      </c>
      <c r="H1683" t="s">
        <v>8223</v>
      </c>
      <c r="I1683" t="s">
        <v>8245</v>
      </c>
      <c r="J1683">
        <v>1423630740</v>
      </c>
      <c r="K1683">
        <v>1418673307</v>
      </c>
      <c r="L1683" t="b">
        <v>0</v>
      </c>
      <c r="M1683">
        <v>35</v>
      </c>
      <c r="N1683" t="b">
        <v>1</v>
      </c>
      <c r="O1683" t="s">
        <v>8269</v>
      </c>
      <c r="P1683">
        <f t="shared" si="104"/>
        <v>127</v>
      </c>
      <c r="Q1683">
        <f t="shared" si="105"/>
        <v>72.709999999999994</v>
      </c>
      <c r="R1683" s="12" t="s">
        <v>8323</v>
      </c>
      <c r="S1683" t="s">
        <v>8326</v>
      </c>
      <c r="T1683" s="17">
        <f t="shared" si="106"/>
        <v>41988.829942129625</v>
      </c>
      <c r="U1683" s="17">
        <f t="shared" si="107"/>
        <v>42117.236192129625</v>
      </c>
    </row>
    <row r="1684" spans="2:21" ht="42.75" hidden="1" x14ac:dyDescent="0.45">
      <c r="B1684">
        <v>860</v>
      </c>
      <c r="C1684" s="9" t="s">
        <v>861</v>
      </c>
      <c r="D1684" s="3" t="s">
        <v>4970</v>
      </c>
      <c r="E1684" s="5">
        <v>14000</v>
      </c>
      <c r="F1684" s="7">
        <v>2540</v>
      </c>
      <c r="G1684" t="s">
        <v>8220</v>
      </c>
      <c r="H1684" t="s">
        <v>8223</v>
      </c>
      <c r="I1684" t="s">
        <v>8245</v>
      </c>
      <c r="J1684">
        <v>1385123713</v>
      </c>
      <c r="K1684">
        <v>1382528113</v>
      </c>
      <c r="L1684" t="b">
        <v>0</v>
      </c>
      <c r="M1684">
        <v>48</v>
      </c>
      <c r="N1684" t="b">
        <v>0</v>
      </c>
      <c r="O1684" t="s">
        <v>8276</v>
      </c>
      <c r="P1684">
        <f t="shared" si="104"/>
        <v>18</v>
      </c>
      <c r="Q1684">
        <f t="shared" si="105"/>
        <v>52.92</v>
      </c>
      <c r="R1684" s="12" t="s">
        <v>8327</v>
      </c>
      <c r="S1684" t="s">
        <v>8350</v>
      </c>
      <c r="T1684" s="17">
        <f t="shared" si="106"/>
        <v>41570.482789351852</v>
      </c>
      <c r="U1684" s="17">
        <f t="shared" si="107"/>
        <v>42214.708333333328</v>
      </c>
    </row>
    <row r="1685" spans="2:21" ht="42.75" hidden="1" x14ac:dyDescent="0.45">
      <c r="B1685">
        <v>1241</v>
      </c>
      <c r="C1685" s="9" t="s">
        <v>1242</v>
      </c>
      <c r="D1685" s="3" t="s">
        <v>5351</v>
      </c>
      <c r="E1685" s="5">
        <v>5000</v>
      </c>
      <c r="F1685" s="7">
        <v>2537</v>
      </c>
      <c r="G1685" t="s">
        <v>8219</v>
      </c>
      <c r="H1685" t="s">
        <v>8223</v>
      </c>
      <c r="I1685" t="s">
        <v>8245</v>
      </c>
      <c r="J1685">
        <v>1414994340</v>
      </c>
      <c r="K1685">
        <v>1413057980</v>
      </c>
      <c r="L1685" t="b">
        <v>0</v>
      </c>
      <c r="M1685">
        <v>34</v>
      </c>
      <c r="N1685" t="b">
        <v>0</v>
      </c>
      <c r="O1685" t="s">
        <v>8284</v>
      </c>
      <c r="P1685">
        <f t="shared" si="104"/>
        <v>51</v>
      </c>
      <c r="Q1685">
        <f t="shared" si="105"/>
        <v>74.62</v>
      </c>
      <c r="R1685" s="12" t="s">
        <v>8327</v>
      </c>
      <c r="S1685" t="s">
        <v>8354</v>
      </c>
      <c r="T1685" s="17">
        <f t="shared" si="106"/>
        <v>41923.837731481479</v>
      </c>
      <c r="U1685" s="17">
        <f t="shared" si="107"/>
        <v>41414.02847222222</v>
      </c>
    </row>
    <row r="1686" spans="2:21" ht="42.75" hidden="1" x14ac:dyDescent="0.45">
      <c r="B1686">
        <v>726</v>
      </c>
      <c r="C1686" s="9" t="s">
        <v>727</v>
      </c>
      <c r="D1686" s="3" t="s">
        <v>4836</v>
      </c>
      <c r="E1686" s="5">
        <v>2500</v>
      </c>
      <c r="F1686" s="7">
        <v>2535</v>
      </c>
      <c r="G1686" t="s">
        <v>8218</v>
      </c>
      <c r="H1686" t="s">
        <v>8223</v>
      </c>
      <c r="I1686" t="s">
        <v>8245</v>
      </c>
      <c r="J1686">
        <v>1365728487</v>
      </c>
      <c r="K1686">
        <v>1363136487</v>
      </c>
      <c r="L1686" t="b">
        <v>0</v>
      </c>
      <c r="M1686">
        <v>35</v>
      </c>
      <c r="N1686" t="b">
        <v>1</v>
      </c>
      <c r="O1686" t="s">
        <v>8272</v>
      </c>
      <c r="P1686">
        <f t="shared" si="104"/>
        <v>101</v>
      </c>
      <c r="Q1686">
        <f t="shared" si="105"/>
        <v>72.430000000000007</v>
      </c>
      <c r="R1686" s="12" t="s">
        <v>8311</v>
      </c>
      <c r="S1686" t="s">
        <v>8333</v>
      </c>
      <c r="T1686" s="17">
        <f t="shared" si="106"/>
        <v>41346.042673611111</v>
      </c>
      <c r="U1686" s="17">
        <f t="shared" si="107"/>
        <v>42046.207638888889</v>
      </c>
    </row>
    <row r="1687" spans="2:21" ht="28.5" hidden="1" x14ac:dyDescent="0.45">
      <c r="B1687">
        <v>1641</v>
      </c>
      <c r="C1687" s="9" t="s">
        <v>1642</v>
      </c>
      <c r="D1687" s="3" t="s">
        <v>5751</v>
      </c>
      <c r="E1687" s="5">
        <v>2500</v>
      </c>
      <c r="F1687" s="7">
        <v>2535</v>
      </c>
      <c r="G1687" t="s">
        <v>8218</v>
      </c>
      <c r="H1687" t="s">
        <v>8223</v>
      </c>
      <c r="I1687" t="s">
        <v>8245</v>
      </c>
      <c r="J1687">
        <v>1418998744</v>
      </c>
      <c r="K1687">
        <v>1416406744</v>
      </c>
      <c r="L1687" t="b">
        <v>0</v>
      </c>
      <c r="M1687">
        <v>26</v>
      </c>
      <c r="N1687" t="b">
        <v>1</v>
      </c>
      <c r="O1687" t="s">
        <v>8290</v>
      </c>
      <c r="P1687">
        <f t="shared" si="104"/>
        <v>101</v>
      </c>
      <c r="Q1687">
        <f t="shared" si="105"/>
        <v>97.5</v>
      </c>
      <c r="R1687" s="12" t="s">
        <v>8327</v>
      </c>
      <c r="S1687" t="s">
        <v>8338</v>
      </c>
      <c r="T1687" s="17">
        <f t="shared" si="106"/>
        <v>41962.596574074079</v>
      </c>
      <c r="U1687" s="17">
        <f t="shared" si="107"/>
        <v>41600.524456018517</v>
      </c>
    </row>
    <row r="1688" spans="2:21" ht="42.75" hidden="1" x14ac:dyDescent="0.45">
      <c r="B1688">
        <v>2986</v>
      </c>
      <c r="C1688" s="9" t="s">
        <v>2986</v>
      </c>
      <c r="D1688" s="3" t="s">
        <v>7096</v>
      </c>
      <c r="E1688" s="5">
        <v>2400</v>
      </c>
      <c r="F1688" s="7">
        <v>2532</v>
      </c>
      <c r="G1688" t="s">
        <v>8218</v>
      </c>
      <c r="H1688" t="s">
        <v>8224</v>
      </c>
      <c r="I1688" t="s">
        <v>8246</v>
      </c>
      <c r="J1688">
        <v>1462100406</v>
      </c>
      <c r="K1688">
        <v>1456920006</v>
      </c>
      <c r="L1688" t="b">
        <v>0</v>
      </c>
      <c r="M1688">
        <v>56</v>
      </c>
      <c r="N1688" t="b">
        <v>1</v>
      </c>
      <c r="O1688" t="s">
        <v>8301</v>
      </c>
      <c r="P1688">
        <f t="shared" si="104"/>
        <v>106</v>
      </c>
      <c r="Q1688">
        <f t="shared" si="105"/>
        <v>45.21</v>
      </c>
      <c r="R1688" s="12" t="s">
        <v>8323</v>
      </c>
      <c r="S1688" t="s">
        <v>8324</v>
      </c>
      <c r="T1688" s="17">
        <f t="shared" si="106"/>
        <v>42431.500069444446</v>
      </c>
      <c r="U1688" s="17">
        <f t="shared" si="107"/>
        <v>41946.249305555553</v>
      </c>
    </row>
    <row r="1689" spans="2:21" ht="42.75" hidden="1" x14ac:dyDescent="0.45">
      <c r="B1689">
        <v>1697</v>
      </c>
      <c r="C1689" s="9" t="s">
        <v>1698</v>
      </c>
      <c r="D1689" s="3" t="s">
        <v>5807</v>
      </c>
      <c r="E1689" s="5">
        <v>12500</v>
      </c>
      <c r="F1689" s="7">
        <v>2526</v>
      </c>
      <c r="G1689" t="s">
        <v>8221</v>
      </c>
      <c r="H1689" t="s">
        <v>8223</v>
      </c>
      <c r="I1689" t="s">
        <v>8245</v>
      </c>
      <c r="J1689">
        <v>1491781648</v>
      </c>
      <c r="K1689">
        <v>1489193248</v>
      </c>
      <c r="L1689" t="b">
        <v>0</v>
      </c>
      <c r="M1689">
        <v>22</v>
      </c>
      <c r="N1689" t="b">
        <v>0</v>
      </c>
      <c r="O1689" t="s">
        <v>8291</v>
      </c>
      <c r="P1689">
        <f t="shared" si="104"/>
        <v>20</v>
      </c>
      <c r="Q1689">
        <f t="shared" si="105"/>
        <v>114.82</v>
      </c>
      <c r="R1689" s="12" t="s">
        <v>8327</v>
      </c>
      <c r="S1689" t="s">
        <v>8330</v>
      </c>
      <c r="T1689" s="17">
        <f t="shared" si="106"/>
        <v>42805.032962962956</v>
      </c>
      <c r="U1689" s="17">
        <f t="shared" si="107"/>
        <v>41376.042673611111</v>
      </c>
    </row>
    <row r="1690" spans="2:21" ht="42.75" hidden="1" x14ac:dyDescent="0.45">
      <c r="B1690">
        <v>3320</v>
      </c>
      <c r="C1690" s="9" t="s">
        <v>3320</v>
      </c>
      <c r="D1690" s="3" t="s">
        <v>7430</v>
      </c>
      <c r="E1690" s="5">
        <v>2500</v>
      </c>
      <c r="F1690" s="7">
        <v>2525</v>
      </c>
      <c r="G1690" t="s">
        <v>8218</v>
      </c>
      <c r="H1690" t="s">
        <v>8223</v>
      </c>
      <c r="I1690" t="s">
        <v>8245</v>
      </c>
      <c r="J1690">
        <v>1466557557</v>
      </c>
      <c r="K1690">
        <v>1463965557</v>
      </c>
      <c r="L1690" t="b">
        <v>0</v>
      </c>
      <c r="M1690">
        <v>38</v>
      </c>
      <c r="N1690" t="b">
        <v>1</v>
      </c>
      <c r="O1690" t="s">
        <v>8269</v>
      </c>
      <c r="P1690">
        <f t="shared" si="104"/>
        <v>101</v>
      </c>
      <c r="Q1690">
        <f t="shared" si="105"/>
        <v>66.45</v>
      </c>
      <c r="R1690" s="12" t="s">
        <v>8323</v>
      </c>
      <c r="S1690" t="s">
        <v>8326</v>
      </c>
      <c r="T1690" s="17">
        <f t="shared" si="106"/>
        <v>42513.045798611114</v>
      </c>
      <c r="U1690" s="17">
        <f t="shared" si="107"/>
        <v>41992.596574074079</v>
      </c>
    </row>
    <row r="1691" spans="2:21" ht="42.75" hidden="1" x14ac:dyDescent="0.45">
      <c r="B1691">
        <v>3890</v>
      </c>
      <c r="C1691" s="9" t="s">
        <v>3887</v>
      </c>
      <c r="D1691" s="3" t="s">
        <v>7998</v>
      </c>
      <c r="E1691" s="5">
        <v>15000</v>
      </c>
      <c r="F1691" s="7">
        <v>2524</v>
      </c>
      <c r="G1691" t="s">
        <v>8220</v>
      </c>
      <c r="H1691" t="s">
        <v>8223</v>
      </c>
      <c r="I1691" t="s">
        <v>8245</v>
      </c>
      <c r="J1691">
        <v>1439662344</v>
      </c>
      <c r="K1691">
        <v>1434478344</v>
      </c>
      <c r="L1691" t="b">
        <v>0</v>
      </c>
      <c r="M1691">
        <v>8</v>
      </c>
      <c r="N1691" t="b">
        <v>0</v>
      </c>
      <c r="O1691" t="s">
        <v>8269</v>
      </c>
      <c r="P1691">
        <f t="shared" si="104"/>
        <v>17</v>
      </c>
      <c r="Q1691">
        <f t="shared" si="105"/>
        <v>315.5</v>
      </c>
      <c r="R1691" s="12" t="s">
        <v>8323</v>
      </c>
      <c r="S1691" t="s">
        <v>8326</v>
      </c>
      <c r="T1691" s="17">
        <f t="shared" si="106"/>
        <v>42171.758611111116</v>
      </c>
      <c r="U1691" s="17">
        <f t="shared" si="107"/>
        <v>42491.458402777775</v>
      </c>
    </row>
    <row r="1692" spans="2:21" ht="42.75" hidden="1" x14ac:dyDescent="0.45">
      <c r="B1692">
        <v>765</v>
      </c>
      <c r="C1692" s="9" t="s">
        <v>766</v>
      </c>
      <c r="D1692" s="3" t="s">
        <v>4875</v>
      </c>
      <c r="E1692" s="5">
        <v>7000</v>
      </c>
      <c r="F1692" s="7">
        <v>2521</v>
      </c>
      <c r="G1692" t="s">
        <v>8220</v>
      </c>
      <c r="H1692" t="s">
        <v>8223</v>
      </c>
      <c r="I1692" t="s">
        <v>8245</v>
      </c>
      <c r="J1692">
        <v>1413723684</v>
      </c>
      <c r="K1692">
        <v>1411131684</v>
      </c>
      <c r="L1692" t="b">
        <v>0</v>
      </c>
      <c r="M1692">
        <v>44</v>
      </c>
      <c r="N1692" t="b">
        <v>0</v>
      </c>
      <c r="O1692" t="s">
        <v>8273</v>
      </c>
      <c r="P1692">
        <f t="shared" si="104"/>
        <v>36</v>
      </c>
      <c r="Q1692">
        <f t="shared" si="105"/>
        <v>57.3</v>
      </c>
      <c r="R1692" s="12" t="s">
        <v>8311</v>
      </c>
      <c r="S1692" t="s">
        <v>8352</v>
      </c>
      <c r="T1692" s="17">
        <f t="shared" si="106"/>
        <v>41901.542638888888</v>
      </c>
      <c r="U1692" s="17">
        <f t="shared" si="107"/>
        <v>42834.991296296299</v>
      </c>
    </row>
    <row r="1693" spans="2:21" ht="28.5" hidden="1" x14ac:dyDescent="0.45">
      <c r="B1693">
        <v>3778</v>
      </c>
      <c r="C1693" s="9" t="s">
        <v>3775</v>
      </c>
      <c r="D1693" s="3" t="s">
        <v>7888</v>
      </c>
      <c r="E1693" s="5">
        <v>2400</v>
      </c>
      <c r="F1693" s="7">
        <v>2521</v>
      </c>
      <c r="G1693" t="s">
        <v>8218</v>
      </c>
      <c r="H1693" t="s">
        <v>8223</v>
      </c>
      <c r="I1693" t="s">
        <v>8245</v>
      </c>
      <c r="J1693">
        <v>1423942780</v>
      </c>
      <c r="K1693">
        <v>1418758780</v>
      </c>
      <c r="L1693" t="b">
        <v>0</v>
      </c>
      <c r="M1693">
        <v>36</v>
      </c>
      <c r="N1693" t="b">
        <v>1</v>
      </c>
      <c r="O1693" t="s">
        <v>8303</v>
      </c>
      <c r="P1693">
        <f t="shared" si="104"/>
        <v>105</v>
      </c>
      <c r="Q1693">
        <f t="shared" si="105"/>
        <v>70.03</v>
      </c>
      <c r="R1693" s="12" t="s">
        <v>8323</v>
      </c>
      <c r="S1693" t="s">
        <v>8335</v>
      </c>
      <c r="T1693" s="17">
        <f t="shared" si="106"/>
        <v>41989.819212962961</v>
      </c>
      <c r="U1693" s="17">
        <f t="shared" si="107"/>
        <v>42543.045798611114</v>
      </c>
    </row>
    <row r="1694" spans="2:21" ht="42.75" hidden="1" x14ac:dyDescent="0.45">
      <c r="B1694">
        <v>3614</v>
      </c>
      <c r="C1694" s="9" t="s">
        <v>3439</v>
      </c>
      <c r="D1694" s="3" t="s">
        <v>7724</v>
      </c>
      <c r="E1694" s="5">
        <v>2500</v>
      </c>
      <c r="F1694" s="7">
        <v>2520</v>
      </c>
      <c r="G1694" t="s">
        <v>8218</v>
      </c>
      <c r="H1694" t="s">
        <v>8223</v>
      </c>
      <c r="I1694" t="s">
        <v>8245</v>
      </c>
      <c r="J1694">
        <v>1434675616</v>
      </c>
      <c r="K1694">
        <v>1432083616</v>
      </c>
      <c r="L1694" t="b">
        <v>0</v>
      </c>
      <c r="M1694">
        <v>71</v>
      </c>
      <c r="N1694" t="b">
        <v>1</v>
      </c>
      <c r="O1694" t="s">
        <v>8269</v>
      </c>
      <c r="P1694">
        <f t="shared" si="104"/>
        <v>101</v>
      </c>
      <c r="Q1694">
        <f t="shared" si="105"/>
        <v>35.49</v>
      </c>
      <c r="R1694" s="12" t="s">
        <v>8323</v>
      </c>
      <c r="S1694" t="s">
        <v>8326</v>
      </c>
      <c r="T1694" s="17">
        <f t="shared" si="106"/>
        <v>42144.041851851856</v>
      </c>
      <c r="U1694" s="17">
        <f t="shared" si="107"/>
        <v>42231.758611111116</v>
      </c>
    </row>
    <row r="1695" spans="2:21" ht="42.75" hidden="1" x14ac:dyDescent="0.45">
      <c r="B1695">
        <v>3699</v>
      </c>
      <c r="C1695" s="9" t="s">
        <v>3696</v>
      </c>
      <c r="D1695" s="3" t="s">
        <v>7809</v>
      </c>
      <c r="E1695" s="5">
        <v>2500</v>
      </c>
      <c r="F1695" s="7">
        <v>2520</v>
      </c>
      <c r="G1695" t="s">
        <v>8218</v>
      </c>
      <c r="H1695" t="s">
        <v>8223</v>
      </c>
      <c r="I1695" t="s">
        <v>8245</v>
      </c>
      <c r="J1695">
        <v>1413383216</v>
      </c>
      <c r="K1695">
        <v>1410791216</v>
      </c>
      <c r="L1695" t="b">
        <v>0</v>
      </c>
      <c r="M1695">
        <v>40</v>
      </c>
      <c r="N1695" t="b">
        <v>1</v>
      </c>
      <c r="O1695" t="s">
        <v>8269</v>
      </c>
      <c r="P1695">
        <f t="shared" si="104"/>
        <v>101</v>
      </c>
      <c r="Q1695">
        <f t="shared" si="105"/>
        <v>63</v>
      </c>
      <c r="R1695" s="12" t="s">
        <v>8323</v>
      </c>
      <c r="S1695" t="s">
        <v>8326</v>
      </c>
      <c r="T1695" s="17">
        <f t="shared" si="106"/>
        <v>41897.602037037039</v>
      </c>
      <c r="U1695" s="17">
        <f t="shared" si="107"/>
        <v>41931.542638888888</v>
      </c>
    </row>
    <row r="1696" spans="2:21" ht="28.5" hidden="1" x14ac:dyDescent="0.45">
      <c r="B1696">
        <v>3318</v>
      </c>
      <c r="C1696" s="9" t="s">
        <v>3318</v>
      </c>
      <c r="D1696" s="3" t="s">
        <v>7428</v>
      </c>
      <c r="E1696" s="5">
        <v>2000</v>
      </c>
      <c r="F1696" s="7">
        <v>2512</v>
      </c>
      <c r="G1696" t="s">
        <v>8218</v>
      </c>
      <c r="H1696" t="s">
        <v>8228</v>
      </c>
      <c r="I1696" t="s">
        <v>8250</v>
      </c>
      <c r="J1696">
        <v>1460341800</v>
      </c>
      <c r="K1696">
        <v>1456902893</v>
      </c>
      <c r="L1696" t="b">
        <v>0</v>
      </c>
      <c r="M1696">
        <v>32</v>
      </c>
      <c r="N1696" t="b">
        <v>1</v>
      </c>
      <c r="O1696" t="s">
        <v>8269</v>
      </c>
      <c r="P1696">
        <f t="shared" si="104"/>
        <v>126</v>
      </c>
      <c r="Q1696">
        <f t="shared" si="105"/>
        <v>78.5</v>
      </c>
      <c r="R1696" s="12" t="s">
        <v>8323</v>
      </c>
      <c r="S1696" t="s">
        <v>8326</v>
      </c>
      <c r="T1696" s="17">
        <f t="shared" si="106"/>
        <v>42431.302002314813</v>
      </c>
      <c r="U1696" s="17">
        <f t="shared" si="107"/>
        <v>42049.819212962961</v>
      </c>
    </row>
    <row r="1697" spans="2:21" ht="28.5" hidden="1" x14ac:dyDescent="0.45">
      <c r="B1697">
        <v>792</v>
      </c>
      <c r="C1697" s="9" t="s">
        <v>793</v>
      </c>
      <c r="D1697" s="3" t="s">
        <v>4902</v>
      </c>
      <c r="E1697" s="5">
        <v>2500</v>
      </c>
      <c r="F1697" s="7">
        <v>2511.11</v>
      </c>
      <c r="G1697" t="s">
        <v>8218</v>
      </c>
      <c r="H1697" t="s">
        <v>8223</v>
      </c>
      <c r="I1697" t="s">
        <v>8245</v>
      </c>
      <c r="J1697">
        <v>1383861483</v>
      </c>
      <c r="K1697">
        <v>1381265883</v>
      </c>
      <c r="L1697" t="b">
        <v>0</v>
      </c>
      <c r="M1697">
        <v>60</v>
      </c>
      <c r="N1697" t="b">
        <v>1</v>
      </c>
      <c r="O1697" t="s">
        <v>8274</v>
      </c>
      <c r="P1697">
        <f t="shared" si="104"/>
        <v>100</v>
      </c>
      <c r="Q1697">
        <f t="shared" si="105"/>
        <v>41.85</v>
      </c>
      <c r="R1697" s="12" t="s">
        <v>8327</v>
      </c>
      <c r="S1697" t="s">
        <v>8331</v>
      </c>
      <c r="T1697" s="17">
        <f t="shared" si="106"/>
        <v>41555.873645833337</v>
      </c>
      <c r="U1697" s="17">
        <f t="shared" si="107"/>
        <v>42174.041851851856</v>
      </c>
    </row>
    <row r="1698" spans="2:21" ht="42.75" hidden="1" x14ac:dyDescent="0.45">
      <c r="B1698">
        <v>1357</v>
      </c>
      <c r="C1698" s="9" t="s">
        <v>1358</v>
      </c>
      <c r="D1698" s="3" t="s">
        <v>5467</v>
      </c>
      <c r="E1698" s="5">
        <v>2000</v>
      </c>
      <c r="F1698" s="7">
        <v>2506</v>
      </c>
      <c r="G1698" t="s">
        <v>8218</v>
      </c>
      <c r="H1698" t="s">
        <v>8223</v>
      </c>
      <c r="I1698" t="s">
        <v>8245</v>
      </c>
      <c r="J1698">
        <v>1362117540</v>
      </c>
      <c r="K1698">
        <v>1359587137</v>
      </c>
      <c r="L1698" t="b">
        <v>0</v>
      </c>
      <c r="M1698">
        <v>65</v>
      </c>
      <c r="N1698" t="b">
        <v>1</v>
      </c>
      <c r="O1698" t="s">
        <v>8272</v>
      </c>
      <c r="P1698">
        <f t="shared" si="104"/>
        <v>125</v>
      </c>
      <c r="Q1698">
        <f t="shared" si="105"/>
        <v>38.549999999999997</v>
      </c>
      <c r="R1698" s="12" t="s">
        <v>8311</v>
      </c>
      <c r="S1698" t="s">
        <v>8333</v>
      </c>
      <c r="T1698" s="17">
        <f t="shared" si="106"/>
        <v>41304.962233796294</v>
      </c>
      <c r="U1698" s="17">
        <f t="shared" si="107"/>
        <v>41927.602037037039</v>
      </c>
    </row>
    <row r="1699" spans="2:21" ht="42.75" hidden="1" x14ac:dyDescent="0.45">
      <c r="B1699">
        <v>1635</v>
      </c>
      <c r="C1699" s="9" t="s">
        <v>1636</v>
      </c>
      <c r="D1699" s="3" t="s">
        <v>5745</v>
      </c>
      <c r="E1699" s="5">
        <v>2000</v>
      </c>
      <c r="F1699" s="7">
        <v>2506</v>
      </c>
      <c r="G1699" t="s">
        <v>8218</v>
      </c>
      <c r="H1699" t="s">
        <v>8223</v>
      </c>
      <c r="I1699" t="s">
        <v>8245</v>
      </c>
      <c r="J1699">
        <v>1468270261</v>
      </c>
      <c r="K1699">
        <v>1463086261</v>
      </c>
      <c r="L1699" t="b">
        <v>0</v>
      </c>
      <c r="M1699">
        <v>37</v>
      </c>
      <c r="N1699" t="b">
        <v>1</v>
      </c>
      <c r="O1699" t="s">
        <v>8274</v>
      </c>
      <c r="P1699">
        <f t="shared" si="104"/>
        <v>125</v>
      </c>
      <c r="Q1699">
        <f t="shared" si="105"/>
        <v>67.73</v>
      </c>
      <c r="R1699" s="12" t="s">
        <v>8327</v>
      </c>
      <c r="S1699" t="s">
        <v>8331</v>
      </c>
      <c r="T1699" s="17">
        <f t="shared" si="106"/>
        <v>42502.868761574078</v>
      </c>
      <c r="U1699" s="17">
        <f t="shared" si="107"/>
        <v>42471.104166666672</v>
      </c>
    </row>
    <row r="1700" spans="2:21" ht="42.75" hidden="1" x14ac:dyDescent="0.45">
      <c r="B1700">
        <v>1842</v>
      </c>
      <c r="C1700" s="9" t="s">
        <v>1843</v>
      </c>
      <c r="D1700" s="3" t="s">
        <v>5952</v>
      </c>
      <c r="E1700" s="5">
        <v>2000</v>
      </c>
      <c r="F1700" s="7">
        <v>2505</v>
      </c>
      <c r="G1700" t="s">
        <v>8218</v>
      </c>
      <c r="H1700" t="s">
        <v>8223</v>
      </c>
      <c r="I1700" t="s">
        <v>8245</v>
      </c>
      <c r="J1700">
        <v>1425275940</v>
      </c>
      <c r="K1700">
        <v>1422371381</v>
      </c>
      <c r="L1700" t="b">
        <v>0</v>
      </c>
      <c r="M1700">
        <v>21</v>
      </c>
      <c r="N1700" t="b">
        <v>1</v>
      </c>
      <c r="O1700" t="s">
        <v>8274</v>
      </c>
      <c r="P1700">
        <f t="shared" si="104"/>
        <v>125</v>
      </c>
      <c r="Q1700">
        <f t="shared" si="105"/>
        <v>119.29</v>
      </c>
      <c r="R1700" s="12" t="s">
        <v>8327</v>
      </c>
      <c r="S1700" t="s">
        <v>8331</v>
      </c>
      <c r="T1700" s="17">
        <f t="shared" si="106"/>
        <v>42031.631724537037</v>
      </c>
      <c r="U1700" s="17">
        <f t="shared" si="107"/>
        <v>41585.915312500001</v>
      </c>
    </row>
    <row r="1701" spans="2:21" ht="57" hidden="1" x14ac:dyDescent="0.45">
      <c r="B1701">
        <v>2177</v>
      </c>
      <c r="C1701" s="9" t="s">
        <v>2178</v>
      </c>
      <c r="D1701" s="3" t="s">
        <v>6287</v>
      </c>
      <c r="E1701" s="5">
        <v>2500</v>
      </c>
      <c r="F1701" s="7">
        <v>2503</v>
      </c>
      <c r="G1701" t="s">
        <v>8218</v>
      </c>
      <c r="H1701" t="s">
        <v>8223</v>
      </c>
      <c r="I1701" t="s">
        <v>8245</v>
      </c>
      <c r="J1701">
        <v>1465192867</v>
      </c>
      <c r="K1701">
        <v>1463032867</v>
      </c>
      <c r="L1701" t="b">
        <v>0</v>
      </c>
      <c r="M1701">
        <v>38</v>
      </c>
      <c r="N1701" t="b">
        <v>1</v>
      </c>
      <c r="O1701" t="s">
        <v>8274</v>
      </c>
      <c r="P1701">
        <f t="shared" si="104"/>
        <v>100</v>
      </c>
      <c r="Q1701">
        <f t="shared" si="105"/>
        <v>65.87</v>
      </c>
      <c r="R1701" s="12" t="s">
        <v>8327</v>
      </c>
      <c r="S1701" t="s">
        <v>8331</v>
      </c>
      <c r="T1701" s="17">
        <f t="shared" si="106"/>
        <v>42502.250775462962</v>
      </c>
      <c r="U1701" s="17">
        <f t="shared" si="107"/>
        <v>41334.249305555553</v>
      </c>
    </row>
    <row r="1702" spans="2:21" ht="42.75" hidden="1" x14ac:dyDescent="0.45">
      <c r="B1702">
        <v>2246</v>
      </c>
      <c r="C1702" s="9" t="s">
        <v>2247</v>
      </c>
      <c r="D1702" s="3" t="s">
        <v>6356</v>
      </c>
      <c r="E1702" s="5">
        <v>2500</v>
      </c>
      <c r="F1702" s="7">
        <v>2503</v>
      </c>
      <c r="G1702" t="s">
        <v>8218</v>
      </c>
      <c r="H1702" t="s">
        <v>8224</v>
      </c>
      <c r="I1702" t="s">
        <v>8246</v>
      </c>
      <c r="J1702">
        <v>1441393210</v>
      </c>
      <c r="K1702">
        <v>1438801210</v>
      </c>
      <c r="L1702" t="b">
        <v>0</v>
      </c>
      <c r="M1702">
        <v>57</v>
      </c>
      <c r="N1702" t="b">
        <v>1</v>
      </c>
      <c r="O1702" t="s">
        <v>8295</v>
      </c>
      <c r="P1702">
        <f t="shared" si="104"/>
        <v>100</v>
      </c>
      <c r="Q1702">
        <f t="shared" si="105"/>
        <v>43.91</v>
      </c>
      <c r="R1702" s="12" t="s">
        <v>8316</v>
      </c>
      <c r="S1702" t="s">
        <v>8317</v>
      </c>
      <c r="T1702" s="17">
        <f t="shared" si="106"/>
        <v>42221.79178240741</v>
      </c>
      <c r="U1702" s="17">
        <f t="shared" si="107"/>
        <v>42562.868761574078</v>
      </c>
    </row>
    <row r="1703" spans="2:21" ht="42.75" hidden="1" x14ac:dyDescent="0.45">
      <c r="B1703">
        <v>2420</v>
      </c>
      <c r="C1703" s="9" t="s">
        <v>2421</v>
      </c>
      <c r="D1703" s="3" t="s">
        <v>6530</v>
      </c>
      <c r="E1703" s="5">
        <v>16870</v>
      </c>
      <c r="F1703" s="7">
        <v>2501</v>
      </c>
      <c r="G1703" t="s">
        <v>8220</v>
      </c>
      <c r="H1703" t="s">
        <v>8223</v>
      </c>
      <c r="I1703" t="s">
        <v>8245</v>
      </c>
      <c r="J1703">
        <v>1415583695</v>
      </c>
      <c r="K1703">
        <v>1410396095</v>
      </c>
      <c r="L1703" t="b">
        <v>0</v>
      </c>
      <c r="M1703">
        <v>36</v>
      </c>
      <c r="N1703" t="b">
        <v>0</v>
      </c>
      <c r="O1703" t="s">
        <v>8282</v>
      </c>
      <c r="P1703">
        <f t="shared" si="104"/>
        <v>15</v>
      </c>
      <c r="Q1703">
        <f t="shared" si="105"/>
        <v>69.47</v>
      </c>
      <c r="R1703" s="12" t="s">
        <v>8319</v>
      </c>
      <c r="S1703" t="s">
        <v>8345</v>
      </c>
      <c r="T1703" s="17">
        <f t="shared" si="106"/>
        <v>41893.028877314813</v>
      </c>
      <c r="U1703" s="17">
        <f t="shared" si="107"/>
        <v>42065.249305555553</v>
      </c>
    </row>
    <row r="1704" spans="2:21" ht="42.75" hidden="1" x14ac:dyDescent="0.45">
      <c r="B1704">
        <v>3312</v>
      </c>
      <c r="C1704" s="9" t="s">
        <v>3312</v>
      </c>
      <c r="D1704" s="3" t="s">
        <v>7422</v>
      </c>
      <c r="E1704" s="5">
        <v>2500</v>
      </c>
      <c r="F1704" s="7">
        <v>2501</v>
      </c>
      <c r="G1704" t="s">
        <v>8218</v>
      </c>
      <c r="H1704" t="s">
        <v>8223</v>
      </c>
      <c r="I1704" t="s">
        <v>8245</v>
      </c>
      <c r="J1704">
        <v>1478901600</v>
      </c>
      <c r="K1704">
        <v>1477077946</v>
      </c>
      <c r="L1704" t="b">
        <v>0</v>
      </c>
      <c r="M1704">
        <v>41</v>
      </c>
      <c r="N1704" t="b">
        <v>1</v>
      </c>
      <c r="O1704" t="s">
        <v>8269</v>
      </c>
      <c r="P1704">
        <f t="shared" si="104"/>
        <v>100</v>
      </c>
      <c r="Q1704">
        <f t="shared" si="105"/>
        <v>61</v>
      </c>
      <c r="R1704" s="12" t="s">
        <v>8323</v>
      </c>
      <c r="S1704" t="s">
        <v>8326</v>
      </c>
      <c r="T1704" s="17">
        <f t="shared" si="106"/>
        <v>42664.809560185182</v>
      </c>
      <c r="U1704" s="17">
        <f t="shared" si="107"/>
        <v>42527.250775462962</v>
      </c>
    </row>
    <row r="1705" spans="2:21" ht="42.75" hidden="1" x14ac:dyDescent="0.45">
      <c r="B1705">
        <v>1829</v>
      </c>
      <c r="C1705" s="9" t="s">
        <v>1830</v>
      </c>
      <c r="D1705" s="3" t="s">
        <v>5939</v>
      </c>
      <c r="E1705" s="5">
        <v>1500</v>
      </c>
      <c r="F1705" s="7">
        <v>2500.25</v>
      </c>
      <c r="G1705" t="s">
        <v>8218</v>
      </c>
      <c r="H1705" t="s">
        <v>8223</v>
      </c>
      <c r="I1705" t="s">
        <v>8245</v>
      </c>
      <c r="J1705">
        <v>1295647200</v>
      </c>
      <c r="K1705">
        <v>1291428371</v>
      </c>
      <c r="L1705" t="b">
        <v>0</v>
      </c>
      <c r="M1705">
        <v>33</v>
      </c>
      <c r="N1705" t="b">
        <v>1</v>
      </c>
      <c r="O1705" t="s">
        <v>8274</v>
      </c>
      <c r="P1705">
        <f t="shared" si="104"/>
        <v>167</v>
      </c>
      <c r="Q1705">
        <f t="shared" si="105"/>
        <v>75.77</v>
      </c>
      <c r="R1705" s="12" t="s">
        <v>8327</v>
      </c>
      <c r="S1705" t="s">
        <v>8331</v>
      </c>
      <c r="T1705" s="17">
        <f t="shared" si="106"/>
        <v>40516.087627314817</v>
      </c>
      <c r="U1705" s="17">
        <f t="shared" si="107"/>
        <v>42251.79178240741</v>
      </c>
    </row>
    <row r="1706" spans="2:21" ht="42.75" hidden="1" x14ac:dyDescent="0.45">
      <c r="B1706">
        <v>1302</v>
      </c>
      <c r="C1706" s="9" t="s">
        <v>1303</v>
      </c>
      <c r="D1706" s="3" t="s">
        <v>5412</v>
      </c>
      <c r="E1706" s="5">
        <v>2500</v>
      </c>
      <c r="F1706" s="7">
        <v>2500</v>
      </c>
      <c r="G1706" t="s">
        <v>8218</v>
      </c>
      <c r="H1706" t="s">
        <v>8223</v>
      </c>
      <c r="I1706" t="s">
        <v>8245</v>
      </c>
      <c r="J1706">
        <v>1480559011</v>
      </c>
      <c r="K1706">
        <v>1477963411</v>
      </c>
      <c r="L1706" t="b">
        <v>0</v>
      </c>
      <c r="M1706">
        <v>50</v>
      </c>
      <c r="N1706" t="b">
        <v>1</v>
      </c>
      <c r="O1706" t="s">
        <v>8269</v>
      </c>
      <c r="P1706">
        <f t="shared" si="104"/>
        <v>100</v>
      </c>
      <c r="Q1706">
        <f t="shared" si="105"/>
        <v>50</v>
      </c>
      <c r="R1706" s="12" t="s">
        <v>8323</v>
      </c>
      <c r="S1706" t="s">
        <v>8326</v>
      </c>
      <c r="T1706" s="17">
        <f t="shared" si="106"/>
        <v>42675.057997685188</v>
      </c>
      <c r="U1706" s="17">
        <f t="shared" si="107"/>
        <v>41953.070543981477</v>
      </c>
    </row>
    <row r="1707" spans="2:21" ht="42.75" hidden="1" x14ac:dyDescent="0.45">
      <c r="B1707">
        <v>2095</v>
      </c>
      <c r="C1707" s="9" t="s">
        <v>2096</v>
      </c>
      <c r="D1707" s="3" t="s">
        <v>6205</v>
      </c>
      <c r="E1707" s="5">
        <v>2500</v>
      </c>
      <c r="F1707" s="7">
        <v>2500</v>
      </c>
      <c r="G1707" t="s">
        <v>8218</v>
      </c>
      <c r="H1707" t="s">
        <v>8223</v>
      </c>
      <c r="I1707" t="s">
        <v>8245</v>
      </c>
      <c r="J1707">
        <v>1317576973</v>
      </c>
      <c r="K1707">
        <v>1312392973</v>
      </c>
      <c r="L1707" t="b">
        <v>0</v>
      </c>
      <c r="M1707">
        <v>22</v>
      </c>
      <c r="N1707" t="b">
        <v>1</v>
      </c>
      <c r="O1707" t="s">
        <v>8277</v>
      </c>
      <c r="P1707">
        <f t="shared" si="104"/>
        <v>100</v>
      </c>
      <c r="Q1707">
        <f t="shared" si="105"/>
        <v>113.64</v>
      </c>
      <c r="R1707" s="12" t="s">
        <v>8327</v>
      </c>
      <c r="S1707" t="s">
        <v>8328</v>
      </c>
      <c r="T1707" s="17">
        <f t="shared" si="106"/>
        <v>40758.733483796292</v>
      </c>
      <c r="U1707" s="17">
        <f t="shared" si="107"/>
        <v>42685.916666666672</v>
      </c>
    </row>
    <row r="1708" spans="2:21" ht="42.75" hidden="1" x14ac:dyDescent="0.45">
      <c r="B1708">
        <v>2466</v>
      </c>
      <c r="C1708" s="9" t="s">
        <v>2467</v>
      </c>
      <c r="D1708" s="3" t="s">
        <v>6576</v>
      </c>
      <c r="E1708" s="5">
        <v>2500</v>
      </c>
      <c r="F1708" s="7">
        <v>2500</v>
      </c>
      <c r="G1708" t="s">
        <v>8218</v>
      </c>
      <c r="H1708" t="s">
        <v>8223</v>
      </c>
      <c r="I1708" t="s">
        <v>8245</v>
      </c>
      <c r="J1708">
        <v>1368066453</v>
      </c>
      <c r="K1708">
        <v>1365474453</v>
      </c>
      <c r="L1708" t="b">
        <v>0</v>
      </c>
      <c r="M1708">
        <v>52</v>
      </c>
      <c r="N1708" t="b">
        <v>1</v>
      </c>
      <c r="O1708" t="s">
        <v>8277</v>
      </c>
      <c r="P1708">
        <f t="shared" si="104"/>
        <v>100</v>
      </c>
      <c r="Q1708">
        <f t="shared" si="105"/>
        <v>48.08</v>
      </c>
      <c r="R1708" s="12" t="s">
        <v>8327</v>
      </c>
      <c r="S1708" t="s">
        <v>8328</v>
      </c>
      <c r="T1708" s="17">
        <f t="shared" si="106"/>
        <v>41373.102465277778</v>
      </c>
      <c r="U1708" s="17">
        <f t="shared" si="107"/>
        <v>40564.916666666664</v>
      </c>
    </row>
    <row r="1709" spans="2:21" ht="28.5" hidden="1" x14ac:dyDescent="0.45">
      <c r="B1709">
        <v>3287</v>
      </c>
      <c r="C1709" s="9" t="s">
        <v>3287</v>
      </c>
      <c r="D1709" s="3" t="s">
        <v>7397</v>
      </c>
      <c r="E1709" s="5">
        <v>2500</v>
      </c>
      <c r="F1709" s="7">
        <v>2500</v>
      </c>
      <c r="G1709" t="s">
        <v>8218</v>
      </c>
      <c r="H1709" t="s">
        <v>8228</v>
      </c>
      <c r="I1709" t="s">
        <v>8250</v>
      </c>
      <c r="J1709">
        <v>1448733628</v>
      </c>
      <c r="K1709">
        <v>1446573628</v>
      </c>
      <c r="L1709" t="b">
        <v>0</v>
      </c>
      <c r="M1709">
        <v>34</v>
      </c>
      <c r="N1709" t="b">
        <v>1</v>
      </c>
      <c r="O1709" t="s">
        <v>8269</v>
      </c>
      <c r="P1709">
        <f t="shared" si="104"/>
        <v>100</v>
      </c>
      <c r="Q1709">
        <f t="shared" si="105"/>
        <v>73.53</v>
      </c>
      <c r="R1709" s="12" t="s">
        <v>8323</v>
      </c>
      <c r="S1709" t="s">
        <v>8326</v>
      </c>
      <c r="T1709" s="17">
        <f t="shared" si="106"/>
        <v>42311.750324074077</v>
      </c>
      <c r="U1709" s="17">
        <f t="shared" si="107"/>
        <v>42705.099664351852</v>
      </c>
    </row>
    <row r="1710" spans="2:21" ht="42.75" hidden="1" x14ac:dyDescent="0.45">
      <c r="B1710">
        <v>3516</v>
      </c>
      <c r="C1710" s="9" t="s">
        <v>3515</v>
      </c>
      <c r="D1710" s="3" t="s">
        <v>7626</v>
      </c>
      <c r="E1710" s="5">
        <v>2500</v>
      </c>
      <c r="F1710" s="7">
        <v>2500</v>
      </c>
      <c r="G1710" t="s">
        <v>8218</v>
      </c>
      <c r="H1710" t="s">
        <v>8223</v>
      </c>
      <c r="I1710" t="s">
        <v>8245</v>
      </c>
      <c r="J1710">
        <v>1410145200</v>
      </c>
      <c r="K1710">
        <v>1407197670</v>
      </c>
      <c r="L1710" t="b">
        <v>0</v>
      </c>
      <c r="M1710">
        <v>11</v>
      </c>
      <c r="N1710" t="b">
        <v>1</v>
      </c>
      <c r="O1710" t="s">
        <v>8269</v>
      </c>
      <c r="P1710">
        <f t="shared" si="104"/>
        <v>100</v>
      </c>
      <c r="Q1710">
        <f t="shared" si="105"/>
        <v>227.27</v>
      </c>
      <c r="R1710" s="12" t="s">
        <v>8323</v>
      </c>
      <c r="S1710" t="s">
        <v>8326</v>
      </c>
      <c r="T1710" s="17">
        <f t="shared" si="106"/>
        <v>41856.010069444441</v>
      </c>
      <c r="U1710" s="17">
        <f t="shared" si="107"/>
        <v>40818.733483796292</v>
      </c>
    </row>
    <row r="1711" spans="2:21" ht="28.5" hidden="1" x14ac:dyDescent="0.45">
      <c r="B1711">
        <v>3544</v>
      </c>
      <c r="C1711" s="9" t="s">
        <v>3543</v>
      </c>
      <c r="D1711" s="3" t="s">
        <v>7654</v>
      </c>
      <c r="E1711" s="5">
        <v>2500</v>
      </c>
      <c r="F1711" s="7">
        <v>2500</v>
      </c>
      <c r="G1711" t="s">
        <v>8218</v>
      </c>
      <c r="H1711" t="s">
        <v>8223</v>
      </c>
      <c r="I1711" t="s">
        <v>8245</v>
      </c>
      <c r="J1711">
        <v>1425758257</v>
      </c>
      <c r="K1711">
        <v>1423166257</v>
      </c>
      <c r="L1711" t="b">
        <v>0</v>
      </c>
      <c r="M1711">
        <v>24</v>
      </c>
      <c r="N1711" t="b">
        <v>1</v>
      </c>
      <c r="O1711" t="s">
        <v>8269</v>
      </c>
      <c r="P1711">
        <f t="shared" si="104"/>
        <v>100</v>
      </c>
      <c r="Q1711">
        <f t="shared" si="105"/>
        <v>104.17</v>
      </c>
      <c r="R1711" s="12" t="s">
        <v>8323</v>
      </c>
      <c r="S1711" t="s">
        <v>8326</v>
      </c>
      <c r="T1711" s="17">
        <f t="shared" si="106"/>
        <v>42040.831678240742</v>
      </c>
      <c r="U1711" s="17">
        <f t="shared" si="107"/>
        <v>41403.102465277778</v>
      </c>
    </row>
    <row r="1712" spans="2:21" ht="42.75" hidden="1" x14ac:dyDescent="0.45">
      <c r="B1712">
        <v>3774</v>
      </c>
      <c r="C1712" s="9" t="s">
        <v>3771</v>
      </c>
      <c r="D1712" s="3" t="s">
        <v>7884</v>
      </c>
      <c r="E1712" s="5">
        <v>2500</v>
      </c>
      <c r="F1712" s="7">
        <v>2500</v>
      </c>
      <c r="G1712" t="s">
        <v>8218</v>
      </c>
      <c r="H1712" t="s">
        <v>8228</v>
      </c>
      <c r="I1712" t="s">
        <v>8250</v>
      </c>
      <c r="J1712">
        <v>1428606055</v>
      </c>
      <c r="K1712">
        <v>1427223655</v>
      </c>
      <c r="L1712" t="b">
        <v>0</v>
      </c>
      <c r="M1712">
        <v>25</v>
      </c>
      <c r="N1712" t="b">
        <v>1</v>
      </c>
      <c r="O1712" t="s">
        <v>8303</v>
      </c>
      <c r="P1712">
        <f t="shared" si="104"/>
        <v>100</v>
      </c>
      <c r="Q1712">
        <f t="shared" si="105"/>
        <v>100</v>
      </c>
      <c r="R1712" s="12" t="s">
        <v>8323</v>
      </c>
      <c r="S1712" t="s">
        <v>8335</v>
      </c>
      <c r="T1712" s="17">
        <f t="shared" si="106"/>
        <v>42087.792303240742</v>
      </c>
      <c r="U1712" s="17">
        <f t="shared" si="107"/>
        <v>42336.750324074077</v>
      </c>
    </row>
    <row r="1713" spans="2:21" ht="42.75" hidden="1" x14ac:dyDescent="0.45">
      <c r="B1713">
        <v>4040</v>
      </c>
      <c r="C1713" s="9" t="s">
        <v>4036</v>
      </c>
      <c r="D1713" s="3" t="s">
        <v>8144</v>
      </c>
      <c r="E1713" s="5">
        <v>8000</v>
      </c>
      <c r="F1713" s="7">
        <v>2500</v>
      </c>
      <c r="G1713" t="s">
        <v>8220</v>
      </c>
      <c r="H1713" t="s">
        <v>8223</v>
      </c>
      <c r="I1713" t="s">
        <v>8245</v>
      </c>
      <c r="J1713">
        <v>1437188400</v>
      </c>
      <c r="K1713">
        <v>1432100004</v>
      </c>
      <c r="L1713" t="b">
        <v>0</v>
      </c>
      <c r="M1713">
        <v>2</v>
      </c>
      <c r="N1713" t="b">
        <v>0</v>
      </c>
      <c r="O1713" t="s">
        <v>8269</v>
      </c>
      <c r="P1713">
        <f t="shared" si="104"/>
        <v>31</v>
      </c>
      <c r="Q1713">
        <f t="shared" si="105"/>
        <v>1250</v>
      </c>
      <c r="R1713" s="12" t="s">
        <v>8323</v>
      </c>
      <c r="S1713" t="s">
        <v>8326</v>
      </c>
      <c r="T1713" s="17">
        <f t="shared" si="106"/>
        <v>42144.231527777782</v>
      </c>
      <c r="U1713" s="17">
        <f t="shared" si="107"/>
        <v>41890.125</v>
      </c>
    </row>
    <row r="1714" spans="2:21" ht="42.75" hidden="1" x14ac:dyDescent="0.45">
      <c r="B1714">
        <v>2670</v>
      </c>
      <c r="C1714" s="9" t="s">
        <v>2670</v>
      </c>
      <c r="D1714" s="3" t="s">
        <v>6780</v>
      </c>
      <c r="E1714" s="5">
        <v>38888</v>
      </c>
      <c r="F1714" s="7">
        <v>2495</v>
      </c>
      <c r="G1714" t="s">
        <v>8220</v>
      </c>
      <c r="H1714" t="s">
        <v>8225</v>
      </c>
      <c r="I1714" t="s">
        <v>8247</v>
      </c>
      <c r="J1714">
        <v>1406593780</v>
      </c>
      <c r="K1714">
        <v>1404174580</v>
      </c>
      <c r="L1714" t="b">
        <v>1</v>
      </c>
      <c r="M1714">
        <v>60</v>
      </c>
      <c r="N1714" t="b">
        <v>0</v>
      </c>
      <c r="O1714" t="s">
        <v>8300</v>
      </c>
      <c r="P1714">
        <f t="shared" si="104"/>
        <v>6</v>
      </c>
      <c r="Q1714">
        <f t="shared" si="105"/>
        <v>41.58</v>
      </c>
      <c r="R1714" s="12" t="s">
        <v>8308</v>
      </c>
      <c r="S1714" t="s">
        <v>8340</v>
      </c>
      <c r="T1714" s="17">
        <f t="shared" si="106"/>
        <v>41821.020601851851</v>
      </c>
      <c r="U1714" s="17">
        <f t="shared" si="107"/>
        <v>42070.831678240742</v>
      </c>
    </row>
    <row r="1715" spans="2:21" ht="42.75" hidden="1" x14ac:dyDescent="0.45">
      <c r="B1715">
        <v>3937</v>
      </c>
      <c r="C1715" s="9" t="s">
        <v>3934</v>
      </c>
      <c r="D1715" s="3" t="s">
        <v>8045</v>
      </c>
      <c r="E1715" s="5">
        <v>2885</v>
      </c>
      <c r="F1715" s="7">
        <v>2485</v>
      </c>
      <c r="G1715" t="s">
        <v>8220</v>
      </c>
      <c r="H1715" t="s">
        <v>8223</v>
      </c>
      <c r="I1715" t="s">
        <v>8245</v>
      </c>
      <c r="J1715">
        <v>1468249760</v>
      </c>
      <c r="K1715">
        <v>1465830560</v>
      </c>
      <c r="L1715" t="b">
        <v>0</v>
      </c>
      <c r="M1715">
        <v>10</v>
      </c>
      <c r="N1715" t="b">
        <v>0</v>
      </c>
      <c r="O1715" t="s">
        <v>8269</v>
      </c>
      <c r="P1715">
        <f t="shared" si="104"/>
        <v>86</v>
      </c>
      <c r="Q1715">
        <f t="shared" si="105"/>
        <v>248.5</v>
      </c>
      <c r="R1715" s="12" t="s">
        <v>8323</v>
      </c>
      <c r="S1715" t="s">
        <v>8326</v>
      </c>
      <c r="T1715" s="17">
        <f t="shared" si="106"/>
        <v>42534.631481481483</v>
      </c>
      <c r="U1715" s="17">
        <f t="shared" si="107"/>
        <v>42103.792303240742</v>
      </c>
    </row>
    <row r="1716" spans="2:21" ht="42.75" hidden="1" x14ac:dyDescent="0.45">
      <c r="B1716">
        <v>945</v>
      </c>
      <c r="C1716" s="9" t="s">
        <v>946</v>
      </c>
      <c r="D1716" s="3" t="s">
        <v>5055</v>
      </c>
      <c r="E1716" s="5">
        <v>100000</v>
      </c>
      <c r="F1716" s="7">
        <v>2484</v>
      </c>
      <c r="G1716" t="s">
        <v>8220</v>
      </c>
      <c r="H1716" t="s">
        <v>8229</v>
      </c>
      <c r="I1716" t="s">
        <v>8248</v>
      </c>
      <c r="J1716">
        <v>1487462340</v>
      </c>
      <c r="K1716">
        <v>1482958626</v>
      </c>
      <c r="L1716" t="b">
        <v>0</v>
      </c>
      <c r="M1716">
        <v>16</v>
      </c>
      <c r="N1716" t="b">
        <v>0</v>
      </c>
      <c r="O1716" t="s">
        <v>8271</v>
      </c>
      <c r="P1716">
        <f t="shared" si="104"/>
        <v>2</v>
      </c>
      <c r="Q1716">
        <f t="shared" si="105"/>
        <v>155.25</v>
      </c>
      <c r="R1716" s="12" t="s">
        <v>8308</v>
      </c>
      <c r="S1716" t="s">
        <v>8310</v>
      </c>
      <c r="T1716" s="17">
        <f t="shared" si="106"/>
        <v>42732.872986111113</v>
      </c>
      <c r="U1716" s="17">
        <f t="shared" si="107"/>
        <v>42203.125</v>
      </c>
    </row>
    <row r="1717" spans="2:21" ht="28.5" hidden="1" x14ac:dyDescent="0.45">
      <c r="B1717">
        <v>1570</v>
      </c>
      <c r="C1717" s="9" t="s">
        <v>1571</v>
      </c>
      <c r="D1717" s="3" t="s">
        <v>5680</v>
      </c>
      <c r="E1717" s="5">
        <v>6000</v>
      </c>
      <c r="F1717" s="7">
        <v>2484</v>
      </c>
      <c r="G1717" t="s">
        <v>8219</v>
      </c>
      <c r="H1717" t="s">
        <v>8223</v>
      </c>
      <c r="I1717" t="s">
        <v>8245</v>
      </c>
      <c r="J1717">
        <v>1460140282</v>
      </c>
      <c r="K1717">
        <v>1457551882</v>
      </c>
      <c r="L1717" t="b">
        <v>0</v>
      </c>
      <c r="M1717">
        <v>52</v>
      </c>
      <c r="N1717" t="b">
        <v>0</v>
      </c>
      <c r="O1717" t="s">
        <v>8288</v>
      </c>
      <c r="P1717">
        <f t="shared" si="104"/>
        <v>41</v>
      </c>
      <c r="Q1717">
        <f t="shared" si="105"/>
        <v>47.77</v>
      </c>
      <c r="R1717" s="12" t="s">
        <v>8311</v>
      </c>
      <c r="S1717" t="s">
        <v>8349</v>
      </c>
      <c r="T1717" s="17">
        <f t="shared" si="106"/>
        <v>42438.813449074078</v>
      </c>
      <c r="U1717" s="17">
        <f t="shared" si="107"/>
        <v>41849.020601851851</v>
      </c>
    </row>
    <row r="1718" spans="2:21" ht="42.75" hidden="1" x14ac:dyDescent="0.45">
      <c r="B1718">
        <v>3105</v>
      </c>
      <c r="C1718" s="9" t="s">
        <v>3105</v>
      </c>
      <c r="D1718" s="3" t="s">
        <v>7215</v>
      </c>
      <c r="E1718" s="5">
        <v>5845</v>
      </c>
      <c r="F1718" s="7">
        <v>2476</v>
      </c>
      <c r="G1718" t="s">
        <v>8220</v>
      </c>
      <c r="H1718" t="s">
        <v>8223</v>
      </c>
      <c r="I1718" t="s">
        <v>8245</v>
      </c>
      <c r="J1718">
        <v>1413694800</v>
      </c>
      <c r="K1718">
        <v>1408986916</v>
      </c>
      <c r="L1718" t="b">
        <v>0</v>
      </c>
      <c r="M1718">
        <v>31</v>
      </c>
      <c r="N1718" t="b">
        <v>0</v>
      </c>
      <c r="O1718" t="s">
        <v>8301</v>
      </c>
      <c r="P1718">
        <f t="shared" si="104"/>
        <v>42</v>
      </c>
      <c r="Q1718">
        <f t="shared" si="105"/>
        <v>79.87</v>
      </c>
      <c r="R1718" s="12" t="s">
        <v>8323</v>
      </c>
      <c r="S1718" t="s">
        <v>8324</v>
      </c>
      <c r="T1718" s="17">
        <f t="shared" si="106"/>
        <v>41876.718935185185</v>
      </c>
      <c r="U1718" s="17">
        <f t="shared" si="107"/>
        <v>42562.631481481483</v>
      </c>
    </row>
    <row r="1719" spans="2:21" ht="28.5" hidden="1" x14ac:dyDescent="0.45">
      <c r="B1719">
        <v>690</v>
      </c>
      <c r="C1719" s="9" t="s">
        <v>691</v>
      </c>
      <c r="D1719" s="3" t="s">
        <v>4800</v>
      </c>
      <c r="E1719" s="5">
        <v>20000</v>
      </c>
      <c r="F1719" s="7">
        <v>2468</v>
      </c>
      <c r="G1719" t="s">
        <v>8220</v>
      </c>
      <c r="H1719" t="s">
        <v>8223</v>
      </c>
      <c r="I1719" t="s">
        <v>8245</v>
      </c>
      <c r="J1719">
        <v>1473400800</v>
      </c>
      <c r="K1719">
        <v>1469718841</v>
      </c>
      <c r="L1719" t="b">
        <v>0</v>
      </c>
      <c r="M1719">
        <v>34</v>
      </c>
      <c r="N1719" t="b">
        <v>0</v>
      </c>
      <c r="O1719" t="s">
        <v>8271</v>
      </c>
      <c r="P1719">
        <f t="shared" si="104"/>
        <v>12</v>
      </c>
      <c r="Q1719">
        <f t="shared" si="105"/>
        <v>72.59</v>
      </c>
      <c r="R1719" s="12" t="s">
        <v>8308</v>
      </c>
      <c r="S1719" t="s">
        <v>8310</v>
      </c>
      <c r="T1719" s="17">
        <f t="shared" si="106"/>
        <v>42579.634733796294</v>
      </c>
      <c r="U1719" s="17">
        <f t="shared" si="107"/>
        <v>42784.999305555553</v>
      </c>
    </row>
    <row r="1720" spans="2:21" ht="42.75" hidden="1" x14ac:dyDescent="0.45">
      <c r="B1720">
        <v>2218</v>
      </c>
      <c r="C1720" s="9" t="s">
        <v>2219</v>
      </c>
      <c r="D1720" s="3" t="s">
        <v>6328</v>
      </c>
      <c r="E1720" s="5">
        <v>2000</v>
      </c>
      <c r="F1720" s="7">
        <v>2456.66</v>
      </c>
      <c r="G1720" t="s">
        <v>8218</v>
      </c>
      <c r="H1720" t="s">
        <v>8223</v>
      </c>
      <c r="I1720" t="s">
        <v>8245</v>
      </c>
      <c r="J1720">
        <v>1346198400</v>
      </c>
      <c r="K1720">
        <v>1344281383</v>
      </c>
      <c r="L1720" t="b">
        <v>0</v>
      </c>
      <c r="M1720">
        <v>76</v>
      </c>
      <c r="N1720" t="b">
        <v>1</v>
      </c>
      <c r="O1720" t="s">
        <v>8278</v>
      </c>
      <c r="P1720">
        <f t="shared" si="104"/>
        <v>123</v>
      </c>
      <c r="Q1720">
        <f t="shared" si="105"/>
        <v>32.32</v>
      </c>
      <c r="R1720" s="12" t="s">
        <v>8327</v>
      </c>
      <c r="S1720" t="s">
        <v>8329</v>
      </c>
      <c r="T1720" s="17">
        <f t="shared" si="106"/>
        <v>41127.812303240738</v>
      </c>
      <c r="U1720" s="17">
        <f t="shared" si="107"/>
        <v>42468.771782407406</v>
      </c>
    </row>
    <row r="1721" spans="2:21" ht="42.75" hidden="1" x14ac:dyDescent="0.45">
      <c r="B1721">
        <v>1221</v>
      </c>
      <c r="C1721" s="9" t="s">
        <v>1222</v>
      </c>
      <c r="D1721" s="3" t="s">
        <v>5331</v>
      </c>
      <c r="E1721" s="5">
        <v>2200</v>
      </c>
      <c r="F1721" s="7">
        <v>2451.0100000000002</v>
      </c>
      <c r="G1721" t="s">
        <v>8218</v>
      </c>
      <c r="H1721" t="s">
        <v>8224</v>
      </c>
      <c r="I1721" t="s">
        <v>8246</v>
      </c>
      <c r="J1721">
        <v>1480809600</v>
      </c>
      <c r="K1721">
        <v>1478431488</v>
      </c>
      <c r="L1721" t="b">
        <v>0</v>
      </c>
      <c r="M1721">
        <v>103</v>
      </c>
      <c r="N1721" t="b">
        <v>1</v>
      </c>
      <c r="O1721" t="s">
        <v>8283</v>
      </c>
      <c r="P1721">
        <f t="shared" si="104"/>
        <v>111</v>
      </c>
      <c r="Q1721">
        <f t="shared" si="105"/>
        <v>23.8</v>
      </c>
      <c r="R1721" s="12" t="s">
        <v>8313</v>
      </c>
      <c r="S1721" t="s">
        <v>8314</v>
      </c>
      <c r="T1721" s="17">
        <f t="shared" si="106"/>
        <v>42680.47555555556</v>
      </c>
      <c r="U1721" s="17">
        <f t="shared" si="107"/>
        <v>41931.208333333336</v>
      </c>
    </row>
    <row r="1722" spans="2:21" ht="42.75" hidden="1" x14ac:dyDescent="0.45">
      <c r="B1722">
        <v>892</v>
      </c>
      <c r="C1722" s="9" t="s">
        <v>893</v>
      </c>
      <c r="D1722" s="3" t="s">
        <v>5002</v>
      </c>
      <c r="E1722" s="5">
        <v>6000</v>
      </c>
      <c r="F1722" s="7">
        <v>2445</v>
      </c>
      <c r="G1722" t="s">
        <v>8220</v>
      </c>
      <c r="H1722" t="s">
        <v>8223</v>
      </c>
      <c r="I1722" t="s">
        <v>8245</v>
      </c>
      <c r="J1722">
        <v>1280635200</v>
      </c>
      <c r="K1722">
        <v>1273121283</v>
      </c>
      <c r="L1722" t="b">
        <v>0</v>
      </c>
      <c r="M1722">
        <v>17</v>
      </c>
      <c r="N1722" t="b">
        <v>0</v>
      </c>
      <c r="O1722" t="s">
        <v>8277</v>
      </c>
      <c r="P1722">
        <f t="shared" si="104"/>
        <v>41</v>
      </c>
      <c r="Q1722">
        <f t="shared" si="105"/>
        <v>143.82</v>
      </c>
      <c r="R1722" s="12" t="s">
        <v>8327</v>
      </c>
      <c r="S1722" t="s">
        <v>8328</v>
      </c>
      <c r="T1722" s="17">
        <f t="shared" si="106"/>
        <v>40304.20003472222</v>
      </c>
      <c r="U1722" s="17">
        <f t="shared" si="107"/>
        <v>42622.25</v>
      </c>
    </row>
    <row r="1723" spans="2:21" ht="71.25" x14ac:dyDescent="0.45">
      <c r="B1723">
        <v>3290</v>
      </c>
      <c r="C1723" s="9" t="s">
        <v>3290</v>
      </c>
      <c r="D1723" s="3" t="s">
        <v>7400</v>
      </c>
      <c r="E1723" s="5">
        <v>2000</v>
      </c>
      <c r="F1723" s="7">
        <v>2424</v>
      </c>
      <c r="G1723" t="s">
        <v>8218</v>
      </c>
      <c r="H1723" t="s">
        <v>8224</v>
      </c>
      <c r="I1723" t="s">
        <v>8246</v>
      </c>
      <c r="J1723">
        <v>1489234891</v>
      </c>
      <c r="K1723">
        <v>1486642891</v>
      </c>
      <c r="L1723" t="b">
        <v>0</v>
      </c>
      <c r="M1723">
        <v>72</v>
      </c>
      <c r="N1723" t="b">
        <v>1</v>
      </c>
      <c r="O1723" t="s">
        <v>8269</v>
      </c>
      <c r="P1723">
        <f t="shared" si="104"/>
        <v>121</v>
      </c>
      <c r="Q1723">
        <f t="shared" si="105"/>
        <v>33.67</v>
      </c>
      <c r="R1723" s="12" t="s">
        <v>8323</v>
      </c>
      <c r="S1723" t="s">
        <v>8326</v>
      </c>
      <c r="T1723" s="17">
        <f t="shared" si="106"/>
        <v>42775.51494212963</v>
      </c>
      <c r="U1723" s="17">
        <f t="shared" si="107"/>
        <v>41150</v>
      </c>
    </row>
    <row r="1724" spans="2:21" ht="42.75" hidden="1" x14ac:dyDescent="0.45">
      <c r="B1724">
        <v>1931</v>
      </c>
      <c r="C1724" s="9" t="s">
        <v>1932</v>
      </c>
      <c r="D1724" s="3" t="s">
        <v>6041</v>
      </c>
      <c r="E1724" s="5">
        <v>2000</v>
      </c>
      <c r="F1724" s="7">
        <v>2412.02</v>
      </c>
      <c r="G1724" t="s">
        <v>8218</v>
      </c>
      <c r="H1724" t="s">
        <v>8223</v>
      </c>
      <c r="I1724" t="s">
        <v>8245</v>
      </c>
      <c r="J1724">
        <v>1337657400</v>
      </c>
      <c r="K1724">
        <v>1336512309</v>
      </c>
      <c r="L1724" t="b">
        <v>0</v>
      </c>
      <c r="M1724">
        <v>50</v>
      </c>
      <c r="N1724" t="b">
        <v>1</v>
      </c>
      <c r="O1724" t="s">
        <v>8277</v>
      </c>
      <c r="P1724">
        <f t="shared" si="104"/>
        <v>121</v>
      </c>
      <c r="Q1724">
        <f t="shared" si="105"/>
        <v>48.24</v>
      </c>
      <c r="R1724" s="12" t="s">
        <v>8327</v>
      </c>
      <c r="S1724" t="s">
        <v>8328</v>
      </c>
      <c r="T1724" s="17">
        <f t="shared" si="106"/>
        <v>41037.892465277779</v>
      </c>
      <c r="U1724" s="17">
        <f t="shared" si="107"/>
        <v>42708</v>
      </c>
    </row>
    <row r="1725" spans="2:21" ht="42.75" hidden="1" x14ac:dyDescent="0.45">
      <c r="B1725">
        <v>537</v>
      </c>
      <c r="C1725" s="9" t="s">
        <v>538</v>
      </c>
      <c r="D1725" s="3" t="s">
        <v>4647</v>
      </c>
      <c r="E1725" s="5">
        <v>2000</v>
      </c>
      <c r="F1725" s="7">
        <v>2410</v>
      </c>
      <c r="G1725" t="s">
        <v>8218</v>
      </c>
      <c r="H1725" t="s">
        <v>8223</v>
      </c>
      <c r="I1725" t="s">
        <v>8245</v>
      </c>
      <c r="J1725">
        <v>1446665191</v>
      </c>
      <c r="K1725">
        <v>1444069591</v>
      </c>
      <c r="L1725" t="b">
        <v>0</v>
      </c>
      <c r="M1725">
        <v>59</v>
      </c>
      <c r="N1725" t="b">
        <v>1</v>
      </c>
      <c r="O1725" t="s">
        <v>8269</v>
      </c>
      <c r="P1725">
        <f t="shared" si="104"/>
        <v>121</v>
      </c>
      <c r="Q1725">
        <f t="shared" si="105"/>
        <v>40.85</v>
      </c>
      <c r="R1725" s="12" t="s">
        <v>8323</v>
      </c>
      <c r="S1725" t="s">
        <v>8326</v>
      </c>
      <c r="T1725" s="17">
        <f t="shared" si="106"/>
        <v>42282.768414351856</v>
      </c>
      <c r="U1725" s="17">
        <f t="shared" si="107"/>
        <v>40391.166666666664</v>
      </c>
    </row>
    <row r="1726" spans="2:21" ht="42.75" hidden="1" x14ac:dyDescent="0.45">
      <c r="B1726">
        <v>1245</v>
      </c>
      <c r="C1726" s="9" t="s">
        <v>1246</v>
      </c>
      <c r="D1726" s="3" t="s">
        <v>5355</v>
      </c>
      <c r="E1726" s="5">
        <v>2000</v>
      </c>
      <c r="F1726" s="7">
        <v>2405</v>
      </c>
      <c r="G1726" t="s">
        <v>8218</v>
      </c>
      <c r="H1726" t="s">
        <v>8223</v>
      </c>
      <c r="I1726" t="s">
        <v>8245</v>
      </c>
      <c r="J1726">
        <v>1402755834</v>
      </c>
      <c r="K1726">
        <v>1400163834</v>
      </c>
      <c r="L1726" t="b">
        <v>1</v>
      </c>
      <c r="M1726">
        <v>17</v>
      </c>
      <c r="N1726" t="b">
        <v>1</v>
      </c>
      <c r="O1726" t="s">
        <v>8274</v>
      </c>
      <c r="P1726">
        <f t="shared" si="104"/>
        <v>120</v>
      </c>
      <c r="Q1726">
        <f t="shared" si="105"/>
        <v>141.47</v>
      </c>
      <c r="R1726" s="12" t="s">
        <v>8327</v>
      </c>
      <c r="S1726" t="s">
        <v>8331</v>
      </c>
      <c r="T1726" s="17">
        <f t="shared" si="106"/>
        <v>41774.599930555552</v>
      </c>
      <c r="U1726" s="17">
        <f t="shared" si="107"/>
        <v>42805.51494212963</v>
      </c>
    </row>
    <row r="1727" spans="2:21" ht="42.75" hidden="1" x14ac:dyDescent="0.45">
      <c r="B1727">
        <v>2827</v>
      </c>
      <c r="C1727" s="9" t="s">
        <v>2827</v>
      </c>
      <c r="D1727" s="3" t="s">
        <v>6937</v>
      </c>
      <c r="E1727" s="5">
        <v>2000</v>
      </c>
      <c r="F1727" s="7">
        <v>2405</v>
      </c>
      <c r="G1727" t="s">
        <v>8218</v>
      </c>
      <c r="H1727" t="s">
        <v>8223</v>
      </c>
      <c r="I1727" t="s">
        <v>8245</v>
      </c>
      <c r="J1727">
        <v>1464971400</v>
      </c>
      <c r="K1727">
        <v>1462379066</v>
      </c>
      <c r="L1727" t="b">
        <v>0</v>
      </c>
      <c r="M1727">
        <v>23</v>
      </c>
      <c r="N1727" t="b">
        <v>1</v>
      </c>
      <c r="O1727" t="s">
        <v>8269</v>
      </c>
      <c r="P1727">
        <f t="shared" si="104"/>
        <v>120</v>
      </c>
      <c r="Q1727">
        <f t="shared" si="105"/>
        <v>104.57</v>
      </c>
      <c r="R1727" s="12" t="s">
        <v>8323</v>
      </c>
      <c r="S1727" t="s">
        <v>8326</v>
      </c>
      <c r="T1727" s="17">
        <f t="shared" si="106"/>
        <v>42494.683634259258</v>
      </c>
      <c r="U1727" s="17">
        <f t="shared" si="107"/>
        <v>41051.145833333336</v>
      </c>
    </row>
    <row r="1728" spans="2:21" ht="42.75" hidden="1" x14ac:dyDescent="0.45">
      <c r="B1728">
        <v>2838</v>
      </c>
      <c r="C1728" s="9" t="s">
        <v>2838</v>
      </c>
      <c r="D1728" s="3" t="s">
        <v>6948</v>
      </c>
      <c r="E1728" s="5">
        <v>2000</v>
      </c>
      <c r="F1728" s="7">
        <v>2405</v>
      </c>
      <c r="G1728" t="s">
        <v>8218</v>
      </c>
      <c r="H1728" t="s">
        <v>8223</v>
      </c>
      <c r="I1728" t="s">
        <v>8245</v>
      </c>
      <c r="J1728">
        <v>1407967200</v>
      </c>
      <c r="K1728">
        <v>1406039696</v>
      </c>
      <c r="L1728" t="b">
        <v>0</v>
      </c>
      <c r="M1728">
        <v>54</v>
      </c>
      <c r="N1728" t="b">
        <v>1</v>
      </c>
      <c r="O1728" t="s">
        <v>8269</v>
      </c>
      <c r="P1728">
        <f t="shared" si="104"/>
        <v>120</v>
      </c>
      <c r="Q1728">
        <f t="shared" si="105"/>
        <v>44.54</v>
      </c>
      <c r="R1728" s="12" t="s">
        <v>8323</v>
      </c>
      <c r="S1728" t="s">
        <v>8326</v>
      </c>
      <c r="T1728" s="17">
        <f t="shared" si="106"/>
        <v>41842.607592592591</v>
      </c>
      <c r="U1728" s="17">
        <f t="shared" si="107"/>
        <v>42312.810081018513</v>
      </c>
    </row>
    <row r="1729" spans="2:21" hidden="1" x14ac:dyDescent="0.45">
      <c r="B1729">
        <v>1689</v>
      </c>
      <c r="C1729" s="9" t="s">
        <v>1690</v>
      </c>
      <c r="D1729" s="3" t="s">
        <v>5799</v>
      </c>
      <c r="E1729" s="5">
        <v>2400</v>
      </c>
      <c r="F1729" s="7">
        <v>2400</v>
      </c>
      <c r="G1729" t="s">
        <v>8221</v>
      </c>
      <c r="H1729" t="s">
        <v>8223</v>
      </c>
      <c r="I1729" t="s">
        <v>8245</v>
      </c>
      <c r="J1729">
        <v>1489700230</v>
      </c>
      <c r="K1729">
        <v>1487111830</v>
      </c>
      <c r="L1729" t="b">
        <v>0</v>
      </c>
      <c r="M1729">
        <v>14</v>
      </c>
      <c r="N1729" t="b">
        <v>0</v>
      </c>
      <c r="O1729" t="s">
        <v>8291</v>
      </c>
      <c r="P1729">
        <f t="shared" si="104"/>
        <v>100</v>
      </c>
      <c r="Q1729">
        <f t="shared" si="105"/>
        <v>171.43</v>
      </c>
      <c r="R1729" s="12" t="s">
        <v>8327</v>
      </c>
      <c r="S1729" t="s">
        <v>8330</v>
      </c>
      <c r="T1729" s="17">
        <f t="shared" si="106"/>
        <v>42780.942476851851</v>
      </c>
      <c r="U1729" s="17">
        <f t="shared" si="107"/>
        <v>41804.599930555552</v>
      </c>
    </row>
    <row r="1730" spans="2:21" ht="42.75" hidden="1" x14ac:dyDescent="0.45">
      <c r="B1730">
        <v>3555</v>
      </c>
      <c r="C1730" s="9" t="s">
        <v>3554</v>
      </c>
      <c r="D1730" s="3" t="s">
        <v>7665</v>
      </c>
      <c r="E1730" s="5">
        <v>2400</v>
      </c>
      <c r="F1730" s="7">
        <v>2400</v>
      </c>
      <c r="G1730" t="s">
        <v>8218</v>
      </c>
      <c r="H1730" t="s">
        <v>8236</v>
      </c>
      <c r="I1730" t="s">
        <v>8248</v>
      </c>
      <c r="J1730">
        <v>1479382594</v>
      </c>
      <c r="K1730">
        <v>1476786994</v>
      </c>
      <c r="L1730" t="b">
        <v>0</v>
      </c>
      <c r="M1730">
        <v>14</v>
      </c>
      <c r="N1730" t="b">
        <v>1</v>
      </c>
      <c r="O1730" t="s">
        <v>8269</v>
      </c>
      <c r="P1730">
        <f t="shared" si="104"/>
        <v>100</v>
      </c>
      <c r="Q1730">
        <f t="shared" si="105"/>
        <v>171.43</v>
      </c>
      <c r="R1730" s="12" t="s">
        <v>8323</v>
      </c>
      <c r="S1730" t="s">
        <v>8326</v>
      </c>
      <c r="T1730" s="17">
        <f t="shared" si="106"/>
        <v>42661.442060185189</v>
      </c>
      <c r="U1730" s="17">
        <f t="shared" si="107"/>
        <v>42524.6875</v>
      </c>
    </row>
    <row r="1731" spans="2:21" ht="28.5" hidden="1" x14ac:dyDescent="0.45">
      <c r="B1731">
        <v>813</v>
      </c>
      <c r="C1731" s="9" t="s">
        <v>814</v>
      </c>
      <c r="D1731" s="3" t="s">
        <v>4923</v>
      </c>
      <c r="E1731" s="5">
        <v>1500</v>
      </c>
      <c r="F1731" s="7">
        <v>2399.94</v>
      </c>
      <c r="G1731" t="s">
        <v>8218</v>
      </c>
      <c r="H1731" t="s">
        <v>8223</v>
      </c>
      <c r="I1731" t="s">
        <v>8245</v>
      </c>
      <c r="J1731">
        <v>1342825365</v>
      </c>
      <c r="K1731">
        <v>1340233365</v>
      </c>
      <c r="L1731" t="b">
        <v>0</v>
      </c>
      <c r="M1731">
        <v>96</v>
      </c>
      <c r="N1731" t="b">
        <v>1</v>
      </c>
      <c r="O1731" t="s">
        <v>8274</v>
      </c>
      <c r="P1731">
        <f t="shared" ref="P1731:P1794" si="108">ROUND(F1731/E1731*100,0)</f>
        <v>160</v>
      </c>
      <c r="Q1731">
        <f t="shared" ref="Q1731:Q1794" si="109">IFERROR(ROUND(F1731/M1731,2),0)</f>
        <v>25</v>
      </c>
      <c r="R1731" s="12" t="s">
        <v>8327</v>
      </c>
      <c r="S1731" t="s">
        <v>8331</v>
      </c>
      <c r="T1731" s="17">
        <f t="shared" ref="T1731:T1794" si="110">(((K1731/60)/60)/24)+DATE(1970,1,1)</f>
        <v>41080.960243055553</v>
      </c>
      <c r="U1731" s="17">
        <f t="shared" si="107"/>
        <v>41864.916666666664</v>
      </c>
    </row>
    <row r="1732" spans="2:21" ht="42.75" hidden="1" x14ac:dyDescent="0.45">
      <c r="B1732">
        <v>1692</v>
      </c>
      <c r="C1732" s="9" t="s">
        <v>1693</v>
      </c>
      <c r="D1732" s="3" t="s">
        <v>5802</v>
      </c>
      <c r="E1732" s="5">
        <v>5000</v>
      </c>
      <c r="F1732" s="7">
        <v>2390</v>
      </c>
      <c r="G1732" t="s">
        <v>8221</v>
      </c>
      <c r="H1732" t="s">
        <v>8223</v>
      </c>
      <c r="I1732" t="s">
        <v>8245</v>
      </c>
      <c r="J1732">
        <v>1490572740</v>
      </c>
      <c r="K1732">
        <v>1487734667</v>
      </c>
      <c r="L1732" t="b">
        <v>0</v>
      </c>
      <c r="M1732">
        <v>15</v>
      </c>
      <c r="N1732" t="b">
        <v>0</v>
      </c>
      <c r="O1732" t="s">
        <v>8291</v>
      </c>
      <c r="P1732">
        <f t="shared" si="108"/>
        <v>48</v>
      </c>
      <c r="Q1732">
        <f t="shared" si="109"/>
        <v>159.33000000000001</v>
      </c>
      <c r="R1732" s="12" t="s">
        <v>8327</v>
      </c>
      <c r="S1732" t="s">
        <v>8330</v>
      </c>
      <c r="T1732" s="17">
        <f t="shared" si="110"/>
        <v>42788.151238425926</v>
      </c>
      <c r="U1732" s="17">
        <f t="shared" si="107"/>
        <v>42810.900810185187</v>
      </c>
    </row>
    <row r="1733" spans="2:21" ht="42.75" x14ac:dyDescent="0.45">
      <c r="B1733">
        <v>3347</v>
      </c>
      <c r="C1733" s="9" t="s">
        <v>3347</v>
      </c>
      <c r="D1733" s="3" t="s">
        <v>7457</v>
      </c>
      <c r="E1733" s="5">
        <v>2000</v>
      </c>
      <c r="F1733" s="7">
        <v>2389</v>
      </c>
      <c r="G1733" t="s">
        <v>8218</v>
      </c>
      <c r="H1733" t="s">
        <v>8224</v>
      </c>
      <c r="I1733" t="s">
        <v>8246</v>
      </c>
      <c r="J1733">
        <v>1462741200</v>
      </c>
      <c r="K1733">
        <v>1461503654</v>
      </c>
      <c r="L1733" t="b">
        <v>0</v>
      </c>
      <c r="M1733">
        <v>22</v>
      </c>
      <c r="N1733" t="b">
        <v>1</v>
      </c>
      <c r="O1733" t="s">
        <v>8269</v>
      </c>
      <c r="P1733">
        <f t="shared" si="108"/>
        <v>119</v>
      </c>
      <c r="Q1733">
        <f t="shared" si="109"/>
        <v>108.59</v>
      </c>
      <c r="R1733" s="12" t="s">
        <v>8323</v>
      </c>
      <c r="S1733" t="s">
        <v>8326</v>
      </c>
      <c r="T1733" s="17">
        <f t="shared" si="110"/>
        <v>42484.551550925928</v>
      </c>
      <c r="U1733" s="17">
        <f t="shared" si="107"/>
        <v>42691.483726851846</v>
      </c>
    </row>
    <row r="1734" spans="2:21" ht="42.75" hidden="1" x14ac:dyDescent="0.45">
      <c r="B1734">
        <v>72</v>
      </c>
      <c r="C1734" s="9" t="s">
        <v>74</v>
      </c>
      <c r="D1734" s="3" t="s">
        <v>4183</v>
      </c>
      <c r="E1734" s="5">
        <v>2200</v>
      </c>
      <c r="F1734" s="7">
        <v>2385</v>
      </c>
      <c r="G1734" t="s">
        <v>8218</v>
      </c>
      <c r="H1734" t="s">
        <v>8223</v>
      </c>
      <c r="I1734" t="s">
        <v>8245</v>
      </c>
      <c r="J1734">
        <v>1352937600</v>
      </c>
      <c r="K1734">
        <v>1351210481</v>
      </c>
      <c r="L1734" t="b">
        <v>0</v>
      </c>
      <c r="M1734">
        <v>41</v>
      </c>
      <c r="N1734" t="b">
        <v>1</v>
      </c>
      <c r="O1734" t="s">
        <v>8264</v>
      </c>
      <c r="P1734">
        <f t="shared" si="108"/>
        <v>108</v>
      </c>
      <c r="Q1734">
        <f t="shared" si="109"/>
        <v>58.17</v>
      </c>
      <c r="R1734" s="12" t="s">
        <v>8321</v>
      </c>
      <c r="S1734" t="s">
        <v>8343</v>
      </c>
      <c r="T1734" s="17">
        <f t="shared" si="110"/>
        <v>41208.010196759256</v>
      </c>
      <c r="U1734" s="17">
        <f t="shared" ref="U1734:U1797" si="111">(((J1731/60)/60)/24)+DATE(1970,1,1)</f>
        <v>41110.960243055553</v>
      </c>
    </row>
    <row r="1735" spans="2:21" ht="28.5" hidden="1" x14ac:dyDescent="0.45">
      <c r="B1735">
        <v>66</v>
      </c>
      <c r="C1735" s="9" t="s">
        <v>68</v>
      </c>
      <c r="D1735" s="3" t="s">
        <v>4177</v>
      </c>
      <c r="E1735" s="5">
        <v>2000</v>
      </c>
      <c r="F1735" s="7">
        <v>2372</v>
      </c>
      <c r="G1735" t="s">
        <v>8218</v>
      </c>
      <c r="H1735" t="s">
        <v>8223</v>
      </c>
      <c r="I1735" t="s">
        <v>8245</v>
      </c>
      <c r="J1735">
        <v>1468873420</v>
      </c>
      <c r="K1735">
        <v>1466281420</v>
      </c>
      <c r="L1735" t="b">
        <v>0</v>
      </c>
      <c r="M1735">
        <v>26</v>
      </c>
      <c r="N1735" t="b">
        <v>1</v>
      </c>
      <c r="O1735" t="s">
        <v>8264</v>
      </c>
      <c r="P1735">
        <f t="shared" si="108"/>
        <v>119</v>
      </c>
      <c r="Q1735">
        <f t="shared" si="109"/>
        <v>91.23</v>
      </c>
      <c r="R1735" s="12" t="s">
        <v>8321</v>
      </c>
      <c r="S1735" t="s">
        <v>8343</v>
      </c>
      <c r="T1735" s="17">
        <f t="shared" si="110"/>
        <v>42539.849768518514</v>
      </c>
      <c r="U1735" s="17">
        <f t="shared" si="111"/>
        <v>42820.999305555553</v>
      </c>
    </row>
    <row r="1736" spans="2:21" ht="42.75" hidden="1" x14ac:dyDescent="0.45">
      <c r="B1736">
        <v>23</v>
      </c>
      <c r="C1736" s="9" t="s">
        <v>25</v>
      </c>
      <c r="D1736" s="3" t="s">
        <v>4134</v>
      </c>
      <c r="E1736" s="5">
        <v>2000</v>
      </c>
      <c r="F1736" s="7">
        <v>2370</v>
      </c>
      <c r="G1736" t="s">
        <v>8218</v>
      </c>
      <c r="H1736" t="s">
        <v>8223</v>
      </c>
      <c r="I1736" t="s">
        <v>8245</v>
      </c>
      <c r="J1736">
        <v>1430407200</v>
      </c>
      <c r="K1736">
        <v>1428086501</v>
      </c>
      <c r="L1736" t="b">
        <v>0</v>
      </c>
      <c r="M1736">
        <v>23</v>
      </c>
      <c r="N1736" t="b">
        <v>1</v>
      </c>
      <c r="O1736" t="s">
        <v>8263</v>
      </c>
      <c r="P1736">
        <f t="shared" si="108"/>
        <v>119</v>
      </c>
      <c r="Q1736">
        <f t="shared" si="109"/>
        <v>103.04</v>
      </c>
      <c r="R1736" s="12" t="s">
        <v>8321</v>
      </c>
      <c r="S1736" t="s">
        <v>8332</v>
      </c>
      <c r="T1736" s="17">
        <f t="shared" si="110"/>
        <v>42097.778946759259</v>
      </c>
      <c r="U1736" s="17">
        <f t="shared" si="111"/>
        <v>42498.875</v>
      </c>
    </row>
    <row r="1737" spans="2:21" ht="42.75" hidden="1" x14ac:dyDescent="0.45">
      <c r="B1737">
        <v>3010</v>
      </c>
      <c r="C1737" s="9" t="s">
        <v>3010</v>
      </c>
      <c r="D1737" s="3" t="s">
        <v>7120</v>
      </c>
      <c r="E1737" s="5">
        <v>1500</v>
      </c>
      <c r="F1737" s="7">
        <v>2370</v>
      </c>
      <c r="G1737" t="s">
        <v>8218</v>
      </c>
      <c r="H1737" t="s">
        <v>8223</v>
      </c>
      <c r="I1737" t="s">
        <v>8245</v>
      </c>
      <c r="J1737">
        <v>1424548719</v>
      </c>
      <c r="K1737">
        <v>1419364719</v>
      </c>
      <c r="L1737" t="b">
        <v>0</v>
      </c>
      <c r="M1737">
        <v>15</v>
      </c>
      <c r="N1737" t="b">
        <v>1</v>
      </c>
      <c r="O1737" t="s">
        <v>8301</v>
      </c>
      <c r="P1737">
        <f t="shared" si="108"/>
        <v>158</v>
      </c>
      <c r="Q1737">
        <f t="shared" si="109"/>
        <v>158</v>
      </c>
      <c r="R1737" s="12" t="s">
        <v>8323</v>
      </c>
      <c r="S1737" t="s">
        <v>8324</v>
      </c>
      <c r="T1737" s="17">
        <f t="shared" si="110"/>
        <v>41996.832395833335</v>
      </c>
      <c r="U1737" s="17">
        <f t="shared" si="111"/>
        <v>41228</v>
      </c>
    </row>
    <row r="1738" spans="2:21" ht="42.75" hidden="1" x14ac:dyDescent="0.45">
      <c r="B1738">
        <v>2845</v>
      </c>
      <c r="C1738" s="9" t="s">
        <v>2845</v>
      </c>
      <c r="D1738" s="3" t="s">
        <v>6955</v>
      </c>
      <c r="E1738" s="5">
        <v>7500</v>
      </c>
      <c r="F1738" s="7">
        <v>2366</v>
      </c>
      <c r="G1738" t="s">
        <v>8220</v>
      </c>
      <c r="H1738" t="s">
        <v>8223</v>
      </c>
      <c r="I1738" t="s">
        <v>8245</v>
      </c>
      <c r="J1738">
        <v>1433723033</v>
      </c>
      <c r="K1738">
        <v>1428539033</v>
      </c>
      <c r="L1738" t="b">
        <v>0</v>
      </c>
      <c r="M1738">
        <v>39</v>
      </c>
      <c r="N1738" t="b">
        <v>0</v>
      </c>
      <c r="O1738" t="s">
        <v>8269</v>
      </c>
      <c r="P1738">
        <f t="shared" si="108"/>
        <v>32</v>
      </c>
      <c r="Q1738">
        <f t="shared" si="109"/>
        <v>60.67</v>
      </c>
      <c r="R1738" s="12" t="s">
        <v>8323</v>
      </c>
      <c r="S1738" t="s">
        <v>8326</v>
      </c>
      <c r="T1738" s="17">
        <f t="shared" si="110"/>
        <v>42103.016585648147</v>
      </c>
      <c r="U1738" s="17">
        <f t="shared" si="111"/>
        <v>42569.849768518514</v>
      </c>
    </row>
    <row r="1739" spans="2:21" ht="42.75" hidden="1" x14ac:dyDescent="0.45">
      <c r="B1739">
        <v>105</v>
      </c>
      <c r="C1739" s="9" t="s">
        <v>107</v>
      </c>
      <c r="D1739" s="3" t="s">
        <v>4216</v>
      </c>
      <c r="E1739" s="5">
        <v>2200</v>
      </c>
      <c r="F1739" s="7">
        <v>2363</v>
      </c>
      <c r="G1739" t="s">
        <v>8218</v>
      </c>
      <c r="H1739" t="s">
        <v>8223</v>
      </c>
      <c r="I1739" t="s">
        <v>8245</v>
      </c>
      <c r="J1739">
        <v>1463184000</v>
      </c>
      <c r="K1739">
        <v>1461605020</v>
      </c>
      <c r="L1739" t="b">
        <v>0</v>
      </c>
      <c r="M1739">
        <v>60</v>
      </c>
      <c r="N1739" t="b">
        <v>1</v>
      </c>
      <c r="O1739" t="s">
        <v>8264</v>
      </c>
      <c r="P1739">
        <f t="shared" si="108"/>
        <v>107</v>
      </c>
      <c r="Q1739">
        <f t="shared" si="109"/>
        <v>39.380000000000003</v>
      </c>
      <c r="R1739" s="12" t="s">
        <v>8321</v>
      </c>
      <c r="S1739" t="s">
        <v>8343</v>
      </c>
      <c r="T1739" s="17">
        <f t="shared" si="110"/>
        <v>42485.724768518514</v>
      </c>
      <c r="U1739" s="17">
        <f t="shared" si="111"/>
        <v>42124.638888888891</v>
      </c>
    </row>
    <row r="1740" spans="2:21" ht="28.5" hidden="1" x14ac:dyDescent="0.45">
      <c r="B1740">
        <v>3148</v>
      </c>
      <c r="C1740" s="9" t="s">
        <v>3148</v>
      </c>
      <c r="D1740" s="3" t="s">
        <v>7258</v>
      </c>
      <c r="E1740" s="5">
        <v>1800</v>
      </c>
      <c r="F1740" s="7">
        <v>2361</v>
      </c>
      <c r="G1740" t="s">
        <v>8218</v>
      </c>
      <c r="H1740" t="s">
        <v>8223</v>
      </c>
      <c r="I1740" t="s">
        <v>8245</v>
      </c>
      <c r="J1740">
        <v>1412136000</v>
      </c>
      <c r="K1740">
        <v>1410278284</v>
      </c>
      <c r="L1740" t="b">
        <v>1</v>
      </c>
      <c r="M1740">
        <v>57</v>
      </c>
      <c r="N1740" t="b">
        <v>1</v>
      </c>
      <c r="O1740" t="s">
        <v>8269</v>
      </c>
      <c r="P1740">
        <f t="shared" si="108"/>
        <v>131</v>
      </c>
      <c r="Q1740">
        <f t="shared" si="109"/>
        <v>41.42</v>
      </c>
      <c r="R1740" s="12" t="s">
        <v>8323</v>
      </c>
      <c r="S1740" t="s">
        <v>8326</v>
      </c>
      <c r="T1740" s="17">
        <f t="shared" si="110"/>
        <v>41891.665324074071</v>
      </c>
      <c r="U1740" s="17">
        <f t="shared" si="111"/>
        <v>42056.832395833335</v>
      </c>
    </row>
    <row r="1741" spans="2:21" ht="42.75" hidden="1" x14ac:dyDescent="0.45">
      <c r="B1741">
        <v>889</v>
      </c>
      <c r="C1741" s="9" t="s">
        <v>890</v>
      </c>
      <c r="D1741" s="3" t="s">
        <v>4999</v>
      </c>
      <c r="E1741" s="5">
        <v>25000</v>
      </c>
      <c r="F1741" s="7">
        <v>2360.3200000000002</v>
      </c>
      <c r="G1741" t="s">
        <v>8220</v>
      </c>
      <c r="H1741" t="s">
        <v>8223</v>
      </c>
      <c r="I1741" t="s">
        <v>8245</v>
      </c>
      <c r="J1741">
        <v>1412534943</v>
      </c>
      <c r="K1741">
        <v>1409942943</v>
      </c>
      <c r="L1741" t="b">
        <v>0</v>
      </c>
      <c r="M1741">
        <v>32</v>
      </c>
      <c r="N1741" t="b">
        <v>0</v>
      </c>
      <c r="O1741" t="s">
        <v>8277</v>
      </c>
      <c r="P1741">
        <f t="shared" si="108"/>
        <v>9</v>
      </c>
      <c r="Q1741">
        <f t="shared" si="109"/>
        <v>73.760000000000005</v>
      </c>
      <c r="R1741" s="12" t="s">
        <v>8327</v>
      </c>
      <c r="S1741" t="s">
        <v>8328</v>
      </c>
      <c r="T1741" s="17">
        <f t="shared" si="110"/>
        <v>41887.784062500003</v>
      </c>
      <c r="U1741" s="17">
        <f t="shared" si="111"/>
        <v>42163.016585648147</v>
      </c>
    </row>
    <row r="1742" spans="2:21" ht="28.5" hidden="1" x14ac:dyDescent="0.45">
      <c r="B1742">
        <v>3803</v>
      </c>
      <c r="C1742" s="9" t="s">
        <v>3800</v>
      </c>
      <c r="D1742" s="3" t="s">
        <v>7913</v>
      </c>
      <c r="E1742" s="5">
        <v>12000</v>
      </c>
      <c r="F1742" s="7">
        <v>2358</v>
      </c>
      <c r="G1742" t="s">
        <v>8220</v>
      </c>
      <c r="H1742" t="s">
        <v>8223</v>
      </c>
      <c r="I1742" t="s">
        <v>8245</v>
      </c>
      <c r="J1742">
        <v>1457133568</v>
      </c>
      <c r="K1742">
        <v>1454541568</v>
      </c>
      <c r="L1742" t="b">
        <v>0</v>
      </c>
      <c r="M1742">
        <v>40</v>
      </c>
      <c r="N1742" t="b">
        <v>0</v>
      </c>
      <c r="O1742" t="s">
        <v>8303</v>
      </c>
      <c r="P1742">
        <f t="shared" si="108"/>
        <v>20</v>
      </c>
      <c r="Q1742">
        <f t="shared" si="109"/>
        <v>58.95</v>
      </c>
      <c r="R1742" s="12" t="s">
        <v>8323</v>
      </c>
      <c r="S1742" t="s">
        <v>8335</v>
      </c>
      <c r="T1742" s="17">
        <f t="shared" si="110"/>
        <v>42403.971851851849</v>
      </c>
      <c r="U1742" s="17">
        <f t="shared" si="111"/>
        <v>42504</v>
      </c>
    </row>
    <row r="1743" spans="2:21" ht="42.75" hidden="1" x14ac:dyDescent="0.45">
      <c r="B1743">
        <v>1801</v>
      </c>
      <c r="C1743" s="9" t="s">
        <v>1802</v>
      </c>
      <c r="D1743" s="3" t="s">
        <v>5911</v>
      </c>
      <c r="E1743" s="5">
        <v>17000</v>
      </c>
      <c r="F1743" s="7">
        <v>2355</v>
      </c>
      <c r="G1743" t="s">
        <v>8220</v>
      </c>
      <c r="H1743" t="s">
        <v>8224</v>
      </c>
      <c r="I1743" t="s">
        <v>8246</v>
      </c>
      <c r="J1743">
        <v>1450181400</v>
      </c>
      <c r="K1743">
        <v>1447429868</v>
      </c>
      <c r="L1743" t="b">
        <v>1</v>
      </c>
      <c r="M1743">
        <v>37</v>
      </c>
      <c r="N1743" t="b">
        <v>0</v>
      </c>
      <c r="O1743" t="s">
        <v>8283</v>
      </c>
      <c r="P1743">
        <f t="shared" si="108"/>
        <v>14</v>
      </c>
      <c r="Q1743">
        <f t="shared" si="109"/>
        <v>63.65</v>
      </c>
      <c r="R1743" s="12" t="s">
        <v>8313</v>
      </c>
      <c r="S1743" t="s">
        <v>8314</v>
      </c>
      <c r="T1743" s="17">
        <f t="shared" si="110"/>
        <v>42321.660509259258</v>
      </c>
      <c r="U1743" s="17">
        <f t="shared" si="111"/>
        <v>41913.166666666664</v>
      </c>
    </row>
    <row r="1744" spans="2:21" ht="42.75" hidden="1" x14ac:dyDescent="0.45">
      <c r="B1744">
        <v>2106</v>
      </c>
      <c r="C1744" s="9" t="s">
        <v>2107</v>
      </c>
      <c r="D1744" s="3" t="s">
        <v>6216</v>
      </c>
      <c r="E1744" s="5">
        <v>2200</v>
      </c>
      <c r="F1744" s="7">
        <v>2355</v>
      </c>
      <c r="G1744" t="s">
        <v>8218</v>
      </c>
      <c r="H1744" t="s">
        <v>8223</v>
      </c>
      <c r="I1744" t="s">
        <v>8245</v>
      </c>
      <c r="J1744">
        <v>1359176974</v>
      </c>
      <c r="K1744">
        <v>1356584974</v>
      </c>
      <c r="L1744" t="b">
        <v>0</v>
      </c>
      <c r="M1744">
        <v>44</v>
      </c>
      <c r="N1744" t="b">
        <v>1</v>
      </c>
      <c r="O1744" t="s">
        <v>8277</v>
      </c>
      <c r="P1744">
        <f t="shared" si="108"/>
        <v>107</v>
      </c>
      <c r="Q1744">
        <f t="shared" si="109"/>
        <v>53.52</v>
      </c>
      <c r="R1744" s="12" t="s">
        <v>8327</v>
      </c>
      <c r="S1744" t="s">
        <v>8328</v>
      </c>
      <c r="T1744" s="17">
        <f t="shared" si="110"/>
        <v>41270.21497685185</v>
      </c>
      <c r="U1744" s="17">
        <f t="shared" si="111"/>
        <v>41917.784062500003</v>
      </c>
    </row>
    <row r="1745" spans="2:21" ht="42.75" hidden="1" x14ac:dyDescent="0.45">
      <c r="B1745">
        <v>2927</v>
      </c>
      <c r="C1745" s="9" t="s">
        <v>2927</v>
      </c>
      <c r="D1745" s="3" t="s">
        <v>7037</v>
      </c>
      <c r="E1745" s="5">
        <v>1800</v>
      </c>
      <c r="F1745" s="7">
        <v>2355</v>
      </c>
      <c r="G1745" t="s">
        <v>8218</v>
      </c>
      <c r="H1745" t="s">
        <v>8223</v>
      </c>
      <c r="I1745" t="s">
        <v>8245</v>
      </c>
      <c r="J1745">
        <v>1405400400</v>
      </c>
      <c r="K1745">
        <v>1402934629</v>
      </c>
      <c r="L1745" t="b">
        <v>0</v>
      </c>
      <c r="M1745">
        <v>21</v>
      </c>
      <c r="N1745" t="b">
        <v>1</v>
      </c>
      <c r="O1745" t="s">
        <v>8303</v>
      </c>
      <c r="P1745">
        <f t="shared" si="108"/>
        <v>131</v>
      </c>
      <c r="Q1745">
        <f t="shared" si="109"/>
        <v>112.14</v>
      </c>
      <c r="R1745" s="12" t="s">
        <v>8323</v>
      </c>
      <c r="S1745" t="s">
        <v>8335</v>
      </c>
      <c r="T1745" s="17">
        <f t="shared" si="110"/>
        <v>41806.669317129628</v>
      </c>
      <c r="U1745" s="17">
        <f t="shared" si="111"/>
        <v>42433.971851851849</v>
      </c>
    </row>
    <row r="1746" spans="2:21" ht="42.75" hidden="1" x14ac:dyDescent="0.45">
      <c r="B1746">
        <v>835</v>
      </c>
      <c r="C1746" s="9" t="s">
        <v>836</v>
      </c>
      <c r="D1746" s="3" t="s">
        <v>4945</v>
      </c>
      <c r="E1746" s="5">
        <v>2000</v>
      </c>
      <c r="F1746" s="7">
        <v>2345</v>
      </c>
      <c r="G1746" t="s">
        <v>8218</v>
      </c>
      <c r="H1746" t="s">
        <v>8223</v>
      </c>
      <c r="I1746" t="s">
        <v>8245</v>
      </c>
      <c r="J1746">
        <v>1337396400</v>
      </c>
      <c r="K1746">
        <v>1333709958</v>
      </c>
      <c r="L1746" t="b">
        <v>0</v>
      </c>
      <c r="M1746">
        <v>40</v>
      </c>
      <c r="N1746" t="b">
        <v>1</v>
      </c>
      <c r="O1746" t="s">
        <v>8274</v>
      </c>
      <c r="P1746">
        <f t="shared" si="108"/>
        <v>117</v>
      </c>
      <c r="Q1746">
        <f t="shared" si="109"/>
        <v>58.63</v>
      </c>
      <c r="R1746" s="12" t="s">
        <v>8327</v>
      </c>
      <c r="S1746" t="s">
        <v>8331</v>
      </c>
      <c r="T1746" s="17">
        <f t="shared" si="110"/>
        <v>41005.45784722222</v>
      </c>
      <c r="U1746" s="17">
        <f t="shared" si="111"/>
        <v>42353.506944444445</v>
      </c>
    </row>
    <row r="1747" spans="2:21" ht="42.75" hidden="1" x14ac:dyDescent="0.45">
      <c r="B1747">
        <v>1246</v>
      </c>
      <c r="C1747" s="9" t="s">
        <v>1247</v>
      </c>
      <c r="D1747" s="3" t="s">
        <v>5356</v>
      </c>
      <c r="E1747" s="5">
        <v>2000</v>
      </c>
      <c r="F1747" s="7">
        <v>2340</v>
      </c>
      <c r="G1747" t="s">
        <v>8218</v>
      </c>
      <c r="H1747" t="s">
        <v>8223</v>
      </c>
      <c r="I1747" t="s">
        <v>8245</v>
      </c>
      <c r="J1747">
        <v>1323136949</v>
      </c>
      <c r="K1747">
        <v>1319245349</v>
      </c>
      <c r="L1747" t="b">
        <v>1</v>
      </c>
      <c r="M1747">
        <v>31</v>
      </c>
      <c r="N1747" t="b">
        <v>1</v>
      </c>
      <c r="O1747" t="s">
        <v>8274</v>
      </c>
      <c r="P1747">
        <f t="shared" si="108"/>
        <v>117</v>
      </c>
      <c r="Q1747">
        <f t="shared" si="109"/>
        <v>75.48</v>
      </c>
      <c r="R1747" s="12" t="s">
        <v>8327</v>
      </c>
      <c r="S1747" t="s">
        <v>8331</v>
      </c>
      <c r="T1747" s="17">
        <f t="shared" si="110"/>
        <v>40838.043391203704</v>
      </c>
      <c r="U1747" s="17">
        <f t="shared" si="111"/>
        <v>41300.21497685185</v>
      </c>
    </row>
    <row r="1748" spans="2:21" ht="42.75" hidden="1" x14ac:dyDescent="0.45">
      <c r="B1748">
        <v>1627</v>
      </c>
      <c r="C1748" s="9" t="s">
        <v>1628</v>
      </c>
      <c r="D1748" s="3" t="s">
        <v>5737</v>
      </c>
      <c r="E1748" s="5">
        <v>2000</v>
      </c>
      <c r="F1748" s="7">
        <v>2340</v>
      </c>
      <c r="G1748" t="s">
        <v>8218</v>
      </c>
      <c r="H1748" t="s">
        <v>8223</v>
      </c>
      <c r="I1748" t="s">
        <v>8245</v>
      </c>
      <c r="J1748">
        <v>1353905940</v>
      </c>
      <c r="K1748">
        <v>1351011489</v>
      </c>
      <c r="L1748" t="b">
        <v>0</v>
      </c>
      <c r="M1748">
        <v>38</v>
      </c>
      <c r="N1748" t="b">
        <v>1</v>
      </c>
      <c r="O1748" t="s">
        <v>8274</v>
      </c>
      <c r="P1748">
        <f t="shared" si="108"/>
        <v>117</v>
      </c>
      <c r="Q1748">
        <f t="shared" si="109"/>
        <v>61.58</v>
      </c>
      <c r="R1748" s="12" t="s">
        <v>8327</v>
      </c>
      <c r="S1748" t="s">
        <v>8331</v>
      </c>
      <c r="T1748" s="17">
        <f t="shared" si="110"/>
        <v>41205.707048611112</v>
      </c>
      <c r="U1748" s="17">
        <f t="shared" si="111"/>
        <v>41835.208333333336</v>
      </c>
    </row>
    <row r="1749" spans="2:21" ht="28.5" hidden="1" x14ac:dyDescent="0.45">
      <c r="B1749">
        <v>1987</v>
      </c>
      <c r="C1749" s="9" t="s">
        <v>1988</v>
      </c>
      <c r="D1749" s="3" t="s">
        <v>6097</v>
      </c>
      <c r="E1749" s="5">
        <v>5500</v>
      </c>
      <c r="F1749" s="7">
        <v>2336</v>
      </c>
      <c r="G1749" t="s">
        <v>8220</v>
      </c>
      <c r="H1749" t="s">
        <v>8224</v>
      </c>
      <c r="I1749" t="s">
        <v>8246</v>
      </c>
      <c r="J1749">
        <v>1425223276</v>
      </c>
      <c r="K1749">
        <v>1422631276</v>
      </c>
      <c r="L1749" t="b">
        <v>0</v>
      </c>
      <c r="M1749">
        <v>28</v>
      </c>
      <c r="N1749" t="b">
        <v>0</v>
      </c>
      <c r="O1749" t="s">
        <v>8294</v>
      </c>
      <c r="P1749">
        <f t="shared" si="108"/>
        <v>42</v>
      </c>
      <c r="Q1749">
        <f t="shared" si="109"/>
        <v>83.43</v>
      </c>
      <c r="R1749" s="12" t="s">
        <v>8313</v>
      </c>
      <c r="S1749" t="s">
        <v>8353</v>
      </c>
      <c r="T1749" s="17">
        <f t="shared" si="110"/>
        <v>42034.639768518522</v>
      </c>
      <c r="U1749" s="17">
        <f t="shared" si="111"/>
        <v>41048.125</v>
      </c>
    </row>
    <row r="1750" spans="2:21" ht="42.75" hidden="1" x14ac:dyDescent="0.45">
      <c r="B1750">
        <v>3767</v>
      </c>
      <c r="C1750" s="9" t="s">
        <v>3764</v>
      </c>
      <c r="D1750" s="3" t="s">
        <v>7877</v>
      </c>
      <c r="E1750" s="5">
        <v>2000</v>
      </c>
      <c r="F1750" s="7">
        <v>2335</v>
      </c>
      <c r="G1750" t="s">
        <v>8218</v>
      </c>
      <c r="H1750" t="s">
        <v>8223</v>
      </c>
      <c r="I1750" t="s">
        <v>8245</v>
      </c>
      <c r="J1750">
        <v>1425185940</v>
      </c>
      <c r="K1750">
        <v>1423960097</v>
      </c>
      <c r="L1750" t="b">
        <v>0</v>
      </c>
      <c r="M1750">
        <v>56</v>
      </c>
      <c r="N1750" t="b">
        <v>1</v>
      </c>
      <c r="O1750" t="s">
        <v>8303</v>
      </c>
      <c r="P1750">
        <f t="shared" si="108"/>
        <v>117</v>
      </c>
      <c r="Q1750">
        <f t="shared" si="109"/>
        <v>41.7</v>
      </c>
      <c r="R1750" s="12" t="s">
        <v>8323</v>
      </c>
      <c r="S1750" t="s">
        <v>8335</v>
      </c>
      <c r="T1750" s="17">
        <f t="shared" si="110"/>
        <v>42050.019641203704</v>
      </c>
      <c r="U1750" s="17">
        <f t="shared" si="111"/>
        <v>40883.085057870368</v>
      </c>
    </row>
    <row r="1751" spans="2:21" ht="42.75" hidden="1" x14ac:dyDescent="0.45">
      <c r="B1751">
        <v>2553</v>
      </c>
      <c r="C1751" s="9" t="s">
        <v>2553</v>
      </c>
      <c r="D1751" s="3" t="s">
        <v>6663</v>
      </c>
      <c r="E1751" s="5">
        <v>1500</v>
      </c>
      <c r="F1751" s="7">
        <v>2333</v>
      </c>
      <c r="G1751" t="s">
        <v>8218</v>
      </c>
      <c r="H1751" t="s">
        <v>8223</v>
      </c>
      <c r="I1751" t="s">
        <v>8245</v>
      </c>
      <c r="J1751">
        <v>1348202807</v>
      </c>
      <c r="K1751">
        <v>1343018807</v>
      </c>
      <c r="L1751" t="b">
        <v>0</v>
      </c>
      <c r="M1751">
        <v>60</v>
      </c>
      <c r="N1751" t="b">
        <v>1</v>
      </c>
      <c r="O1751" t="s">
        <v>8298</v>
      </c>
      <c r="P1751">
        <f t="shared" si="108"/>
        <v>156</v>
      </c>
      <c r="Q1751">
        <f t="shared" si="109"/>
        <v>38.880000000000003</v>
      </c>
      <c r="R1751" s="12" t="s">
        <v>8327</v>
      </c>
      <c r="S1751" t="s">
        <v>8341</v>
      </c>
      <c r="T1751" s="17">
        <f t="shared" si="110"/>
        <v>41113.199155092596</v>
      </c>
      <c r="U1751" s="17">
        <f t="shared" si="111"/>
        <v>41239.207638888889</v>
      </c>
    </row>
    <row r="1752" spans="2:21" ht="42.75" x14ac:dyDescent="0.45">
      <c r="B1752">
        <v>3152</v>
      </c>
      <c r="C1752" s="9" t="s">
        <v>3152</v>
      </c>
      <c r="D1752" s="3" t="s">
        <v>7262</v>
      </c>
      <c r="E1752" s="5">
        <v>2200</v>
      </c>
      <c r="F1752" s="7">
        <v>2331</v>
      </c>
      <c r="G1752" t="s">
        <v>8218</v>
      </c>
      <c r="H1752" t="s">
        <v>8224</v>
      </c>
      <c r="I1752" t="s">
        <v>8246</v>
      </c>
      <c r="J1752">
        <v>1383425367</v>
      </c>
      <c r="K1752">
        <v>1380833367</v>
      </c>
      <c r="L1752" t="b">
        <v>1</v>
      </c>
      <c r="M1752">
        <v>67</v>
      </c>
      <c r="N1752" t="b">
        <v>1</v>
      </c>
      <c r="O1752" t="s">
        <v>8269</v>
      </c>
      <c r="P1752">
        <f t="shared" si="108"/>
        <v>106</v>
      </c>
      <c r="Q1752">
        <f t="shared" si="109"/>
        <v>34.79</v>
      </c>
      <c r="R1752" s="12" t="s">
        <v>8323</v>
      </c>
      <c r="S1752" t="s">
        <v>8326</v>
      </c>
      <c r="T1752" s="17">
        <f t="shared" si="110"/>
        <v>41550.867673611108</v>
      </c>
      <c r="U1752" s="17">
        <f t="shared" si="111"/>
        <v>42064.639768518522</v>
      </c>
    </row>
    <row r="1753" spans="2:21" ht="42.75" hidden="1" x14ac:dyDescent="0.45">
      <c r="B1753">
        <v>67</v>
      </c>
      <c r="C1753" s="9" t="s">
        <v>69</v>
      </c>
      <c r="D1753" s="3" t="s">
        <v>4178</v>
      </c>
      <c r="E1753" s="5">
        <v>2000</v>
      </c>
      <c r="F1753" s="7">
        <v>2325</v>
      </c>
      <c r="G1753" t="s">
        <v>8218</v>
      </c>
      <c r="H1753" t="s">
        <v>8223</v>
      </c>
      <c r="I1753" t="s">
        <v>8245</v>
      </c>
      <c r="J1753">
        <v>1342360804</v>
      </c>
      <c r="K1753">
        <v>1339768804</v>
      </c>
      <c r="L1753" t="b">
        <v>0</v>
      </c>
      <c r="M1753">
        <v>20</v>
      </c>
      <c r="N1753" t="b">
        <v>1</v>
      </c>
      <c r="O1753" t="s">
        <v>8264</v>
      </c>
      <c r="P1753">
        <f t="shared" si="108"/>
        <v>116</v>
      </c>
      <c r="Q1753">
        <f t="shared" si="109"/>
        <v>116.25</v>
      </c>
      <c r="R1753" s="12" t="s">
        <v>8321</v>
      </c>
      <c r="S1753" t="s">
        <v>8343</v>
      </c>
      <c r="T1753" s="17">
        <f t="shared" si="110"/>
        <v>41075.583379629628</v>
      </c>
      <c r="U1753" s="17">
        <f t="shared" si="111"/>
        <v>42064.207638888889</v>
      </c>
    </row>
    <row r="1754" spans="2:21" hidden="1" x14ac:dyDescent="0.45">
      <c r="B1754">
        <v>2463</v>
      </c>
      <c r="C1754" s="9" t="s">
        <v>2464</v>
      </c>
      <c r="D1754" s="3" t="s">
        <v>6573</v>
      </c>
      <c r="E1754" s="5">
        <v>2000</v>
      </c>
      <c r="F1754" s="7">
        <v>2325</v>
      </c>
      <c r="G1754" t="s">
        <v>8218</v>
      </c>
      <c r="H1754" t="s">
        <v>8223</v>
      </c>
      <c r="I1754" t="s">
        <v>8245</v>
      </c>
      <c r="J1754">
        <v>1366138800</v>
      </c>
      <c r="K1754">
        <v>1362710425</v>
      </c>
      <c r="L1754" t="b">
        <v>0</v>
      </c>
      <c r="M1754">
        <v>75</v>
      </c>
      <c r="N1754" t="b">
        <v>1</v>
      </c>
      <c r="O1754" t="s">
        <v>8277</v>
      </c>
      <c r="P1754">
        <f t="shared" si="108"/>
        <v>116</v>
      </c>
      <c r="Q1754">
        <f t="shared" si="109"/>
        <v>31</v>
      </c>
      <c r="R1754" s="12" t="s">
        <v>8327</v>
      </c>
      <c r="S1754" t="s">
        <v>8328</v>
      </c>
      <c r="T1754" s="17">
        <f t="shared" si="110"/>
        <v>41341.111400462964</v>
      </c>
      <c r="U1754" s="17">
        <f t="shared" si="111"/>
        <v>41173.199155092596</v>
      </c>
    </row>
    <row r="1755" spans="2:21" ht="42.75" hidden="1" x14ac:dyDescent="0.45">
      <c r="B1755">
        <v>3313</v>
      </c>
      <c r="C1755" s="9" t="s">
        <v>3313</v>
      </c>
      <c r="D1755" s="3" t="s">
        <v>7423</v>
      </c>
      <c r="E1755" s="5">
        <v>2000</v>
      </c>
      <c r="F1755" s="7">
        <v>2321</v>
      </c>
      <c r="G1755" t="s">
        <v>8218</v>
      </c>
      <c r="H1755" t="s">
        <v>8223</v>
      </c>
      <c r="I1755" t="s">
        <v>8245</v>
      </c>
      <c r="J1755">
        <v>1453856400</v>
      </c>
      <c r="K1755">
        <v>1452664317</v>
      </c>
      <c r="L1755" t="b">
        <v>0</v>
      </c>
      <c r="M1755">
        <v>29</v>
      </c>
      <c r="N1755" t="b">
        <v>1</v>
      </c>
      <c r="O1755" t="s">
        <v>8269</v>
      </c>
      <c r="P1755">
        <f t="shared" si="108"/>
        <v>116</v>
      </c>
      <c r="Q1755">
        <f t="shared" si="109"/>
        <v>80.03</v>
      </c>
      <c r="R1755" s="12" t="s">
        <v>8323</v>
      </c>
      <c r="S1755" t="s">
        <v>8326</v>
      </c>
      <c r="T1755" s="17">
        <f t="shared" si="110"/>
        <v>42382.244409722218</v>
      </c>
      <c r="U1755" s="17">
        <f t="shared" si="111"/>
        <v>41580.867673611108</v>
      </c>
    </row>
    <row r="1756" spans="2:21" ht="42.75" hidden="1" x14ac:dyDescent="0.45">
      <c r="B1756">
        <v>697</v>
      </c>
      <c r="C1756" s="9" t="s">
        <v>698</v>
      </c>
      <c r="D1756" s="3" t="s">
        <v>4807</v>
      </c>
      <c r="E1756" s="5">
        <v>5000</v>
      </c>
      <c r="F1756" s="7">
        <v>2319</v>
      </c>
      <c r="G1756" t="s">
        <v>8220</v>
      </c>
      <c r="H1756" t="s">
        <v>8235</v>
      </c>
      <c r="I1756" t="s">
        <v>8248</v>
      </c>
      <c r="J1756">
        <v>1454502789</v>
      </c>
      <c r="K1756">
        <v>1453206789</v>
      </c>
      <c r="L1756" t="b">
        <v>0</v>
      </c>
      <c r="M1756">
        <v>114</v>
      </c>
      <c r="N1756" t="b">
        <v>0</v>
      </c>
      <c r="O1756" t="s">
        <v>8271</v>
      </c>
      <c r="P1756">
        <f t="shared" si="108"/>
        <v>46</v>
      </c>
      <c r="Q1756">
        <f t="shared" si="109"/>
        <v>20.34</v>
      </c>
      <c r="R1756" s="12" t="s">
        <v>8308</v>
      </c>
      <c r="S1756" t="s">
        <v>8310</v>
      </c>
      <c r="T1756" s="17">
        <f t="shared" si="110"/>
        <v>42388.523020833338</v>
      </c>
      <c r="U1756" s="17">
        <f t="shared" si="111"/>
        <v>41105.583379629628</v>
      </c>
    </row>
    <row r="1757" spans="2:21" ht="42.75" hidden="1" x14ac:dyDescent="0.45">
      <c r="B1757">
        <v>1922</v>
      </c>
      <c r="C1757" s="9" t="s">
        <v>1923</v>
      </c>
      <c r="D1757" s="3" t="s">
        <v>6032</v>
      </c>
      <c r="E1757" s="5">
        <v>2000</v>
      </c>
      <c r="F1757" s="7">
        <v>2311</v>
      </c>
      <c r="G1757" t="s">
        <v>8218</v>
      </c>
      <c r="H1757" t="s">
        <v>8223</v>
      </c>
      <c r="I1757" t="s">
        <v>8245</v>
      </c>
      <c r="J1757">
        <v>1386828507</v>
      </c>
      <c r="K1757">
        <v>1384236507</v>
      </c>
      <c r="L1757" t="b">
        <v>0</v>
      </c>
      <c r="M1757">
        <v>64</v>
      </c>
      <c r="N1757" t="b">
        <v>1</v>
      </c>
      <c r="O1757" t="s">
        <v>8277</v>
      </c>
      <c r="P1757">
        <f t="shared" si="108"/>
        <v>116</v>
      </c>
      <c r="Q1757">
        <f t="shared" si="109"/>
        <v>36.11</v>
      </c>
      <c r="R1757" s="12" t="s">
        <v>8327</v>
      </c>
      <c r="S1757" t="s">
        <v>8328</v>
      </c>
      <c r="T1757" s="17">
        <f t="shared" si="110"/>
        <v>41590.255868055552</v>
      </c>
      <c r="U1757" s="17">
        <f t="shared" si="111"/>
        <v>41380.791666666664</v>
      </c>
    </row>
    <row r="1758" spans="2:21" ht="42.75" hidden="1" x14ac:dyDescent="0.45">
      <c r="B1758">
        <v>3448</v>
      </c>
      <c r="C1758" s="9" t="s">
        <v>3447</v>
      </c>
      <c r="D1758" s="3" t="s">
        <v>7558</v>
      </c>
      <c r="E1758" s="5">
        <v>2100</v>
      </c>
      <c r="F1758" s="7">
        <v>2305</v>
      </c>
      <c r="G1758" t="s">
        <v>8218</v>
      </c>
      <c r="H1758" t="s">
        <v>8223</v>
      </c>
      <c r="I1758" t="s">
        <v>8245</v>
      </c>
      <c r="J1758">
        <v>1418784689</v>
      </c>
      <c r="K1758">
        <v>1416192689</v>
      </c>
      <c r="L1758" t="b">
        <v>0</v>
      </c>
      <c r="M1758">
        <v>45</v>
      </c>
      <c r="N1758" t="b">
        <v>1</v>
      </c>
      <c r="O1758" t="s">
        <v>8269</v>
      </c>
      <c r="P1758">
        <f t="shared" si="108"/>
        <v>110</v>
      </c>
      <c r="Q1758">
        <f t="shared" si="109"/>
        <v>51.22</v>
      </c>
      <c r="R1758" s="12" t="s">
        <v>8323</v>
      </c>
      <c r="S1758" t="s">
        <v>8326</v>
      </c>
      <c r="T1758" s="17">
        <f t="shared" si="110"/>
        <v>41960.119085648148</v>
      </c>
      <c r="U1758" s="17">
        <f t="shared" si="111"/>
        <v>42396.041666666672</v>
      </c>
    </row>
    <row r="1759" spans="2:21" ht="42.75" hidden="1" x14ac:dyDescent="0.45">
      <c r="B1759">
        <v>3172</v>
      </c>
      <c r="C1759" s="9" t="s">
        <v>3172</v>
      </c>
      <c r="D1759" s="3" t="s">
        <v>7282</v>
      </c>
      <c r="E1759" s="5">
        <v>2000</v>
      </c>
      <c r="F1759" s="7">
        <v>2300</v>
      </c>
      <c r="G1759" t="s">
        <v>8218</v>
      </c>
      <c r="H1759" t="s">
        <v>8223</v>
      </c>
      <c r="I1759" t="s">
        <v>8245</v>
      </c>
      <c r="J1759">
        <v>1329240668</v>
      </c>
      <c r="K1759">
        <v>1326648668</v>
      </c>
      <c r="L1759" t="b">
        <v>1</v>
      </c>
      <c r="M1759">
        <v>29</v>
      </c>
      <c r="N1759" t="b">
        <v>1</v>
      </c>
      <c r="O1759" t="s">
        <v>8269</v>
      </c>
      <c r="P1759">
        <f t="shared" si="108"/>
        <v>115</v>
      </c>
      <c r="Q1759">
        <f t="shared" si="109"/>
        <v>79.31</v>
      </c>
      <c r="R1759" s="12" t="s">
        <v>8323</v>
      </c>
      <c r="S1759" t="s">
        <v>8326</v>
      </c>
      <c r="T1759" s="17">
        <f t="shared" si="110"/>
        <v>40923.729953703703</v>
      </c>
      <c r="U1759" s="17">
        <f t="shared" si="111"/>
        <v>42403.523020833338</v>
      </c>
    </row>
    <row r="1760" spans="2:21" ht="42.75" hidden="1" x14ac:dyDescent="0.45">
      <c r="B1760">
        <v>4105</v>
      </c>
      <c r="C1760" s="9" t="s">
        <v>4101</v>
      </c>
      <c r="D1760" s="3" t="s">
        <v>8208</v>
      </c>
      <c r="E1760" s="5">
        <v>33000</v>
      </c>
      <c r="F1760" s="7">
        <v>2300</v>
      </c>
      <c r="G1760" t="s">
        <v>8220</v>
      </c>
      <c r="H1760" t="s">
        <v>8237</v>
      </c>
      <c r="I1760" t="s">
        <v>8255</v>
      </c>
      <c r="J1760">
        <v>1482711309</v>
      </c>
      <c r="K1760">
        <v>1479860109</v>
      </c>
      <c r="L1760" t="b">
        <v>0</v>
      </c>
      <c r="M1760">
        <v>6</v>
      </c>
      <c r="N1760" t="b">
        <v>0</v>
      </c>
      <c r="O1760" t="s">
        <v>8269</v>
      </c>
      <c r="P1760">
        <f t="shared" si="108"/>
        <v>7</v>
      </c>
      <c r="Q1760">
        <f t="shared" si="109"/>
        <v>383.33</v>
      </c>
      <c r="R1760" s="12" t="s">
        <v>8323</v>
      </c>
      <c r="S1760" t="s">
        <v>8326</v>
      </c>
      <c r="T1760" s="17">
        <f t="shared" si="110"/>
        <v>42697.010520833333</v>
      </c>
      <c r="U1760" s="17">
        <f t="shared" si="111"/>
        <v>41620.255868055552</v>
      </c>
    </row>
    <row r="1761" spans="2:21" ht="28.5" hidden="1" x14ac:dyDescent="0.45">
      <c r="B1761">
        <v>2254</v>
      </c>
      <c r="C1761" s="9" t="s">
        <v>2255</v>
      </c>
      <c r="D1761" s="3" t="s">
        <v>6364</v>
      </c>
      <c r="E1761" s="5">
        <v>500</v>
      </c>
      <c r="F1761" s="7">
        <v>2299</v>
      </c>
      <c r="G1761" t="s">
        <v>8218</v>
      </c>
      <c r="H1761" t="s">
        <v>8223</v>
      </c>
      <c r="I1761" t="s">
        <v>8245</v>
      </c>
      <c r="J1761">
        <v>1485271968</v>
      </c>
      <c r="K1761">
        <v>1484667168</v>
      </c>
      <c r="L1761" t="b">
        <v>0</v>
      </c>
      <c r="M1761">
        <v>197</v>
      </c>
      <c r="N1761" t="b">
        <v>1</v>
      </c>
      <c r="O1761" t="s">
        <v>8295</v>
      </c>
      <c r="P1761">
        <f t="shared" si="108"/>
        <v>460</v>
      </c>
      <c r="Q1761">
        <f t="shared" si="109"/>
        <v>11.67</v>
      </c>
      <c r="R1761" s="12" t="s">
        <v>8316</v>
      </c>
      <c r="S1761" t="s">
        <v>8317</v>
      </c>
      <c r="T1761" s="17">
        <f t="shared" si="110"/>
        <v>42752.647777777776</v>
      </c>
      <c r="U1761" s="17">
        <f t="shared" si="111"/>
        <v>41990.119085648148</v>
      </c>
    </row>
    <row r="1762" spans="2:21" ht="28.5" hidden="1" x14ac:dyDescent="0.45">
      <c r="B1762">
        <v>1022</v>
      </c>
      <c r="C1762" s="9" t="s">
        <v>1023</v>
      </c>
      <c r="D1762" s="3" t="s">
        <v>5132</v>
      </c>
      <c r="E1762" s="5">
        <v>2000</v>
      </c>
      <c r="F1762" s="7">
        <v>2298</v>
      </c>
      <c r="G1762" t="s">
        <v>8218</v>
      </c>
      <c r="H1762" t="s">
        <v>8223</v>
      </c>
      <c r="I1762" t="s">
        <v>8245</v>
      </c>
      <c r="J1762">
        <v>1431876677</v>
      </c>
      <c r="K1762">
        <v>1429284677</v>
      </c>
      <c r="L1762" t="b">
        <v>1</v>
      </c>
      <c r="M1762">
        <v>74</v>
      </c>
      <c r="N1762" t="b">
        <v>1</v>
      </c>
      <c r="O1762" t="s">
        <v>8278</v>
      </c>
      <c r="P1762">
        <f t="shared" si="108"/>
        <v>115</v>
      </c>
      <c r="Q1762">
        <f t="shared" si="109"/>
        <v>31.05</v>
      </c>
      <c r="R1762" s="12" t="s">
        <v>8327</v>
      </c>
      <c r="S1762" t="s">
        <v>8329</v>
      </c>
      <c r="T1762" s="17">
        <f t="shared" si="110"/>
        <v>42111.646724537044</v>
      </c>
      <c r="U1762" s="17">
        <f t="shared" si="111"/>
        <v>40953.729953703703</v>
      </c>
    </row>
    <row r="1763" spans="2:21" ht="42.75" hidden="1" x14ac:dyDescent="0.45">
      <c r="B1763">
        <v>970</v>
      </c>
      <c r="C1763" s="9" t="s">
        <v>971</v>
      </c>
      <c r="D1763" s="3" t="s">
        <v>5080</v>
      </c>
      <c r="E1763" s="5">
        <v>5000</v>
      </c>
      <c r="F1763" s="7">
        <v>2296</v>
      </c>
      <c r="G1763" t="s">
        <v>8220</v>
      </c>
      <c r="H1763" t="s">
        <v>8228</v>
      </c>
      <c r="I1763" t="s">
        <v>8250</v>
      </c>
      <c r="J1763">
        <v>1485147540</v>
      </c>
      <c r="K1763">
        <v>1481951853</v>
      </c>
      <c r="L1763" t="b">
        <v>0</v>
      </c>
      <c r="M1763">
        <v>14</v>
      </c>
      <c r="N1763" t="b">
        <v>0</v>
      </c>
      <c r="O1763" t="s">
        <v>8271</v>
      </c>
      <c r="P1763">
        <f t="shared" si="108"/>
        <v>46</v>
      </c>
      <c r="Q1763">
        <f t="shared" si="109"/>
        <v>164</v>
      </c>
      <c r="R1763" s="12" t="s">
        <v>8308</v>
      </c>
      <c r="S1763" t="s">
        <v>8310</v>
      </c>
      <c r="T1763" s="17">
        <f t="shared" si="110"/>
        <v>42721.220520833333</v>
      </c>
      <c r="U1763" s="17">
        <f t="shared" si="111"/>
        <v>42730.010520833333</v>
      </c>
    </row>
    <row r="1764" spans="2:21" ht="42.75" hidden="1" x14ac:dyDescent="0.45">
      <c r="B1764">
        <v>1575</v>
      </c>
      <c r="C1764" s="9" t="s">
        <v>1576</v>
      </c>
      <c r="D1764" s="3" t="s">
        <v>5685</v>
      </c>
      <c r="E1764" s="5">
        <v>10000</v>
      </c>
      <c r="F1764" s="7">
        <v>2291</v>
      </c>
      <c r="G1764" t="s">
        <v>8219</v>
      </c>
      <c r="H1764" t="s">
        <v>8223</v>
      </c>
      <c r="I1764" t="s">
        <v>8245</v>
      </c>
      <c r="J1764">
        <v>1404909296</v>
      </c>
      <c r="K1764">
        <v>1402317296</v>
      </c>
      <c r="L1764" t="b">
        <v>0</v>
      </c>
      <c r="M1764">
        <v>35</v>
      </c>
      <c r="N1764" t="b">
        <v>0</v>
      </c>
      <c r="O1764" t="s">
        <v>8288</v>
      </c>
      <c r="P1764">
        <f t="shared" si="108"/>
        <v>23</v>
      </c>
      <c r="Q1764">
        <f t="shared" si="109"/>
        <v>65.459999999999994</v>
      </c>
      <c r="R1764" s="12" t="s">
        <v>8311</v>
      </c>
      <c r="S1764" t="s">
        <v>8349</v>
      </c>
      <c r="T1764" s="17">
        <f t="shared" si="110"/>
        <v>41799.524259259262</v>
      </c>
      <c r="U1764" s="17">
        <f t="shared" si="111"/>
        <v>42759.647777777776</v>
      </c>
    </row>
    <row r="1765" spans="2:21" ht="42.75" hidden="1" x14ac:dyDescent="0.45">
      <c r="B1765">
        <v>3924</v>
      </c>
      <c r="C1765" s="9" t="s">
        <v>3921</v>
      </c>
      <c r="D1765" s="3" t="s">
        <v>8032</v>
      </c>
      <c r="E1765" s="5">
        <v>15000</v>
      </c>
      <c r="F1765" s="7">
        <v>2290</v>
      </c>
      <c r="G1765" t="s">
        <v>8220</v>
      </c>
      <c r="H1765" t="s">
        <v>8223</v>
      </c>
      <c r="I1765" t="s">
        <v>8245</v>
      </c>
      <c r="J1765">
        <v>1403823722</v>
      </c>
      <c r="K1765">
        <v>1401231722</v>
      </c>
      <c r="L1765" t="b">
        <v>0</v>
      </c>
      <c r="M1765">
        <v>40</v>
      </c>
      <c r="N1765" t="b">
        <v>0</v>
      </c>
      <c r="O1765" t="s">
        <v>8269</v>
      </c>
      <c r="P1765">
        <f t="shared" si="108"/>
        <v>15</v>
      </c>
      <c r="Q1765">
        <f t="shared" si="109"/>
        <v>57.25</v>
      </c>
      <c r="R1765" s="12" t="s">
        <v>8323</v>
      </c>
      <c r="S1765" t="s">
        <v>8326</v>
      </c>
      <c r="T1765" s="17">
        <f t="shared" si="110"/>
        <v>41786.959745370368</v>
      </c>
      <c r="U1765" s="17">
        <f t="shared" si="111"/>
        <v>42141.646724537044</v>
      </c>
    </row>
    <row r="1766" spans="2:21" ht="42.75" hidden="1" x14ac:dyDescent="0.45">
      <c r="B1766">
        <v>3570</v>
      </c>
      <c r="C1766" s="9" t="s">
        <v>3569</v>
      </c>
      <c r="D1766" s="3" t="s">
        <v>7680</v>
      </c>
      <c r="E1766" s="5">
        <v>2000</v>
      </c>
      <c r="F1766" s="7">
        <v>2287</v>
      </c>
      <c r="G1766" t="s">
        <v>8218</v>
      </c>
      <c r="H1766" t="s">
        <v>8223</v>
      </c>
      <c r="I1766" t="s">
        <v>8245</v>
      </c>
      <c r="J1766">
        <v>1420009200</v>
      </c>
      <c r="K1766">
        <v>1417593483</v>
      </c>
      <c r="L1766" t="b">
        <v>0</v>
      </c>
      <c r="M1766">
        <v>26</v>
      </c>
      <c r="N1766" t="b">
        <v>1</v>
      </c>
      <c r="O1766" t="s">
        <v>8269</v>
      </c>
      <c r="P1766">
        <f t="shared" si="108"/>
        <v>114</v>
      </c>
      <c r="Q1766">
        <f t="shared" si="109"/>
        <v>87.96</v>
      </c>
      <c r="R1766" s="12" t="s">
        <v>8323</v>
      </c>
      <c r="S1766" t="s">
        <v>8326</v>
      </c>
      <c r="T1766" s="17">
        <f t="shared" si="110"/>
        <v>41976.331979166673</v>
      </c>
      <c r="U1766" s="17">
        <f t="shared" si="111"/>
        <v>42758.207638888889</v>
      </c>
    </row>
    <row r="1767" spans="2:21" ht="28.5" hidden="1" x14ac:dyDescent="0.45">
      <c r="B1767">
        <v>1767</v>
      </c>
      <c r="C1767" s="9" t="s">
        <v>1768</v>
      </c>
      <c r="D1767" s="3" t="s">
        <v>5877</v>
      </c>
      <c r="E1767" s="5">
        <v>5000</v>
      </c>
      <c r="F1767" s="7">
        <v>2286</v>
      </c>
      <c r="G1767" t="s">
        <v>8220</v>
      </c>
      <c r="H1767" t="s">
        <v>8223</v>
      </c>
      <c r="I1767" t="s">
        <v>8245</v>
      </c>
      <c r="J1767">
        <v>1407080884</v>
      </c>
      <c r="K1767">
        <v>1404488884</v>
      </c>
      <c r="L1767" t="b">
        <v>1</v>
      </c>
      <c r="M1767">
        <v>39</v>
      </c>
      <c r="N1767" t="b">
        <v>0</v>
      </c>
      <c r="O1767" t="s">
        <v>8283</v>
      </c>
      <c r="P1767">
        <f t="shared" si="108"/>
        <v>46</v>
      </c>
      <c r="Q1767">
        <f t="shared" si="109"/>
        <v>58.62</v>
      </c>
      <c r="R1767" s="12" t="s">
        <v>8313</v>
      </c>
      <c r="S1767" t="s">
        <v>8314</v>
      </c>
      <c r="T1767" s="17">
        <f t="shared" si="110"/>
        <v>41824.658379629633</v>
      </c>
      <c r="U1767" s="17">
        <f t="shared" si="111"/>
        <v>41829.524259259262</v>
      </c>
    </row>
    <row r="1768" spans="2:21" ht="42.75" hidden="1" x14ac:dyDescent="0.45">
      <c r="B1768">
        <v>800</v>
      </c>
      <c r="C1768" s="9" t="s">
        <v>801</v>
      </c>
      <c r="D1768" s="3" t="s">
        <v>4910</v>
      </c>
      <c r="E1768" s="5">
        <v>1500</v>
      </c>
      <c r="F1768" s="7">
        <v>2282</v>
      </c>
      <c r="G1768" t="s">
        <v>8218</v>
      </c>
      <c r="H1768" t="s">
        <v>8224</v>
      </c>
      <c r="I1768" t="s">
        <v>8246</v>
      </c>
      <c r="J1768">
        <v>1410431054</v>
      </c>
      <c r="K1768">
        <v>1407839054</v>
      </c>
      <c r="L1768" t="b">
        <v>0</v>
      </c>
      <c r="M1768">
        <v>56</v>
      </c>
      <c r="N1768" t="b">
        <v>1</v>
      </c>
      <c r="O1768" t="s">
        <v>8274</v>
      </c>
      <c r="P1768">
        <f t="shared" si="108"/>
        <v>152</v>
      </c>
      <c r="Q1768">
        <f t="shared" si="109"/>
        <v>40.75</v>
      </c>
      <c r="R1768" s="12" t="s">
        <v>8327</v>
      </c>
      <c r="S1768" t="s">
        <v>8331</v>
      </c>
      <c r="T1768" s="17">
        <f t="shared" si="110"/>
        <v>41863.433495370373</v>
      </c>
      <c r="U1768" s="17">
        <f t="shared" si="111"/>
        <v>41816.959745370368</v>
      </c>
    </row>
    <row r="1769" spans="2:21" ht="42.75" hidden="1" x14ac:dyDescent="0.45">
      <c r="B1769">
        <v>2623</v>
      </c>
      <c r="C1769" s="9" t="s">
        <v>2623</v>
      </c>
      <c r="D1769" s="3" t="s">
        <v>6733</v>
      </c>
      <c r="E1769" s="5">
        <v>2000</v>
      </c>
      <c r="F1769" s="7">
        <v>2280</v>
      </c>
      <c r="G1769" t="s">
        <v>8218</v>
      </c>
      <c r="H1769" t="s">
        <v>8223</v>
      </c>
      <c r="I1769" t="s">
        <v>8245</v>
      </c>
      <c r="J1769">
        <v>1480658966</v>
      </c>
      <c r="K1769">
        <v>1479449366</v>
      </c>
      <c r="L1769" t="b">
        <v>0</v>
      </c>
      <c r="M1769">
        <v>62</v>
      </c>
      <c r="N1769" t="b">
        <v>1</v>
      </c>
      <c r="O1769" t="s">
        <v>8299</v>
      </c>
      <c r="P1769">
        <f t="shared" si="108"/>
        <v>114</v>
      </c>
      <c r="Q1769">
        <f t="shared" si="109"/>
        <v>36.770000000000003</v>
      </c>
      <c r="R1769" s="12" t="s">
        <v>8308</v>
      </c>
      <c r="S1769" t="s">
        <v>8315</v>
      </c>
      <c r="T1769" s="17">
        <f t="shared" si="110"/>
        <v>42692.256550925929</v>
      </c>
      <c r="U1769" s="17">
        <f t="shared" si="111"/>
        <v>42004.291666666672</v>
      </c>
    </row>
    <row r="1770" spans="2:21" ht="42.75" hidden="1" x14ac:dyDescent="0.45">
      <c r="B1770">
        <v>63</v>
      </c>
      <c r="C1770" s="9" t="s">
        <v>65</v>
      </c>
      <c r="D1770" s="3" t="s">
        <v>4174</v>
      </c>
      <c r="E1770" s="5">
        <v>2000</v>
      </c>
      <c r="F1770" s="7">
        <v>2270.37</v>
      </c>
      <c r="G1770" t="s">
        <v>8218</v>
      </c>
      <c r="H1770" t="s">
        <v>8223</v>
      </c>
      <c r="I1770" t="s">
        <v>8245</v>
      </c>
      <c r="J1770">
        <v>1388206740</v>
      </c>
      <c r="K1770">
        <v>1386194013</v>
      </c>
      <c r="L1770" t="b">
        <v>0</v>
      </c>
      <c r="M1770">
        <v>64</v>
      </c>
      <c r="N1770" t="b">
        <v>1</v>
      </c>
      <c r="O1770" t="s">
        <v>8264</v>
      </c>
      <c r="P1770">
        <f t="shared" si="108"/>
        <v>114</v>
      </c>
      <c r="Q1770">
        <f t="shared" si="109"/>
        <v>35.47</v>
      </c>
      <c r="R1770" s="12" t="s">
        <v>8321</v>
      </c>
      <c r="S1770" t="s">
        <v>8343</v>
      </c>
      <c r="T1770" s="17">
        <f t="shared" si="110"/>
        <v>41612.912187499998</v>
      </c>
      <c r="U1770" s="17">
        <f t="shared" si="111"/>
        <v>41854.658379629633</v>
      </c>
    </row>
    <row r="1771" spans="2:21" ht="42.75" hidden="1" x14ac:dyDescent="0.45">
      <c r="B1771">
        <v>2101</v>
      </c>
      <c r="C1771" s="9" t="s">
        <v>2102</v>
      </c>
      <c r="D1771" s="3" t="s">
        <v>6211</v>
      </c>
      <c r="E1771" s="5">
        <v>2000</v>
      </c>
      <c r="F1771" s="7">
        <v>2265</v>
      </c>
      <c r="G1771" t="s">
        <v>8218</v>
      </c>
      <c r="H1771" t="s">
        <v>8223</v>
      </c>
      <c r="I1771" t="s">
        <v>8245</v>
      </c>
      <c r="J1771">
        <v>1329104114</v>
      </c>
      <c r="K1771">
        <v>1323920114</v>
      </c>
      <c r="L1771" t="b">
        <v>0</v>
      </c>
      <c r="M1771">
        <v>44</v>
      </c>
      <c r="N1771" t="b">
        <v>1</v>
      </c>
      <c r="O1771" t="s">
        <v>8277</v>
      </c>
      <c r="P1771">
        <f t="shared" si="108"/>
        <v>113</v>
      </c>
      <c r="Q1771">
        <f t="shared" si="109"/>
        <v>51.48</v>
      </c>
      <c r="R1771" s="12" t="s">
        <v>8327</v>
      </c>
      <c r="S1771" t="s">
        <v>8328</v>
      </c>
      <c r="T1771" s="17">
        <f t="shared" si="110"/>
        <v>40892.149467592593</v>
      </c>
      <c r="U1771" s="17">
        <f t="shared" si="111"/>
        <v>41893.433495370373</v>
      </c>
    </row>
    <row r="1772" spans="2:21" ht="42.75" hidden="1" x14ac:dyDescent="0.45">
      <c r="B1772">
        <v>3478</v>
      </c>
      <c r="C1772" s="9" t="s">
        <v>3477</v>
      </c>
      <c r="D1772" s="3" t="s">
        <v>7588</v>
      </c>
      <c r="E1772" s="5">
        <v>2000</v>
      </c>
      <c r="F1772" s="7">
        <v>2257</v>
      </c>
      <c r="G1772" t="s">
        <v>8218</v>
      </c>
      <c r="H1772" t="s">
        <v>8223</v>
      </c>
      <c r="I1772" t="s">
        <v>8245</v>
      </c>
      <c r="J1772">
        <v>1426539600</v>
      </c>
      <c r="K1772">
        <v>1424296822</v>
      </c>
      <c r="L1772" t="b">
        <v>0</v>
      </c>
      <c r="M1772">
        <v>57</v>
      </c>
      <c r="N1772" t="b">
        <v>1</v>
      </c>
      <c r="O1772" t="s">
        <v>8269</v>
      </c>
      <c r="P1772">
        <f t="shared" si="108"/>
        <v>113</v>
      </c>
      <c r="Q1772">
        <f t="shared" si="109"/>
        <v>39.6</v>
      </c>
      <c r="R1772" s="12" t="s">
        <v>8323</v>
      </c>
      <c r="S1772" t="s">
        <v>8326</v>
      </c>
      <c r="T1772" s="17">
        <f t="shared" si="110"/>
        <v>42053.916921296302</v>
      </c>
      <c r="U1772" s="17">
        <f t="shared" si="111"/>
        <v>42706.256550925929</v>
      </c>
    </row>
    <row r="1773" spans="2:21" ht="42.75" hidden="1" x14ac:dyDescent="0.45">
      <c r="B1773">
        <v>714</v>
      </c>
      <c r="C1773" s="9" t="s">
        <v>715</v>
      </c>
      <c r="D1773" s="3" t="s">
        <v>4824</v>
      </c>
      <c r="E1773" s="5">
        <v>15000</v>
      </c>
      <c r="F1773" s="7">
        <v>2249</v>
      </c>
      <c r="G1773" t="s">
        <v>8220</v>
      </c>
      <c r="H1773" t="s">
        <v>8223</v>
      </c>
      <c r="I1773" t="s">
        <v>8245</v>
      </c>
      <c r="J1773">
        <v>1488308082</v>
      </c>
      <c r="K1773">
        <v>1483124082</v>
      </c>
      <c r="L1773" t="b">
        <v>0</v>
      </c>
      <c r="M1773">
        <v>28</v>
      </c>
      <c r="N1773" t="b">
        <v>0</v>
      </c>
      <c r="O1773" t="s">
        <v>8271</v>
      </c>
      <c r="P1773">
        <f t="shared" si="108"/>
        <v>15</v>
      </c>
      <c r="Q1773">
        <f t="shared" si="109"/>
        <v>80.319999999999993</v>
      </c>
      <c r="R1773" s="12" t="s">
        <v>8308</v>
      </c>
      <c r="S1773" t="s">
        <v>8310</v>
      </c>
      <c r="T1773" s="17">
        <f t="shared" si="110"/>
        <v>42734.787986111114</v>
      </c>
      <c r="U1773" s="17">
        <f t="shared" si="111"/>
        <v>41636.207638888889</v>
      </c>
    </row>
    <row r="1774" spans="2:21" ht="42.75" hidden="1" x14ac:dyDescent="0.45">
      <c r="B1774">
        <v>3170</v>
      </c>
      <c r="C1774" s="9" t="s">
        <v>3170</v>
      </c>
      <c r="D1774" s="3" t="s">
        <v>7280</v>
      </c>
      <c r="E1774" s="5">
        <v>2000</v>
      </c>
      <c r="F1774" s="7">
        <v>2245</v>
      </c>
      <c r="G1774" t="s">
        <v>8218</v>
      </c>
      <c r="H1774" t="s">
        <v>8223</v>
      </c>
      <c r="I1774" t="s">
        <v>8245</v>
      </c>
      <c r="J1774">
        <v>1404273600</v>
      </c>
      <c r="K1774">
        <v>1401414944</v>
      </c>
      <c r="L1774" t="b">
        <v>1</v>
      </c>
      <c r="M1774">
        <v>71</v>
      </c>
      <c r="N1774" t="b">
        <v>1</v>
      </c>
      <c r="O1774" t="s">
        <v>8269</v>
      </c>
      <c r="P1774">
        <f t="shared" si="108"/>
        <v>112</v>
      </c>
      <c r="Q1774">
        <f t="shared" si="109"/>
        <v>31.62</v>
      </c>
      <c r="R1774" s="12" t="s">
        <v>8323</v>
      </c>
      <c r="S1774" t="s">
        <v>8326</v>
      </c>
      <c r="T1774" s="17">
        <f t="shared" si="110"/>
        <v>41789.080370370371</v>
      </c>
      <c r="U1774" s="17">
        <f t="shared" si="111"/>
        <v>40952.149467592593</v>
      </c>
    </row>
    <row r="1775" spans="2:21" ht="42.75" hidden="1" x14ac:dyDescent="0.45">
      <c r="B1775">
        <v>71</v>
      </c>
      <c r="C1775" s="9" t="s">
        <v>73</v>
      </c>
      <c r="D1775" s="3" t="s">
        <v>4182</v>
      </c>
      <c r="E1775" s="5">
        <v>1800</v>
      </c>
      <c r="F1775" s="7">
        <v>2231</v>
      </c>
      <c r="G1775" t="s">
        <v>8218</v>
      </c>
      <c r="H1775" t="s">
        <v>8223</v>
      </c>
      <c r="I1775" t="s">
        <v>8245</v>
      </c>
      <c r="J1775">
        <v>1338186657</v>
      </c>
      <c r="K1775">
        <v>1333002657</v>
      </c>
      <c r="L1775" t="b">
        <v>0</v>
      </c>
      <c r="M1775">
        <v>32</v>
      </c>
      <c r="N1775" t="b">
        <v>1</v>
      </c>
      <c r="O1775" t="s">
        <v>8264</v>
      </c>
      <c r="P1775">
        <f t="shared" si="108"/>
        <v>124</v>
      </c>
      <c r="Q1775">
        <f t="shared" si="109"/>
        <v>69.72</v>
      </c>
      <c r="R1775" s="12" t="s">
        <v>8321</v>
      </c>
      <c r="S1775" t="s">
        <v>8343</v>
      </c>
      <c r="T1775" s="17">
        <f t="shared" si="110"/>
        <v>40997.271493055552</v>
      </c>
      <c r="U1775" s="17">
        <f t="shared" si="111"/>
        <v>42079.875</v>
      </c>
    </row>
    <row r="1776" spans="2:21" ht="42.75" hidden="1" x14ac:dyDescent="0.45">
      <c r="B1776">
        <v>801</v>
      </c>
      <c r="C1776" s="9" t="s">
        <v>802</v>
      </c>
      <c r="D1776" s="3" t="s">
        <v>4911</v>
      </c>
      <c r="E1776" s="5">
        <v>2000</v>
      </c>
      <c r="F1776" s="7">
        <v>2230.4299999999998</v>
      </c>
      <c r="G1776" t="s">
        <v>8218</v>
      </c>
      <c r="H1776" t="s">
        <v>8223</v>
      </c>
      <c r="I1776" t="s">
        <v>8245</v>
      </c>
      <c r="J1776">
        <v>1309547120</v>
      </c>
      <c r="K1776">
        <v>1306955120</v>
      </c>
      <c r="L1776" t="b">
        <v>0</v>
      </c>
      <c r="M1776">
        <v>51</v>
      </c>
      <c r="N1776" t="b">
        <v>1</v>
      </c>
      <c r="O1776" t="s">
        <v>8274</v>
      </c>
      <c r="P1776">
        <f t="shared" si="108"/>
        <v>112</v>
      </c>
      <c r="Q1776">
        <f t="shared" si="109"/>
        <v>43.73</v>
      </c>
      <c r="R1776" s="12" t="s">
        <v>8327</v>
      </c>
      <c r="S1776" t="s">
        <v>8331</v>
      </c>
      <c r="T1776" s="17">
        <f t="shared" si="110"/>
        <v>40695.795370370368</v>
      </c>
      <c r="U1776" s="17">
        <f t="shared" si="111"/>
        <v>42794.787986111114</v>
      </c>
    </row>
    <row r="1777" spans="2:21" ht="42.75" hidden="1" x14ac:dyDescent="0.45">
      <c r="B1777">
        <v>211</v>
      </c>
      <c r="C1777" s="9" t="s">
        <v>213</v>
      </c>
      <c r="D1777" s="3" t="s">
        <v>4321</v>
      </c>
      <c r="E1777" s="5">
        <v>5000</v>
      </c>
      <c r="F1777" s="7">
        <v>2230</v>
      </c>
      <c r="G1777" t="s">
        <v>8220</v>
      </c>
      <c r="H1777" t="s">
        <v>8223</v>
      </c>
      <c r="I1777" t="s">
        <v>8245</v>
      </c>
      <c r="J1777">
        <v>1442634617</v>
      </c>
      <c r="K1777">
        <v>1440042617</v>
      </c>
      <c r="L1777" t="b">
        <v>0</v>
      </c>
      <c r="M1777">
        <v>12</v>
      </c>
      <c r="N1777" t="b">
        <v>0</v>
      </c>
      <c r="O1777" t="s">
        <v>8266</v>
      </c>
      <c r="P1777">
        <f t="shared" si="108"/>
        <v>45</v>
      </c>
      <c r="Q1777">
        <f t="shared" si="109"/>
        <v>185.83</v>
      </c>
      <c r="R1777" s="12" t="s">
        <v>8321</v>
      </c>
      <c r="S1777" t="s">
        <v>8325</v>
      </c>
      <c r="T1777" s="17">
        <f t="shared" si="110"/>
        <v>42236.159918981488</v>
      </c>
      <c r="U1777" s="17">
        <f t="shared" si="111"/>
        <v>41822.166666666664</v>
      </c>
    </row>
    <row r="1778" spans="2:21" ht="42.75" hidden="1" x14ac:dyDescent="0.45">
      <c r="B1778">
        <v>783</v>
      </c>
      <c r="C1778" s="9" t="s">
        <v>784</v>
      </c>
      <c r="D1778" s="3" t="s">
        <v>4893</v>
      </c>
      <c r="E1778" s="5">
        <v>1500</v>
      </c>
      <c r="F1778" s="7">
        <v>2222</v>
      </c>
      <c r="G1778" t="s">
        <v>8218</v>
      </c>
      <c r="H1778" t="s">
        <v>8223</v>
      </c>
      <c r="I1778" t="s">
        <v>8245</v>
      </c>
      <c r="J1778">
        <v>1335564000</v>
      </c>
      <c r="K1778">
        <v>1332182049</v>
      </c>
      <c r="L1778" t="b">
        <v>0</v>
      </c>
      <c r="M1778">
        <v>35</v>
      </c>
      <c r="N1778" t="b">
        <v>1</v>
      </c>
      <c r="O1778" t="s">
        <v>8274</v>
      </c>
      <c r="P1778">
        <f t="shared" si="108"/>
        <v>148</v>
      </c>
      <c r="Q1778">
        <f t="shared" si="109"/>
        <v>63.49</v>
      </c>
      <c r="R1778" s="12" t="s">
        <v>8327</v>
      </c>
      <c r="S1778" t="s">
        <v>8331</v>
      </c>
      <c r="T1778" s="17">
        <f t="shared" si="110"/>
        <v>40987.773715277777</v>
      </c>
      <c r="U1778" s="17">
        <f t="shared" si="111"/>
        <v>41057.271493055552</v>
      </c>
    </row>
    <row r="1779" spans="2:21" ht="42.75" hidden="1" x14ac:dyDescent="0.45">
      <c r="B1779">
        <v>2464</v>
      </c>
      <c r="C1779" s="9" t="s">
        <v>2465</v>
      </c>
      <c r="D1779" s="3" t="s">
        <v>6574</v>
      </c>
      <c r="E1779" s="5">
        <v>2000</v>
      </c>
      <c r="F1779" s="7">
        <v>2222</v>
      </c>
      <c r="G1779" t="s">
        <v>8218</v>
      </c>
      <c r="H1779" t="s">
        <v>8228</v>
      </c>
      <c r="I1779" t="s">
        <v>8250</v>
      </c>
      <c r="J1779">
        <v>1443641340</v>
      </c>
      <c r="K1779">
        <v>1441143397</v>
      </c>
      <c r="L1779" t="b">
        <v>0</v>
      </c>
      <c r="M1779">
        <v>43</v>
      </c>
      <c r="N1779" t="b">
        <v>1</v>
      </c>
      <c r="O1779" t="s">
        <v>8277</v>
      </c>
      <c r="P1779">
        <f t="shared" si="108"/>
        <v>111</v>
      </c>
      <c r="Q1779">
        <f t="shared" si="109"/>
        <v>51.67</v>
      </c>
      <c r="R1779" s="12" t="s">
        <v>8327</v>
      </c>
      <c r="S1779" t="s">
        <v>8328</v>
      </c>
      <c r="T1779" s="17">
        <f t="shared" si="110"/>
        <v>42248.90042824074</v>
      </c>
      <c r="U1779" s="17">
        <f t="shared" si="111"/>
        <v>40725.795370370368</v>
      </c>
    </row>
    <row r="1780" spans="2:21" ht="42.75" hidden="1" x14ac:dyDescent="0.45">
      <c r="B1780">
        <v>3657</v>
      </c>
      <c r="C1780" s="9" t="s">
        <v>3654</v>
      </c>
      <c r="D1780" s="3" t="s">
        <v>7767</v>
      </c>
      <c r="E1780" s="5">
        <v>2000</v>
      </c>
      <c r="F1780" s="7">
        <v>2215</v>
      </c>
      <c r="G1780" t="s">
        <v>8218</v>
      </c>
      <c r="H1780" t="s">
        <v>8231</v>
      </c>
      <c r="I1780" t="s">
        <v>8252</v>
      </c>
      <c r="J1780">
        <v>1464817320</v>
      </c>
      <c r="K1780">
        <v>1462806419</v>
      </c>
      <c r="L1780" t="b">
        <v>0</v>
      </c>
      <c r="M1780">
        <v>20</v>
      </c>
      <c r="N1780" t="b">
        <v>1</v>
      </c>
      <c r="O1780" t="s">
        <v>8269</v>
      </c>
      <c r="P1780">
        <f t="shared" si="108"/>
        <v>111</v>
      </c>
      <c r="Q1780">
        <f t="shared" si="109"/>
        <v>110.75</v>
      </c>
      <c r="R1780" s="12" t="s">
        <v>8323</v>
      </c>
      <c r="S1780" t="s">
        <v>8326</v>
      </c>
      <c r="T1780" s="17">
        <f t="shared" si="110"/>
        <v>42499.629849537043</v>
      </c>
      <c r="U1780" s="17">
        <f t="shared" si="111"/>
        <v>42266.159918981488</v>
      </c>
    </row>
    <row r="1781" spans="2:21" ht="42.75" x14ac:dyDescent="0.45">
      <c r="B1781">
        <v>3355</v>
      </c>
      <c r="C1781" s="9" t="s">
        <v>3354</v>
      </c>
      <c r="D1781" s="3" t="s">
        <v>7465</v>
      </c>
      <c r="E1781" s="5">
        <v>1750</v>
      </c>
      <c r="F1781" s="7">
        <v>2210</v>
      </c>
      <c r="G1781" t="s">
        <v>8218</v>
      </c>
      <c r="H1781" t="s">
        <v>8224</v>
      </c>
      <c r="I1781" t="s">
        <v>8246</v>
      </c>
      <c r="J1781">
        <v>1462879020</v>
      </c>
      <c r="K1781">
        <v>1461941527</v>
      </c>
      <c r="L1781" t="b">
        <v>0</v>
      </c>
      <c r="M1781">
        <v>15</v>
      </c>
      <c r="N1781" t="b">
        <v>1</v>
      </c>
      <c r="O1781" t="s">
        <v>8269</v>
      </c>
      <c r="P1781">
        <f t="shared" si="108"/>
        <v>126</v>
      </c>
      <c r="Q1781">
        <f t="shared" si="109"/>
        <v>147.33000000000001</v>
      </c>
      <c r="R1781" s="12" t="s">
        <v>8323</v>
      </c>
      <c r="S1781" t="s">
        <v>8326</v>
      </c>
      <c r="T1781" s="17">
        <f t="shared" si="110"/>
        <v>42489.619525462964</v>
      </c>
      <c r="U1781" s="17">
        <f t="shared" si="111"/>
        <v>41026.916666666664</v>
      </c>
    </row>
    <row r="1782" spans="2:21" ht="42.75" x14ac:dyDescent="0.45">
      <c r="B1782">
        <v>3556</v>
      </c>
      <c r="C1782" s="9" t="s">
        <v>3555</v>
      </c>
      <c r="D1782" s="3" t="s">
        <v>7666</v>
      </c>
      <c r="E1782" s="5">
        <v>2200</v>
      </c>
      <c r="F1782" s="7">
        <v>2210</v>
      </c>
      <c r="G1782" t="s">
        <v>8218</v>
      </c>
      <c r="H1782" t="s">
        <v>8224</v>
      </c>
      <c r="I1782" t="s">
        <v>8246</v>
      </c>
      <c r="J1782">
        <v>1408289724</v>
      </c>
      <c r="K1782">
        <v>1403105724</v>
      </c>
      <c r="L1782" t="b">
        <v>0</v>
      </c>
      <c r="M1782">
        <v>20</v>
      </c>
      <c r="N1782" t="b">
        <v>1</v>
      </c>
      <c r="O1782" t="s">
        <v>8269</v>
      </c>
      <c r="P1782">
        <f t="shared" si="108"/>
        <v>100</v>
      </c>
      <c r="Q1782">
        <f t="shared" si="109"/>
        <v>110.5</v>
      </c>
      <c r="R1782" s="12" t="s">
        <v>8323</v>
      </c>
      <c r="S1782" t="s">
        <v>8326</v>
      </c>
      <c r="T1782" s="17">
        <f t="shared" si="110"/>
        <v>41808.649583333332</v>
      </c>
      <c r="U1782" s="17">
        <f t="shared" si="111"/>
        <v>42277.811805555553</v>
      </c>
    </row>
    <row r="1783" spans="2:21" ht="42.75" hidden="1" x14ac:dyDescent="0.45">
      <c r="B1783">
        <v>1646</v>
      </c>
      <c r="C1783" s="9" t="s">
        <v>1647</v>
      </c>
      <c r="D1783" s="3" t="s">
        <v>5756</v>
      </c>
      <c r="E1783" s="5">
        <v>2000</v>
      </c>
      <c r="F1783" s="7">
        <v>2204</v>
      </c>
      <c r="G1783" t="s">
        <v>8218</v>
      </c>
      <c r="H1783" t="s">
        <v>8224</v>
      </c>
      <c r="I1783" t="s">
        <v>8246</v>
      </c>
      <c r="J1783">
        <v>1408039860</v>
      </c>
      <c r="K1783">
        <v>1405248503</v>
      </c>
      <c r="L1783" t="b">
        <v>0</v>
      </c>
      <c r="M1783">
        <v>83</v>
      </c>
      <c r="N1783" t="b">
        <v>1</v>
      </c>
      <c r="O1783" t="s">
        <v>8290</v>
      </c>
      <c r="P1783">
        <f t="shared" si="108"/>
        <v>110</v>
      </c>
      <c r="Q1783">
        <f t="shared" si="109"/>
        <v>26.55</v>
      </c>
      <c r="R1783" s="12" t="s">
        <v>8327</v>
      </c>
      <c r="S1783" t="s">
        <v>8338</v>
      </c>
      <c r="T1783" s="17">
        <f t="shared" si="110"/>
        <v>41833.450266203705</v>
      </c>
      <c r="U1783" s="17">
        <f t="shared" si="111"/>
        <v>42522.904166666667</v>
      </c>
    </row>
    <row r="1784" spans="2:21" ht="42.75" hidden="1" x14ac:dyDescent="0.45">
      <c r="B1784">
        <v>3679</v>
      </c>
      <c r="C1784" s="9" t="s">
        <v>3676</v>
      </c>
      <c r="D1784" s="3" t="s">
        <v>7789</v>
      </c>
      <c r="E1784" s="5">
        <v>2000</v>
      </c>
      <c r="F1784" s="7">
        <v>2202</v>
      </c>
      <c r="G1784" t="s">
        <v>8218</v>
      </c>
      <c r="H1784" t="s">
        <v>8223</v>
      </c>
      <c r="I1784" t="s">
        <v>8245</v>
      </c>
      <c r="J1784">
        <v>1404190740</v>
      </c>
      <c r="K1784">
        <v>1401214581</v>
      </c>
      <c r="L1784" t="b">
        <v>0</v>
      </c>
      <c r="M1784">
        <v>30</v>
      </c>
      <c r="N1784" t="b">
        <v>1</v>
      </c>
      <c r="O1784" t="s">
        <v>8269</v>
      </c>
      <c r="P1784">
        <f t="shared" si="108"/>
        <v>110</v>
      </c>
      <c r="Q1784">
        <f t="shared" si="109"/>
        <v>73.400000000000006</v>
      </c>
      <c r="R1784" s="12" t="s">
        <v>8323</v>
      </c>
      <c r="S1784" t="s">
        <v>8326</v>
      </c>
      <c r="T1784" s="17">
        <f t="shared" si="110"/>
        <v>41786.761354166665</v>
      </c>
      <c r="U1784" s="17">
        <f t="shared" si="111"/>
        <v>42500.470138888893</v>
      </c>
    </row>
    <row r="1785" spans="2:21" hidden="1" x14ac:dyDescent="0.45">
      <c r="B1785">
        <v>185</v>
      </c>
      <c r="C1785" s="9" t="s">
        <v>187</v>
      </c>
      <c r="D1785" s="3" t="s">
        <v>4295</v>
      </c>
      <c r="E1785" s="5">
        <v>40000</v>
      </c>
      <c r="F1785" s="7">
        <v>2200</v>
      </c>
      <c r="G1785" t="s">
        <v>8220</v>
      </c>
      <c r="H1785" t="s">
        <v>8233</v>
      </c>
      <c r="I1785" t="s">
        <v>8253</v>
      </c>
      <c r="J1785">
        <v>1471557139</v>
      </c>
      <c r="K1785">
        <v>1468965139</v>
      </c>
      <c r="L1785" t="b">
        <v>0</v>
      </c>
      <c r="M1785">
        <v>10</v>
      </c>
      <c r="N1785" t="b">
        <v>0</v>
      </c>
      <c r="O1785" t="s">
        <v>8266</v>
      </c>
      <c r="P1785">
        <f t="shared" si="108"/>
        <v>6</v>
      </c>
      <c r="Q1785">
        <f t="shared" si="109"/>
        <v>220</v>
      </c>
      <c r="R1785" s="12" t="s">
        <v>8321</v>
      </c>
      <c r="S1785" t="s">
        <v>8325</v>
      </c>
      <c r="T1785" s="17">
        <f t="shared" si="110"/>
        <v>42570.91133101852</v>
      </c>
      <c r="U1785" s="17">
        <f t="shared" si="111"/>
        <v>41868.649583333332</v>
      </c>
    </row>
    <row r="1786" spans="2:21" ht="42.75" hidden="1" x14ac:dyDescent="0.45">
      <c r="B1786">
        <v>1479</v>
      </c>
      <c r="C1786" s="9" t="s">
        <v>1480</v>
      </c>
      <c r="D1786" s="3" t="s">
        <v>5589</v>
      </c>
      <c r="E1786" s="5">
        <v>1600</v>
      </c>
      <c r="F1786" s="7">
        <v>2198</v>
      </c>
      <c r="G1786" t="s">
        <v>8218</v>
      </c>
      <c r="H1786" t="s">
        <v>8223</v>
      </c>
      <c r="I1786" t="s">
        <v>8245</v>
      </c>
      <c r="J1786">
        <v>1399694340</v>
      </c>
      <c r="K1786">
        <v>1398448389</v>
      </c>
      <c r="L1786" t="b">
        <v>1</v>
      </c>
      <c r="M1786">
        <v>71</v>
      </c>
      <c r="N1786" t="b">
        <v>1</v>
      </c>
      <c r="O1786" t="s">
        <v>8286</v>
      </c>
      <c r="P1786">
        <f t="shared" si="108"/>
        <v>137</v>
      </c>
      <c r="Q1786">
        <f t="shared" si="109"/>
        <v>30.96</v>
      </c>
      <c r="R1786" s="12" t="s">
        <v>8311</v>
      </c>
      <c r="S1786" t="s">
        <v>8312</v>
      </c>
      <c r="T1786" s="17">
        <f t="shared" si="110"/>
        <v>41754.745243055557</v>
      </c>
      <c r="U1786" s="17">
        <f t="shared" si="111"/>
        <v>41865.757638888892</v>
      </c>
    </row>
    <row r="1787" spans="2:21" ht="28.5" hidden="1" x14ac:dyDescent="0.45">
      <c r="B1787">
        <v>1726</v>
      </c>
      <c r="C1787" s="9" t="s">
        <v>1727</v>
      </c>
      <c r="D1787" s="3" t="s">
        <v>5836</v>
      </c>
      <c r="E1787" s="5">
        <v>6500</v>
      </c>
      <c r="F1787" s="7">
        <v>2196</v>
      </c>
      <c r="G1787" t="s">
        <v>8220</v>
      </c>
      <c r="H1787" t="s">
        <v>8223</v>
      </c>
      <c r="I1787" t="s">
        <v>8245</v>
      </c>
      <c r="J1787">
        <v>1403906664</v>
      </c>
      <c r="K1787">
        <v>1401401064</v>
      </c>
      <c r="L1787" t="b">
        <v>0</v>
      </c>
      <c r="M1787">
        <v>16</v>
      </c>
      <c r="N1787" t="b">
        <v>0</v>
      </c>
      <c r="O1787" t="s">
        <v>8291</v>
      </c>
      <c r="P1787">
        <f t="shared" si="108"/>
        <v>34</v>
      </c>
      <c r="Q1787">
        <f t="shared" si="109"/>
        <v>137.25</v>
      </c>
      <c r="R1787" s="12" t="s">
        <v>8327</v>
      </c>
      <c r="S1787" t="s">
        <v>8330</v>
      </c>
      <c r="T1787" s="17">
        <f t="shared" si="110"/>
        <v>41788.919722222221</v>
      </c>
      <c r="U1787" s="17">
        <f t="shared" si="111"/>
        <v>41821.207638888889</v>
      </c>
    </row>
    <row r="1788" spans="2:21" ht="42.75" hidden="1" x14ac:dyDescent="0.45">
      <c r="B1788">
        <v>109</v>
      </c>
      <c r="C1788" s="9" t="s">
        <v>111</v>
      </c>
      <c r="D1788" s="3" t="s">
        <v>4220</v>
      </c>
      <c r="E1788" s="5">
        <v>1000</v>
      </c>
      <c r="F1788" s="7">
        <v>2195</v>
      </c>
      <c r="G1788" t="s">
        <v>8218</v>
      </c>
      <c r="H1788" t="s">
        <v>8223</v>
      </c>
      <c r="I1788" t="s">
        <v>8245</v>
      </c>
      <c r="J1788">
        <v>1298680630</v>
      </c>
      <c r="K1788">
        <v>1296088630</v>
      </c>
      <c r="L1788" t="b">
        <v>0</v>
      </c>
      <c r="M1788">
        <v>47</v>
      </c>
      <c r="N1788" t="b">
        <v>1</v>
      </c>
      <c r="O1788" t="s">
        <v>8264</v>
      </c>
      <c r="P1788">
        <f t="shared" si="108"/>
        <v>220</v>
      </c>
      <c r="Q1788">
        <f t="shared" si="109"/>
        <v>46.7</v>
      </c>
      <c r="R1788" s="12" t="s">
        <v>8321</v>
      </c>
      <c r="S1788" t="s">
        <v>8343</v>
      </c>
      <c r="T1788" s="17">
        <f t="shared" si="110"/>
        <v>40570.025810185187</v>
      </c>
      <c r="U1788" s="17">
        <f t="shared" si="111"/>
        <v>42600.91133101852</v>
      </c>
    </row>
    <row r="1789" spans="2:21" ht="42.75" hidden="1" x14ac:dyDescent="0.45">
      <c r="B1789">
        <v>3432</v>
      </c>
      <c r="C1789" s="9" t="s">
        <v>3431</v>
      </c>
      <c r="D1789" s="3" t="s">
        <v>7542</v>
      </c>
      <c r="E1789" s="5">
        <v>2000</v>
      </c>
      <c r="F1789" s="7">
        <v>2193</v>
      </c>
      <c r="G1789" t="s">
        <v>8218</v>
      </c>
      <c r="H1789" t="s">
        <v>8223</v>
      </c>
      <c r="I1789" t="s">
        <v>8245</v>
      </c>
      <c r="J1789">
        <v>1454709600</v>
      </c>
      <c r="K1789">
        <v>1452520614</v>
      </c>
      <c r="L1789" t="b">
        <v>0</v>
      </c>
      <c r="M1789">
        <v>42</v>
      </c>
      <c r="N1789" t="b">
        <v>1</v>
      </c>
      <c r="O1789" t="s">
        <v>8269</v>
      </c>
      <c r="P1789">
        <f t="shared" si="108"/>
        <v>110</v>
      </c>
      <c r="Q1789">
        <f t="shared" si="109"/>
        <v>52.21</v>
      </c>
      <c r="R1789" s="12" t="s">
        <v>8323</v>
      </c>
      <c r="S1789" t="s">
        <v>8326</v>
      </c>
      <c r="T1789" s="17">
        <f t="shared" si="110"/>
        <v>42380.581180555557</v>
      </c>
      <c r="U1789" s="17">
        <f t="shared" si="111"/>
        <v>41769.165972222225</v>
      </c>
    </row>
    <row r="1790" spans="2:21" ht="42.75" hidden="1" x14ac:dyDescent="0.45">
      <c r="B1790">
        <v>2203</v>
      </c>
      <c r="C1790" s="9" t="s">
        <v>2204</v>
      </c>
      <c r="D1790" s="3" t="s">
        <v>6313</v>
      </c>
      <c r="E1790" s="5">
        <v>2000</v>
      </c>
      <c r="F1790" s="7">
        <v>2191</v>
      </c>
      <c r="G1790" t="s">
        <v>8218</v>
      </c>
      <c r="H1790" t="s">
        <v>8228</v>
      </c>
      <c r="I1790" t="s">
        <v>8250</v>
      </c>
      <c r="J1790">
        <v>1443127082</v>
      </c>
      <c r="K1790">
        <v>1440535082</v>
      </c>
      <c r="L1790" t="b">
        <v>0</v>
      </c>
      <c r="M1790">
        <v>50</v>
      </c>
      <c r="N1790" t="b">
        <v>1</v>
      </c>
      <c r="O1790" t="s">
        <v>8278</v>
      </c>
      <c r="P1790">
        <f t="shared" si="108"/>
        <v>110</v>
      </c>
      <c r="Q1790">
        <f t="shared" si="109"/>
        <v>43.82</v>
      </c>
      <c r="R1790" s="12" t="s">
        <v>8327</v>
      </c>
      <c r="S1790" t="s">
        <v>8329</v>
      </c>
      <c r="T1790" s="17">
        <f t="shared" si="110"/>
        <v>42241.85974537037</v>
      </c>
      <c r="U1790" s="17">
        <f t="shared" si="111"/>
        <v>41817.919722222221</v>
      </c>
    </row>
    <row r="1791" spans="2:21" ht="42.75" hidden="1" x14ac:dyDescent="0.45">
      <c r="B1791">
        <v>3812</v>
      </c>
      <c r="C1791" s="9" t="s">
        <v>3809</v>
      </c>
      <c r="D1791" s="3" t="s">
        <v>7922</v>
      </c>
      <c r="E1791" s="5">
        <v>2000</v>
      </c>
      <c r="F1791" s="7">
        <v>2191</v>
      </c>
      <c r="G1791" t="s">
        <v>8218</v>
      </c>
      <c r="H1791" t="s">
        <v>8228</v>
      </c>
      <c r="I1791" t="s">
        <v>8250</v>
      </c>
      <c r="J1791">
        <v>1433131140</v>
      </c>
      <c r="K1791">
        <v>1429120908</v>
      </c>
      <c r="L1791" t="b">
        <v>0</v>
      </c>
      <c r="M1791">
        <v>11</v>
      </c>
      <c r="N1791" t="b">
        <v>1</v>
      </c>
      <c r="O1791" t="s">
        <v>8269</v>
      </c>
      <c r="P1791">
        <f t="shared" si="108"/>
        <v>110</v>
      </c>
      <c r="Q1791">
        <f t="shared" si="109"/>
        <v>199.18</v>
      </c>
      <c r="R1791" s="12" t="s">
        <v>8323</v>
      </c>
      <c r="S1791" t="s">
        <v>8326</v>
      </c>
      <c r="T1791" s="17">
        <f t="shared" si="110"/>
        <v>42109.751250000001</v>
      </c>
      <c r="U1791" s="17">
        <f t="shared" si="111"/>
        <v>40600.025810185187</v>
      </c>
    </row>
    <row r="1792" spans="2:21" ht="42.75" hidden="1" x14ac:dyDescent="0.45">
      <c r="B1792">
        <v>1798</v>
      </c>
      <c r="C1792" s="9" t="s">
        <v>1799</v>
      </c>
      <c r="D1792" s="3" t="s">
        <v>5908</v>
      </c>
      <c r="E1792" s="5">
        <v>16000</v>
      </c>
      <c r="F1792" s="7">
        <v>2182</v>
      </c>
      <c r="G1792" t="s">
        <v>8220</v>
      </c>
      <c r="H1792" t="s">
        <v>8223</v>
      </c>
      <c r="I1792" t="s">
        <v>8245</v>
      </c>
      <c r="J1792">
        <v>1454572233</v>
      </c>
      <c r="K1792">
        <v>1449388233</v>
      </c>
      <c r="L1792" t="b">
        <v>1</v>
      </c>
      <c r="M1792">
        <v>37</v>
      </c>
      <c r="N1792" t="b">
        <v>0</v>
      </c>
      <c r="O1792" t="s">
        <v>8283</v>
      </c>
      <c r="P1792">
        <f t="shared" si="108"/>
        <v>14</v>
      </c>
      <c r="Q1792">
        <f t="shared" si="109"/>
        <v>58.97</v>
      </c>
      <c r="R1792" s="12" t="s">
        <v>8313</v>
      </c>
      <c r="S1792" t="s">
        <v>8314</v>
      </c>
      <c r="T1792" s="17">
        <f t="shared" si="110"/>
        <v>42344.32677083333</v>
      </c>
      <c r="U1792" s="17">
        <f t="shared" si="111"/>
        <v>42405.916666666672</v>
      </c>
    </row>
    <row r="1793" spans="2:21" ht="42.75" hidden="1" x14ac:dyDescent="0.45">
      <c r="B1793">
        <v>3176</v>
      </c>
      <c r="C1793" s="9" t="s">
        <v>3176</v>
      </c>
      <c r="D1793" s="3" t="s">
        <v>7286</v>
      </c>
      <c r="E1793" s="5">
        <v>1900</v>
      </c>
      <c r="F1793" s="7">
        <v>2182</v>
      </c>
      <c r="G1793" t="s">
        <v>8218</v>
      </c>
      <c r="H1793" t="s">
        <v>8223</v>
      </c>
      <c r="I1793" t="s">
        <v>8245</v>
      </c>
      <c r="J1793">
        <v>1376838000</v>
      </c>
      <c r="K1793">
        <v>1374531631</v>
      </c>
      <c r="L1793" t="b">
        <v>1</v>
      </c>
      <c r="M1793">
        <v>55</v>
      </c>
      <c r="N1793" t="b">
        <v>1</v>
      </c>
      <c r="O1793" t="s">
        <v>8269</v>
      </c>
      <c r="P1793">
        <f t="shared" si="108"/>
        <v>115</v>
      </c>
      <c r="Q1793">
        <f t="shared" si="109"/>
        <v>39.67</v>
      </c>
      <c r="R1793" s="12" t="s">
        <v>8323</v>
      </c>
      <c r="S1793" t="s">
        <v>8326</v>
      </c>
      <c r="T1793" s="17">
        <f t="shared" si="110"/>
        <v>41477.930914351848</v>
      </c>
      <c r="U1793" s="17">
        <f t="shared" si="111"/>
        <v>42271.85974537037</v>
      </c>
    </row>
    <row r="1794" spans="2:21" ht="42.75" hidden="1" x14ac:dyDescent="0.45">
      <c r="B1794">
        <v>1038</v>
      </c>
      <c r="C1794" s="9" t="s">
        <v>1039</v>
      </c>
      <c r="D1794" s="3" t="s">
        <v>5148</v>
      </c>
      <c r="E1794" s="5">
        <v>1500</v>
      </c>
      <c r="F1794" s="7">
        <v>2180</v>
      </c>
      <c r="G1794" t="s">
        <v>8218</v>
      </c>
      <c r="H1794" t="s">
        <v>8223</v>
      </c>
      <c r="I1794" t="s">
        <v>8245</v>
      </c>
      <c r="J1794">
        <v>1458362023</v>
      </c>
      <c r="K1794">
        <v>1455773623</v>
      </c>
      <c r="L1794" t="b">
        <v>0</v>
      </c>
      <c r="M1794">
        <v>61</v>
      </c>
      <c r="N1794" t="b">
        <v>1</v>
      </c>
      <c r="O1794" t="s">
        <v>8278</v>
      </c>
      <c r="P1794">
        <f t="shared" si="108"/>
        <v>145</v>
      </c>
      <c r="Q1794">
        <f t="shared" si="109"/>
        <v>35.74</v>
      </c>
      <c r="R1794" s="12" t="s">
        <v>8327</v>
      </c>
      <c r="S1794" t="s">
        <v>8329</v>
      </c>
      <c r="T1794" s="17">
        <f t="shared" si="110"/>
        <v>42418.231747685189</v>
      </c>
      <c r="U1794" s="17">
        <f t="shared" si="111"/>
        <v>42156.165972222225</v>
      </c>
    </row>
    <row r="1795" spans="2:21" ht="42.75" hidden="1" x14ac:dyDescent="0.45">
      <c r="B1795">
        <v>1742</v>
      </c>
      <c r="C1795" s="9" t="s">
        <v>1743</v>
      </c>
      <c r="D1795" s="3" t="s">
        <v>5852</v>
      </c>
      <c r="E1795" s="5">
        <v>2000</v>
      </c>
      <c r="F1795" s="7">
        <v>2175</v>
      </c>
      <c r="G1795" t="s">
        <v>8218</v>
      </c>
      <c r="H1795" t="s">
        <v>8223</v>
      </c>
      <c r="I1795" t="s">
        <v>8245</v>
      </c>
      <c r="J1795">
        <v>1483822800</v>
      </c>
      <c r="K1795">
        <v>1481058170</v>
      </c>
      <c r="L1795" t="b">
        <v>0</v>
      </c>
      <c r="M1795">
        <v>34</v>
      </c>
      <c r="N1795" t="b">
        <v>1</v>
      </c>
      <c r="O1795" t="s">
        <v>8283</v>
      </c>
      <c r="P1795">
        <f t="shared" ref="P1795:P1858" si="112">ROUND(F1795/E1795*100,0)</f>
        <v>109</v>
      </c>
      <c r="Q1795">
        <f t="shared" ref="Q1795:Q1858" si="113">IFERROR(ROUND(F1795/M1795,2),0)</f>
        <v>63.97</v>
      </c>
      <c r="R1795" s="12" t="s">
        <v>8313</v>
      </c>
      <c r="S1795" t="s">
        <v>8314</v>
      </c>
      <c r="T1795" s="17">
        <f t="shared" ref="T1795:T1858" si="114">(((K1795/60)/60)/24)+DATE(1970,1,1)</f>
        <v>42710.876967592587</v>
      </c>
      <c r="U1795" s="17">
        <f t="shared" si="111"/>
        <v>42404.32677083333</v>
      </c>
    </row>
    <row r="1796" spans="2:21" ht="42.75" x14ac:dyDescent="0.45">
      <c r="B1796">
        <v>3430</v>
      </c>
      <c r="C1796" s="9" t="s">
        <v>3429</v>
      </c>
      <c r="D1796" s="3" t="s">
        <v>7540</v>
      </c>
      <c r="E1796" s="5">
        <v>2000</v>
      </c>
      <c r="F1796" s="7">
        <v>2170.9899999999998</v>
      </c>
      <c r="G1796" t="s">
        <v>8218</v>
      </c>
      <c r="H1796" t="s">
        <v>8224</v>
      </c>
      <c r="I1796" t="s">
        <v>8246</v>
      </c>
      <c r="J1796">
        <v>1406760101</v>
      </c>
      <c r="K1796">
        <v>1404168101</v>
      </c>
      <c r="L1796" t="b">
        <v>0</v>
      </c>
      <c r="M1796">
        <v>72</v>
      </c>
      <c r="N1796" t="b">
        <v>1</v>
      </c>
      <c r="O1796" t="s">
        <v>8269</v>
      </c>
      <c r="P1796">
        <f t="shared" si="112"/>
        <v>109</v>
      </c>
      <c r="Q1796">
        <f t="shared" si="113"/>
        <v>30.15</v>
      </c>
      <c r="R1796" s="12" t="s">
        <v>8323</v>
      </c>
      <c r="S1796" t="s">
        <v>8326</v>
      </c>
      <c r="T1796" s="17">
        <f t="shared" si="114"/>
        <v>41820.945613425924</v>
      </c>
      <c r="U1796" s="17">
        <f t="shared" si="111"/>
        <v>41504.625</v>
      </c>
    </row>
    <row r="1797" spans="2:21" ht="42.75" x14ac:dyDescent="0.45">
      <c r="B1797">
        <v>3296</v>
      </c>
      <c r="C1797" s="9" t="s">
        <v>3296</v>
      </c>
      <c r="D1797" s="3" t="s">
        <v>7406</v>
      </c>
      <c r="E1797" s="5">
        <v>1500</v>
      </c>
      <c r="F1797" s="7">
        <v>2161</v>
      </c>
      <c r="G1797" t="s">
        <v>8218</v>
      </c>
      <c r="H1797" t="s">
        <v>8224</v>
      </c>
      <c r="I1797" t="s">
        <v>8246</v>
      </c>
      <c r="J1797">
        <v>1448229600</v>
      </c>
      <c r="K1797">
        <v>1446401372</v>
      </c>
      <c r="L1797" t="b">
        <v>0</v>
      </c>
      <c r="M1797">
        <v>47</v>
      </c>
      <c r="N1797" t="b">
        <v>1</v>
      </c>
      <c r="O1797" t="s">
        <v>8269</v>
      </c>
      <c r="P1797">
        <f t="shared" si="112"/>
        <v>144</v>
      </c>
      <c r="Q1797">
        <f t="shared" si="113"/>
        <v>45.98</v>
      </c>
      <c r="R1797" s="12" t="s">
        <v>8323</v>
      </c>
      <c r="S1797" t="s">
        <v>8326</v>
      </c>
      <c r="T1797" s="17">
        <f t="shared" si="114"/>
        <v>42309.756620370375</v>
      </c>
      <c r="U1797" s="17">
        <f t="shared" si="111"/>
        <v>42448.190081018518</v>
      </c>
    </row>
    <row r="1798" spans="2:21" ht="42.75" x14ac:dyDescent="0.45">
      <c r="B1798">
        <v>3697</v>
      </c>
      <c r="C1798" s="9" t="s">
        <v>3694</v>
      </c>
      <c r="D1798" s="3" t="s">
        <v>7807</v>
      </c>
      <c r="E1798" s="5">
        <v>2000</v>
      </c>
      <c r="F1798" s="7">
        <v>2160</v>
      </c>
      <c r="G1798" t="s">
        <v>8218</v>
      </c>
      <c r="H1798" t="s">
        <v>8224</v>
      </c>
      <c r="I1798" t="s">
        <v>8246</v>
      </c>
      <c r="J1798">
        <v>1462878648</v>
      </c>
      <c r="K1798">
        <v>1461064248</v>
      </c>
      <c r="L1798" t="b">
        <v>0</v>
      </c>
      <c r="M1798">
        <v>30</v>
      </c>
      <c r="N1798" t="b">
        <v>1</v>
      </c>
      <c r="O1798" t="s">
        <v>8269</v>
      </c>
      <c r="P1798">
        <f t="shared" si="112"/>
        <v>108</v>
      </c>
      <c r="Q1798">
        <f t="shared" si="113"/>
        <v>72</v>
      </c>
      <c r="R1798" s="12" t="s">
        <v>8323</v>
      </c>
      <c r="S1798" t="s">
        <v>8326</v>
      </c>
      <c r="T1798" s="17">
        <f t="shared" si="114"/>
        <v>42479.465833333335</v>
      </c>
      <c r="U1798" s="17">
        <f t="shared" ref="U1798:U1861" si="115">(((J1795/60)/60)/24)+DATE(1970,1,1)</f>
        <v>42742.875</v>
      </c>
    </row>
    <row r="1799" spans="2:21" ht="42.75" hidden="1" x14ac:dyDescent="0.45">
      <c r="B1799">
        <v>48</v>
      </c>
      <c r="C1799" s="9" t="s">
        <v>50</v>
      </c>
      <c r="D1799" s="3" t="s">
        <v>4159</v>
      </c>
      <c r="E1799" s="5">
        <v>2000</v>
      </c>
      <c r="F1799" s="7">
        <v>2159</v>
      </c>
      <c r="G1799" t="s">
        <v>8218</v>
      </c>
      <c r="H1799" t="s">
        <v>8224</v>
      </c>
      <c r="I1799" t="s">
        <v>8246</v>
      </c>
      <c r="J1799">
        <v>1425211200</v>
      </c>
      <c r="K1799">
        <v>1422534260</v>
      </c>
      <c r="L1799" t="b">
        <v>0</v>
      </c>
      <c r="M1799">
        <v>38</v>
      </c>
      <c r="N1799" t="b">
        <v>1</v>
      </c>
      <c r="O1799" t="s">
        <v>8263</v>
      </c>
      <c r="P1799">
        <f t="shared" si="112"/>
        <v>108</v>
      </c>
      <c r="Q1799">
        <f t="shared" si="113"/>
        <v>56.82</v>
      </c>
      <c r="R1799" s="12" t="s">
        <v>8321</v>
      </c>
      <c r="S1799" t="s">
        <v>8332</v>
      </c>
      <c r="T1799" s="17">
        <f t="shared" si="114"/>
        <v>42033.516898148147</v>
      </c>
      <c r="U1799" s="17">
        <f t="shared" si="115"/>
        <v>41850.945613425924</v>
      </c>
    </row>
    <row r="1800" spans="2:21" ht="42.75" hidden="1" x14ac:dyDescent="0.45">
      <c r="B1800">
        <v>1764</v>
      </c>
      <c r="C1800" s="9" t="s">
        <v>1765</v>
      </c>
      <c r="D1800" s="3" t="s">
        <v>5874</v>
      </c>
      <c r="E1800" s="5">
        <v>11000</v>
      </c>
      <c r="F1800" s="7">
        <v>2156</v>
      </c>
      <c r="G1800" t="s">
        <v>8220</v>
      </c>
      <c r="H1800" t="s">
        <v>8224</v>
      </c>
      <c r="I1800" t="s">
        <v>8246</v>
      </c>
      <c r="J1800">
        <v>1407065979</v>
      </c>
      <c r="K1800">
        <v>1404560379</v>
      </c>
      <c r="L1800" t="b">
        <v>1</v>
      </c>
      <c r="M1800">
        <v>39</v>
      </c>
      <c r="N1800" t="b">
        <v>0</v>
      </c>
      <c r="O1800" t="s">
        <v>8283</v>
      </c>
      <c r="P1800">
        <f t="shared" si="112"/>
        <v>20</v>
      </c>
      <c r="Q1800">
        <f t="shared" si="113"/>
        <v>55.28</v>
      </c>
      <c r="R1800" s="12" t="s">
        <v>8313</v>
      </c>
      <c r="S1800" t="s">
        <v>8314</v>
      </c>
      <c r="T1800" s="17">
        <f t="shared" si="114"/>
        <v>41825.485868055555</v>
      </c>
      <c r="U1800" s="17">
        <f t="shared" si="115"/>
        <v>42330.916666666672</v>
      </c>
    </row>
    <row r="1801" spans="2:21" ht="42.75" hidden="1" x14ac:dyDescent="0.45">
      <c r="B1801">
        <v>2826</v>
      </c>
      <c r="C1801" s="9" t="s">
        <v>2826</v>
      </c>
      <c r="D1801" s="3" t="s">
        <v>6936</v>
      </c>
      <c r="E1801" s="5">
        <v>2000</v>
      </c>
      <c r="F1801" s="7">
        <v>2155</v>
      </c>
      <c r="G1801" t="s">
        <v>8218</v>
      </c>
      <c r="H1801" t="s">
        <v>8223</v>
      </c>
      <c r="I1801" t="s">
        <v>8245</v>
      </c>
      <c r="J1801">
        <v>1436511600</v>
      </c>
      <c r="K1801">
        <v>1434415812</v>
      </c>
      <c r="L1801" t="b">
        <v>0</v>
      </c>
      <c r="M1801">
        <v>19</v>
      </c>
      <c r="N1801" t="b">
        <v>1</v>
      </c>
      <c r="O1801" t="s">
        <v>8269</v>
      </c>
      <c r="P1801">
        <f t="shared" si="112"/>
        <v>108</v>
      </c>
      <c r="Q1801">
        <f t="shared" si="113"/>
        <v>113.42</v>
      </c>
      <c r="R1801" s="12" t="s">
        <v>8323</v>
      </c>
      <c r="S1801" t="s">
        <v>8326</v>
      </c>
      <c r="T1801" s="17">
        <f t="shared" si="114"/>
        <v>42171.034861111111</v>
      </c>
      <c r="U1801" s="17">
        <f t="shared" si="115"/>
        <v>42500.465833333335</v>
      </c>
    </row>
    <row r="1802" spans="2:21" ht="42.75" hidden="1" x14ac:dyDescent="0.45">
      <c r="B1802">
        <v>2107</v>
      </c>
      <c r="C1802" s="9" t="s">
        <v>2108</v>
      </c>
      <c r="D1802" s="3" t="s">
        <v>6217</v>
      </c>
      <c r="E1802" s="5">
        <v>2000</v>
      </c>
      <c r="F1802" s="7">
        <v>2154.66</v>
      </c>
      <c r="G1802" t="s">
        <v>8218</v>
      </c>
      <c r="H1802" t="s">
        <v>8223</v>
      </c>
      <c r="I1802" t="s">
        <v>8245</v>
      </c>
      <c r="J1802">
        <v>1415815393</v>
      </c>
      <c r="K1802">
        <v>1413997393</v>
      </c>
      <c r="L1802" t="b">
        <v>0</v>
      </c>
      <c r="M1802">
        <v>58</v>
      </c>
      <c r="N1802" t="b">
        <v>1</v>
      </c>
      <c r="O1802" t="s">
        <v>8277</v>
      </c>
      <c r="P1802">
        <f t="shared" si="112"/>
        <v>108</v>
      </c>
      <c r="Q1802">
        <f t="shared" si="113"/>
        <v>37.15</v>
      </c>
      <c r="R1802" s="12" t="s">
        <v>8327</v>
      </c>
      <c r="S1802" t="s">
        <v>8328</v>
      </c>
      <c r="T1802" s="17">
        <f t="shared" si="114"/>
        <v>41934.71056712963</v>
      </c>
      <c r="U1802" s="17">
        <f t="shared" si="115"/>
        <v>42064.5</v>
      </c>
    </row>
    <row r="1803" spans="2:21" ht="42.75" hidden="1" x14ac:dyDescent="0.45">
      <c r="B1803">
        <v>1096</v>
      </c>
      <c r="C1803" s="9" t="s">
        <v>1097</v>
      </c>
      <c r="D1803" s="3" t="s">
        <v>5206</v>
      </c>
      <c r="E1803" s="5">
        <v>12000</v>
      </c>
      <c r="F1803" s="7">
        <v>2152</v>
      </c>
      <c r="G1803" t="s">
        <v>8220</v>
      </c>
      <c r="H1803" t="s">
        <v>8223</v>
      </c>
      <c r="I1803" t="s">
        <v>8245</v>
      </c>
      <c r="J1803">
        <v>1412393400</v>
      </c>
      <c r="K1803">
        <v>1409747154</v>
      </c>
      <c r="L1803" t="b">
        <v>0</v>
      </c>
      <c r="M1803">
        <v>29</v>
      </c>
      <c r="N1803" t="b">
        <v>0</v>
      </c>
      <c r="O1803" t="s">
        <v>8280</v>
      </c>
      <c r="P1803">
        <f t="shared" si="112"/>
        <v>18</v>
      </c>
      <c r="Q1803">
        <f t="shared" si="113"/>
        <v>74.209999999999994</v>
      </c>
      <c r="R1803" s="12" t="s">
        <v>8316</v>
      </c>
      <c r="S1803" t="s">
        <v>8334</v>
      </c>
      <c r="T1803" s="17">
        <f t="shared" si="114"/>
        <v>41885.51798611111</v>
      </c>
      <c r="U1803" s="17">
        <f t="shared" si="115"/>
        <v>41854.485868055555</v>
      </c>
    </row>
    <row r="1804" spans="2:21" ht="42.75" hidden="1" x14ac:dyDescent="0.45">
      <c r="B1804">
        <v>2792</v>
      </c>
      <c r="C1804" s="9" t="s">
        <v>2792</v>
      </c>
      <c r="D1804" s="3" t="s">
        <v>6902</v>
      </c>
      <c r="E1804" s="5">
        <v>2000</v>
      </c>
      <c r="F1804" s="7">
        <v>2152</v>
      </c>
      <c r="G1804" t="s">
        <v>8218</v>
      </c>
      <c r="H1804" t="s">
        <v>8223</v>
      </c>
      <c r="I1804" t="s">
        <v>8245</v>
      </c>
      <c r="J1804">
        <v>1439357559</v>
      </c>
      <c r="K1804">
        <v>1435469559</v>
      </c>
      <c r="L1804" t="b">
        <v>0</v>
      </c>
      <c r="M1804">
        <v>24</v>
      </c>
      <c r="N1804" t="b">
        <v>1</v>
      </c>
      <c r="O1804" t="s">
        <v>8269</v>
      </c>
      <c r="P1804">
        <f t="shared" si="112"/>
        <v>108</v>
      </c>
      <c r="Q1804">
        <f t="shared" si="113"/>
        <v>89.67</v>
      </c>
      <c r="R1804" s="12" t="s">
        <v>8323</v>
      </c>
      <c r="S1804" t="s">
        <v>8326</v>
      </c>
      <c r="T1804" s="17">
        <f t="shared" si="114"/>
        <v>42183.231006944443</v>
      </c>
      <c r="U1804" s="17">
        <f t="shared" si="115"/>
        <v>42195.291666666672</v>
      </c>
    </row>
    <row r="1805" spans="2:21" ht="42.75" hidden="1" x14ac:dyDescent="0.45">
      <c r="B1805">
        <v>824</v>
      </c>
      <c r="C1805" s="9" t="s">
        <v>825</v>
      </c>
      <c r="D1805" s="3" t="s">
        <v>4934</v>
      </c>
      <c r="E1805" s="5">
        <v>1600</v>
      </c>
      <c r="F1805" s="7">
        <v>2150.1</v>
      </c>
      <c r="G1805" t="s">
        <v>8218</v>
      </c>
      <c r="H1805" t="s">
        <v>8223</v>
      </c>
      <c r="I1805" t="s">
        <v>8245</v>
      </c>
      <c r="J1805">
        <v>1271573940</v>
      </c>
      <c r="K1805">
        <v>1268459318</v>
      </c>
      <c r="L1805" t="b">
        <v>0</v>
      </c>
      <c r="M1805">
        <v>54</v>
      </c>
      <c r="N1805" t="b">
        <v>1</v>
      </c>
      <c r="O1805" t="s">
        <v>8274</v>
      </c>
      <c r="P1805">
        <f t="shared" si="112"/>
        <v>134</v>
      </c>
      <c r="Q1805">
        <f t="shared" si="113"/>
        <v>39.82</v>
      </c>
      <c r="R1805" s="12" t="s">
        <v>8327</v>
      </c>
      <c r="S1805" t="s">
        <v>8331</v>
      </c>
      <c r="T1805" s="17">
        <f t="shared" si="114"/>
        <v>40250.242106481484</v>
      </c>
      <c r="U1805" s="17">
        <f t="shared" si="115"/>
        <v>41955.752233796295</v>
      </c>
    </row>
    <row r="1806" spans="2:21" ht="42.75" hidden="1" x14ac:dyDescent="0.45">
      <c r="B1806">
        <v>2555</v>
      </c>
      <c r="C1806" s="9" t="s">
        <v>2555</v>
      </c>
      <c r="D1806" s="3" t="s">
        <v>6665</v>
      </c>
      <c r="E1806" s="5">
        <v>2000</v>
      </c>
      <c r="F1806" s="7">
        <v>2147</v>
      </c>
      <c r="G1806" t="s">
        <v>8218</v>
      </c>
      <c r="H1806" t="s">
        <v>8223</v>
      </c>
      <c r="I1806" t="s">
        <v>8245</v>
      </c>
      <c r="J1806">
        <v>1338219793</v>
      </c>
      <c r="K1806">
        <v>1335541393</v>
      </c>
      <c r="L1806" t="b">
        <v>0</v>
      </c>
      <c r="M1806">
        <v>35</v>
      </c>
      <c r="N1806" t="b">
        <v>1</v>
      </c>
      <c r="O1806" t="s">
        <v>8298</v>
      </c>
      <c r="P1806">
        <f t="shared" si="112"/>
        <v>107</v>
      </c>
      <c r="Q1806">
        <f t="shared" si="113"/>
        <v>61.34</v>
      </c>
      <c r="R1806" s="12" t="s">
        <v>8327</v>
      </c>
      <c r="S1806" t="s">
        <v>8341</v>
      </c>
      <c r="T1806" s="17">
        <f t="shared" si="114"/>
        <v>41026.655011574076</v>
      </c>
      <c r="U1806" s="17">
        <f t="shared" si="115"/>
        <v>41916.145833333336</v>
      </c>
    </row>
    <row r="1807" spans="2:21" ht="42.75" hidden="1" x14ac:dyDescent="0.45">
      <c r="B1807">
        <v>2292</v>
      </c>
      <c r="C1807" s="9" t="s">
        <v>2293</v>
      </c>
      <c r="D1807" s="3" t="s">
        <v>6402</v>
      </c>
      <c r="E1807" s="5">
        <v>2000</v>
      </c>
      <c r="F1807" s="7">
        <v>2145.0100000000002</v>
      </c>
      <c r="G1807" t="s">
        <v>8218</v>
      </c>
      <c r="H1807" t="s">
        <v>8223</v>
      </c>
      <c r="I1807" t="s">
        <v>8245</v>
      </c>
      <c r="J1807">
        <v>1334767476</v>
      </c>
      <c r="K1807">
        <v>1332175476</v>
      </c>
      <c r="L1807" t="b">
        <v>0</v>
      </c>
      <c r="M1807">
        <v>46</v>
      </c>
      <c r="N1807" t="b">
        <v>1</v>
      </c>
      <c r="O1807" t="s">
        <v>8274</v>
      </c>
      <c r="P1807">
        <f t="shared" si="112"/>
        <v>107</v>
      </c>
      <c r="Q1807">
        <f t="shared" si="113"/>
        <v>46.63</v>
      </c>
      <c r="R1807" s="12" t="s">
        <v>8327</v>
      </c>
      <c r="S1807" t="s">
        <v>8331</v>
      </c>
      <c r="T1807" s="17">
        <f t="shared" si="114"/>
        <v>40987.697638888887</v>
      </c>
      <c r="U1807" s="17">
        <f t="shared" si="115"/>
        <v>42228.231006944443</v>
      </c>
    </row>
    <row r="1808" spans="2:21" ht="42.75" hidden="1" x14ac:dyDescent="0.45">
      <c r="B1808">
        <v>3817</v>
      </c>
      <c r="C1808" s="9" t="s">
        <v>3814</v>
      </c>
      <c r="D1808" s="3" t="s">
        <v>7927</v>
      </c>
      <c r="E1808" s="5">
        <v>2000</v>
      </c>
      <c r="F1808" s="7">
        <v>2145</v>
      </c>
      <c r="G1808" t="s">
        <v>8218</v>
      </c>
      <c r="H1808" t="s">
        <v>8223</v>
      </c>
      <c r="I1808" t="s">
        <v>8245</v>
      </c>
      <c r="J1808">
        <v>1445659140</v>
      </c>
      <c r="K1808">
        <v>1444236216</v>
      </c>
      <c r="L1808" t="b">
        <v>0</v>
      </c>
      <c r="M1808">
        <v>20</v>
      </c>
      <c r="N1808" t="b">
        <v>1</v>
      </c>
      <c r="O1808" t="s">
        <v>8269</v>
      </c>
      <c r="P1808">
        <f t="shared" si="112"/>
        <v>107</v>
      </c>
      <c r="Q1808">
        <f t="shared" si="113"/>
        <v>107.25</v>
      </c>
      <c r="R1808" s="12" t="s">
        <v>8323</v>
      </c>
      <c r="S1808" t="s">
        <v>8326</v>
      </c>
      <c r="T1808" s="17">
        <f t="shared" si="114"/>
        <v>42284.69694444444</v>
      </c>
      <c r="U1808" s="17">
        <f t="shared" si="115"/>
        <v>40286.290972222225</v>
      </c>
    </row>
    <row r="1809" spans="2:21" ht="28.5" hidden="1" x14ac:dyDescent="0.45">
      <c r="B1809">
        <v>2468</v>
      </c>
      <c r="C1809" s="9" t="s">
        <v>2469</v>
      </c>
      <c r="D1809" s="3" t="s">
        <v>6578</v>
      </c>
      <c r="E1809" s="5">
        <v>2000</v>
      </c>
      <c r="F1809" s="7">
        <v>2144.34</v>
      </c>
      <c r="G1809" t="s">
        <v>8218</v>
      </c>
      <c r="H1809" t="s">
        <v>8223</v>
      </c>
      <c r="I1809" t="s">
        <v>8245</v>
      </c>
      <c r="J1809">
        <v>1351400400</v>
      </c>
      <c r="K1809">
        <v>1348285321</v>
      </c>
      <c r="L1809" t="b">
        <v>0</v>
      </c>
      <c r="M1809">
        <v>58</v>
      </c>
      <c r="N1809" t="b">
        <v>1</v>
      </c>
      <c r="O1809" t="s">
        <v>8277</v>
      </c>
      <c r="P1809">
        <f t="shared" si="112"/>
        <v>107</v>
      </c>
      <c r="Q1809">
        <f t="shared" si="113"/>
        <v>36.97</v>
      </c>
      <c r="R1809" s="12" t="s">
        <v>8327</v>
      </c>
      <c r="S1809" t="s">
        <v>8328</v>
      </c>
      <c r="T1809" s="17">
        <f t="shared" si="114"/>
        <v>41174.154178240737</v>
      </c>
      <c r="U1809" s="17">
        <f t="shared" si="115"/>
        <v>41057.655011574076</v>
      </c>
    </row>
    <row r="1810" spans="2:21" ht="28.5" hidden="1" x14ac:dyDescent="0.45">
      <c r="B1810">
        <v>1655</v>
      </c>
      <c r="C1810" s="9" t="s">
        <v>1656</v>
      </c>
      <c r="D1810" s="3" t="s">
        <v>5765</v>
      </c>
      <c r="E1810" s="5">
        <v>1500</v>
      </c>
      <c r="F1810" s="7">
        <v>2143</v>
      </c>
      <c r="G1810" t="s">
        <v>8218</v>
      </c>
      <c r="H1810" t="s">
        <v>8223</v>
      </c>
      <c r="I1810" t="s">
        <v>8245</v>
      </c>
      <c r="J1810">
        <v>1333648820</v>
      </c>
      <c r="K1810">
        <v>1331060420</v>
      </c>
      <c r="L1810" t="b">
        <v>0</v>
      </c>
      <c r="M1810">
        <v>48</v>
      </c>
      <c r="N1810" t="b">
        <v>1</v>
      </c>
      <c r="O1810" t="s">
        <v>8290</v>
      </c>
      <c r="P1810">
        <f t="shared" si="112"/>
        <v>143</v>
      </c>
      <c r="Q1810">
        <f t="shared" si="113"/>
        <v>44.65</v>
      </c>
      <c r="R1810" s="12" t="s">
        <v>8327</v>
      </c>
      <c r="S1810" t="s">
        <v>8338</v>
      </c>
      <c r="T1810" s="17">
        <f t="shared" si="114"/>
        <v>40974.791898148149</v>
      </c>
      <c r="U1810" s="17">
        <f t="shared" si="115"/>
        <v>41017.697638888887</v>
      </c>
    </row>
    <row r="1811" spans="2:21" ht="57" x14ac:dyDescent="0.45">
      <c r="B1811">
        <v>3407</v>
      </c>
      <c r="C1811" s="9" t="s">
        <v>3406</v>
      </c>
      <c r="D1811" s="3" t="s">
        <v>7517</v>
      </c>
      <c r="E1811" s="5">
        <v>2000</v>
      </c>
      <c r="F1811" s="7">
        <v>2142</v>
      </c>
      <c r="G1811" t="s">
        <v>8218</v>
      </c>
      <c r="H1811" t="s">
        <v>8224</v>
      </c>
      <c r="I1811" t="s">
        <v>8246</v>
      </c>
      <c r="J1811">
        <v>1404641289</v>
      </c>
      <c r="K1811">
        <v>1402049289</v>
      </c>
      <c r="L1811" t="b">
        <v>0</v>
      </c>
      <c r="M1811">
        <v>67</v>
      </c>
      <c r="N1811" t="b">
        <v>1</v>
      </c>
      <c r="O1811" t="s">
        <v>8269</v>
      </c>
      <c r="P1811">
        <f t="shared" si="112"/>
        <v>107</v>
      </c>
      <c r="Q1811">
        <f t="shared" si="113"/>
        <v>31.97</v>
      </c>
      <c r="R1811" s="12" t="s">
        <v>8323</v>
      </c>
      <c r="S1811" t="s">
        <v>8326</v>
      </c>
      <c r="T1811" s="17">
        <f t="shared" si="114"/>
        <v>41796.422326388885</v>
      </c>
      <c r="U1811" s="17">
        <f t="shared" si="115"/>
        <v>42301.165972222225</v>
      </c>
    </row>
    <row r="1812" spans="2:21" ht="42.75" hidden="1" x14ac:dyDescent="0.45">
      <c r="B1812">
        <v>647</v>
      </c>
      <c r="C1812" s="9" t="s">
        <v>648</v>
      </c>
      <c r="D1812" s="3" t="s">
        <v>4757</v>
      </c>
      <c r="E1812" s="5">
        <v>2000</v>
      </c>
      <c r="F1812" s="7">
        <v>2141</v>
      </c>
      <c r="G1812" t="s">
        <v>8218</v>
      </c>
      <c r="H1812" t="s">
        <v>8228</v>
      </c>
      <c r="I1812" t="s">
        <v>8250</v>
      </c>
      <c r="J1812">
        <v>1458235549</v>
      </c>
      <c r="K1812">
        <v>1455647149</v>
      </c>
      <c r="L1812" t="b">
        <v>0</v>
      </c>
      <c r="M1812">
        <v>17</v>
      </c>
      <c r="N1812" t="b">
        <v>1</v>
      </c>
      <c r="O1812" t="s">
        <v>8271</v>
      </c>
      <c r="P1812">
        <f t="shared" si="112"/>
        <v>107</v>
      </c>
      <c r="Q1812">
        <f t="shared" si="113"/>
        <v>125.94</v>
      </c>
      <c r="R1812" s="12" t="s">
        <v>8308</v>
      </c>
      <c r="S1812" t="s">
        <v>8310</v>
      </c>
      <c r="T1812" s="17">
        <f t="shared" si="114"/>
        <v>42416.767928240741</v>
      </c>
      <c r="U1812" s="17">
        <f t="shared" si="115"/>
        <v>41210.208333333336</v>
      </c>
    </row>
    <row r="1813" spans="2:21" ht="42.75" hidden="1" x14ac:dyDescent="0.45">
      <c r="B1813">
        <v>3480</v>
      </c>
      <c r="C1813" s="9" t="s">
        <v>3479</v>
      </c>
      <c r="D1813" s="3" t="s">
        <v>7590</v>
      </c>
      <c r="E1813" s="5">
        <v>1500</v>
      </c>
      <c r="F1813" s="7">
        <v>2140</v>
      </c>
      <c r="G1813" t="s">
        <v>8218</v>
      </c>
      <c r="H1813" t="s">
        <v>8223</v>
      </c>
      <c r="I1813" t="s">
        <v>8245</v>
      </c>
      <c r="J1813">
        <v>1436562000</v>
      </c>
      <c r="K1813">
        <v>1434440227</v>
      </c>
      <c r="L1813" t="b">
        <v>0</v>
      </c>
      <c r="M1813">
        <v>13</v>
      </c>
      <c r="N1813" t="b">
        <v>1</v>
      </c>
      <c r="O1813" t="s">
        <v>8269</v>
      </c>
      <c r="P1813">
        <f t="shared" si="112"/>
        <v>143</v>
      </c>
      <c r="Q1813">
        <f t="shared" si="113"/>
        <v>164.62</v>
      </c>
      <c r="R1813" s="12" t="s">
        <v>8323</v>
      </c>
      <c r="S1813" t="s">
        <v>8326</v>
      </c>
      <c r="T1813" s="17">
        <f t="shared" si="114"/>
        <v>42171.317442129628</v>
      </c>
      <c r="U1813" s="17">
        <f t="shared" si="115"/>
        <v>41004.750231481477</v>
      </c>
    </row>
    <row r="1814" spans="2:21" ht="42.75" hidden="1" x14ac:dyDescent="0.45">
      <c r="B1814">
        <v>3548</v>
      </c>
      <c r="C1814" s="9" t="s">
        <v>3547</v>
      </c>
      <c r="D1814" s="3" t="s">
        <v>7658</v>
      </c>
      <c r="E1814" s="5">
        <v>2100</v>
      </c>
      <c r="F1814" s="7">
        <v>2140</v>
      </c>
      <c r="G1814" t="s">
        <v>8218</v>
      </c>
      <c r="H1814" t="s">
        <v>8223</v>
      </c>
      <c r="I1814" t="s">
        <v>8245</v>
      </c>
      <c r="J1814">
        <v>1457139600</v>
      </c>
      <c r="K1814">
        <v>1455230214</v>
      </c>
      <c r="L1814" t="b">
        <v>0</v>
      </c>
      <c r="M1814">
        <v>13</v>
      </c>
      <c r="N1814" t="b">
        <v>1</v>
      </c>
      <c r="O1814" t="s">
        <v>8269</v>
      </c>
      <c r="P1814">
        <f t="shared" si="112"/>
        <v>102</v>
      </c>
      <c r="Q1814">
        <f t="shared" si="113"/>
        <v>164.62</v>
      </c>
      <c r="R1814" s="12" t="s">
        <v>8323</v>
      </c>
      <c r="S1814" t="s">
        <v>8326</v>
      </c>
      <c r="T1814" s="17">
        <f t="shared" si="114"/>
        <v>42411.942291666666</v>
      </c>
      <c r="U1814" s="17">
        <f t="shared" si="115"/>
        <v>41826.422326388885</v>
      </c>
    </row>
    <row r="1815" spans="2:21" ht="42.75" hidden="1" x14ac:dyDescent="0.45">
      <c r="B1815">
        <v>15</v>
      </c>
      <c r="C1815" s="9" t="s">
        <v>17</v>
      </c>
      <c r="D1815" s="3" t="s">
        <v>4126</v>
      </c>
      <c r="E1815" s="5">
        <v>2000</v>
      </c>
      <c r="F1815" s="7">
        <v>2132</v>
      </c>
      <c r="G1815" t="s">
        <v>8218</v>
      </c>
      <c r="H1815" t="s">
        <v>8226</v>
      </c>
      <c r="I1815" t="s">
        <v>8248</v>
      </c>
      <c r="J1815">
        <v>1443384840</v>
      </c>
      <c r="K1815">
        <v>1441790658</v>
      </c>
      <c r="L1815" t="b">
        <v>0</v>
      </c>
      <c r="M1815">
        <v>98</v>
      </c>
      <c r="N1815" t="b">
        <v>1</v>
      </c>
      <c r="O1815" t="s">
        <v>8263</v>
      </c>
      <c r="P1815">
        <f t="shared" si="112"/>
        <v>107</v>
      </c>
      <c r="Q1815">
        <f t="shared" si="113"/>
        <v>21.76</v>
      </c>
      <c r="R1815" s="12" t="s">
        <v>8321</v>
      </c>
      <c r="S1815" t="s">
        <v>8332</v>
      </c>
      <c r="T1815" s="17">
        <f t="shared" si="114"/>
        <v>42256.391875000001</v>
      </c>
      <c r="U1815" s="17">
        <f t="shared" si="115"/>
        <v>42446.726261574076</v>
      </c>
    </row>
    <row r="1816" spans="2:21" ht="42.75" hidden="1" x14ac:dyDescent="0.45">
      <c r="B1816">
        <v>1889</v>
      </c>
      <c r="C1816" s="9" t="s">
        <v>1890</v>
      </c>
      <c r="D1816" s="3" t="s">
        <v>5999</v>
      </c>
      <c r="E1816" s="5">
        <v>2000</v>
      </c>
      <c r="F1816" s="7">
        <v>2132</v>
      </c>
      <c r="G1816" t="s">
        <v>8218</v>
      </c>
      <c r="H1816" t="s">
        <v>8223</v>
      </c>
      <c r="I1816" t="s">
        <v>8245</v>
      </c>
      <c r="J1816">
        <v>1363024946</v>
      </c>
      <c r="K1816">
        <v>1359140546</v>
      </c>
      <c r="L1816" t="b">
        <v>0</v>
      </c>
      <c r="M1816">
        <v>44</v>
      </c>
      <c r="N1816" t="b">
        <v>1</v>
      </c>
      <c r="O1816" t="s">
        <v>8277</v>
      </c>
      <c r="P1816">
        <f t="shared" si="112"/>
        <v>107</v>
      </c>
      <c r="Q1816">
        <f t="shared" si="113"/>
        <v>48.45</v>
      </c>
      <c r="R1816" s="12" t="s">
        <v>8327</v>
      </c>
      <c r="S1816" t="s">
        <v>8328</v>
      </c>
      <c r="T1816" s="17">
        <f t="shared" si="114"/>
        <v>41299.793356481481</v>
      </c>
      <c r="U1816" s="17">
        <f t="shared" si="115"/>
        <v>42195.875</v>
      </c>
    </row>
    <row r="1817" spans="2:21" ht="42.75" hidden="1" x14ac:dyDescent="0.45">
      <c r="B1817">
        <v>207</v>
      </c>
      <c r="C1817" s="9" t="s">
        <v>209</v>
      </c>
      <c r="D1817" s="3" t="s">
        <v>4317</v>
      </c>
      <c r="E1817" s="5">
        <v>14000</v>
      </c>
      <c r="F1817" s="7">
        <v>2130</v>
      </c>
      <c r="G1817" t="s">
        <v>8220</v>
      </c>
      <c r="H1817" t="s">
        <v>8228</v>
      </c>
      <c r="I1817" t="s">
        <v>8250</v>
      </c>
      <c r="J1817">
        <v>1420346638</v>
      </c>
      <c r="K1817">
        <v>1417754638</v>
      </c>
      <c r="L1817" t="b">
        <v>0</v>
      </c>
      <c r="M1817">
        <v>13</v>
      </c>
      <c r="N1817" t="b">
        <v>0</v>
      </c>
      <c r="O1817" t="s">
        <v>8266</v>
      </c>
      <c r="P1817">
        <f t="shared" si="112"/>
        <v>15</v>
      </c>
      <c r="Q1817">
        <f t="shared" si="113"/>
        <v>163.85</v>
      </c>
      <c r="R1817" s="12" t="s">
        <v>8321</v>
      </c>
      <c r="S1817" t="s">
        <v>8325</v>
      </c>
      <c r="T1817" s="17">
        <f t="shared" si="114"/>
        <v>41978.197199074071</v>
      </c>
      <c r="U1817" s="17">
        <f t="shared" si="115"/>
        <v>42434.041666666672</v>
      </c>
    </row>
    <row r="1818" spans="2:21" ht="42.75" hidden="1" x14ac:dyDescent="0.45">
      <c r="B1818">
        <v>2111</v>
      </c>
      <c r="C1818" s="9" t="s">
        <v>2112</v>
      </c>
      <c r="D1818" s="3" t="s">
        <v>6221</v>
      </c>
      <c r="E1818" s="5">
        <v>2000</v>
      </c>
      <c r="F1818" s="7">
        <v>2130</v>
      </c>
      <c r="G1818" t="s">
        <v>8218</v>
      </c>
      <c r="H1818" t="s">
        <v>8223</v>
      </c>
      <c r="I1818" t="s">
        <v>8245</v>
      </c>
      <c r="J1818">
        <v>1313370000</v>
      </c>
      <c r="K1818">
        <v>1307594625</v>
      </c>
      <c r="L1818" t="b">
        <v>0</v>
      </c>
      <c r="M1818">
        <v>39</v>
      </c>
      <c r="N1818" t="b">
        <v>1</v>
      </c>
      <c r="O1818" t="s">
        <v>8277</v>
      </c>
      <c r="P1818">
        <f t="shared" si="112"/>
        <v>107</v>
      </c>
      <c r="Q1818">
        <f t="shared" si="113"/>
        <v>54.62</v>
      </c>
      <c r="R1818" s="12" t="s">
        <v>8327</v>
      </c>
      <c r="S1818" t="s">
        <v>8328</v>
      </c>
      <c r="T1818" s="17">
        <f t="shared" si="114"/>
        <v>40703.197048611109</v>
      </c>
      <c r="U1818" s="17">
        <f t="shared" si="115"/>
        <v>42274.843055555553</v>
      </c>
    </row>
    <row r="1819" spans="2:21" ht="42.75" hidden="1" x14ac:dyDescent="0.45">
      <c r="B1819">
        <v>3848</v>
      </c>
      <c r="C1819" s="9" t="s">
        <v>3845</v>
      </c>
      <c r="D1819" s="3" t="s">
        <v>7957</v>
      </c>
      <c r="E1819" s="5">
        <v>13000</v>
      </c>
      <c r="F1819" s="7">
        <v>2129</v>
      </c>
      <c r="G1819" t="s">
        <v>8220</v>
      </c>
      <c r="H1819" t="s">
        <v>8223</v>
      </c>
      <c r="I1819" t="s">
        <v>8245</v>
      </c>
      <c r="J1819">
        <v>1445196989</v>
      </c>
      <c r="K1819">
        <v>1442604989</v>
      </c>
      <c r="L1819" t="b">
        <v>1</v>
      </c>
      <c r="M1819">
        <v>43</v>
      </c>
      <c r="N1819" t="b">
        <v>0</v>
      </c>
      <c r="O1819" t="s">
        <v>8269</v>
      </c>
      <c r="P1819">
        <f t="shared" si="112"/>
        <v>16</v>
      </c>
      <c r="Q1819">
        <f t="shared" si="113"/>
        <v>49.51</v>
      </c>
      <c r="R1819" s="12" t="s">
        <v>8323</v>
      </c>
      <c r="S1819" t="s">
        <v>8326</v>
      </c>
      <c r="T1819" s="17">
        <f t="shared" si="114"/>
        <v>42265.817002314812</v>
      </c>
      <c r="U1819" s="17">
        <f t="shared" si="115"/>
        <v>41344.751689814817</v>
      </c>
    </row>
    <row r="1820" spans="2:21" ht="42.75" x14ac:dyDescent="0.45">
      <c r="B1820">
        <v>3257</v>
      </c>
      <c r="C1820" s="9" t="s">
        <v>3257</v>
      </c>
      <c r="D1820" s="3" t="s">
        <v>7367</v>
      </c>
      <c r="E1820" s="5">
        <v>2000</v>
      </c>
      <c r="F1820" s="7">
        <v>2125.9899999999998</v>
      </c>
      <c r="G1820" t="s">
        <v>8218</v>
      </c>
      <c r="H1820" t="s">
        <v>8224</v>
      </c>
      <c r="I1820" t="s">
        <v>8246</v>
      </c>
      <c r="J1820">
        <v>1487769952</v>
      </c>
      <c r="K1820">
        <v>1485177952</v>
      </c>
      <c r="L1820" t="b">
        <v>0</v>
      </c>
      <c r="M1820">
        <v>41</v>
      </c>
      <c r="N1820" t="b">
        <v>1</v>
      </c>
      <c r="O1820" t="s">
        <v>8269</v>
      </c>
      <c r="P1820">
        <f t="shared" si="112"/>
        <v>106</v>
      </c>
      <c r="Q1820">
        <f t="shared" si="113"/>
        <v>51.85</v>
      </c>
      <c r="R1820" s="12" t="s">
        <v>8323</v>
      </c>
      <c r="S1820" t="s">
        <v>8326</v>
      </c>
      <c r="T1820" s="17">
        <f t="shared" si="114"/>
        <v>42758.559629629628</v>
      </c>
      <c r="U1820" s="17">
        <f t="shared" si="115"/>
        <v>42008.197199074071</v>
      </c>
    </row>
    <row r="1821" spans="2:21" ht="42.75" hidden="1" x14ac:dyDescent="0.45">
      <c r="B1821">
        <v>3813</v>
      </c>
      <c r="C1821" s="9" t="s">
        <v>3810</v>
      </c>
      <c r="D1821" s="3" t="s">
        <v>7923</v>
      </c>
      <c r="E1821" s="5">
        <v>2100</v>
      </c>
      <c r="F1821" s="7">
        <v>2119.9899999999998</v>
      </c>
      <c r="G1821" t="s">
        <v>8218</v>
      </c>
      <c r="H1821" t="s">
        <v>8223</v>
      </c>
      <c r="I1821" t="s">
        <v>8245</v>
      </c>
      <c r="J1821">
        <v>1465940580</v>
      </c>
      <c r="K1821">
        <v>1462603021</v>
      </c>
      <c r="L1821" t="b">
        <v>0</v>
      </c>
      <c r="M1821">
        <v>27</v>
      </c>
      <c r="N1821" t="b">
        <v>1</v>
      </c>
      <c r="O1821" t="s">
        <v>8269</v>
      </c>
      <c r="P1821">
        <f t="shared" si="112"/>
        <v>101</v>
      </c>
      <c r="Q1821">
        <f t="shared" si="113"/>
        <v>78.52</v>
      </c>
      <c r="R1821" s="12" t="s">
        <v>8323</v>
      </c>
      <c r="S1821" t="s">
        <v>8326</v>
      </c>
      <c r="T1821" s="17">
        <f t="shared" si="114"/>
        <v>42497.275706018518</v>
      </c>
      <c r="U1821" s="17">
        <f t="shared" si="115"/>
        <v>40770.041666666664</v>
      </c>
    </row>
    <row r="1822" spans="2:21" ht="42.75" hidden="1" x14ac:dyDescent="0.45">
      <c r="B1822">
        <v>1552</v>
      </c>
      <c r="C1822" s="9" t="s">
        <v>1553</v>
      </c>
      <c r="D1822" s="3" t="s">
        <v>5662</v>
      </c>
      <c r="E1822" s="5">
        <v>4300</v>
      </c>
      <c r="F1822" s="7">
        <v>2115</v>
      </c>
      <c r="G1822" t="s">
        <v>8220</v>
      </c>
      <c r="H1822" t="s">
        <v>8223</v>
      </c>
      <c r="I1822" t="s">
        <v>8245</v>
      </c>
      <c r="J1822">
        <v>1412135940</v>
      </c>
      <c r="K1822">
        <v>1410366708</v>
      </c>
      <c r="L1822" t="b">
        <v>0</v>
      </c>
      <c r="M1822">
        <v>16</v>
      </c>
      <c r="N1822" t="b">
        <v>0</v>
      </c>
      <c r="O1822" t="s">
        <v>8287</v>
      </c>
      <c r="P1822">
        <f t="shared" si="112"/>
        <v>49</v>
      </c>
      <c r="Q1822">
        <f t="shared" si="113"/>
        <v>132.19</v>
      </c>
      <c r="R1822" s="12" t="s">
        <v>8313</v>
      </c>
      <c r="S1822" t="s">
        <v>8355</v>
      </c>
      <c r="T1822" s="17">
        <f t="shared" si="114"/>
        <v>41892.688750000001</v>
      </c>
      <c r="U1822" s="17">
        <f t="shared" si="115"/>
        <v>42295.817002314812</v>
      </c>
    </row>
    <row r="1823" spans="2:21" ht="42.75" hidden="1" x14ac:dyDescent="0.45">
      <c r="B1823">
        <v>3849</v>
      </c>
      <c r="C1823" s="9" t="s">
        <v>3846</v>
      </c>
      <c r="D1823" s="3" t="s">
        <v>7958</v>
      </c>
      <c r="E1823" s="5">
        <v>30000</v>
      </c>
      <c r="F1823" s="7">
        <v>2113</v>
      </c>
      <c r="G1823" t="s">
        <v>8220</v>
      </c>
      <c r="H1823" t="s">
        <v>8235</v>
      </c>
      <c r="I1823" t="s">
        <v>8248</v>
      </c>
      <c r="J1823">
        <v>1434047084</v>
      </c>
      <c r="K1823">
        <v>1431455084</v>
      </c>
      <c r="L1823" t="b">
        <v>1</v>
      </c>
      <c r="M1823">
        <v>28</v>
      </c>
      <c r="N1823" t="b">
        <v>0</v>
      </c>
      <c r="O1823" t="s">
        <v>8269</v>
      </c>
      <c r="P1823">
        <f t="shared" si="112"/>
        <v>7</v>
      </c>
      <c r="Q1823">
        <f t="shared" si="113"/>
        <v>75.459999999999994</v>
      </c>
      <c r="R1823" s="12" t="s">
        <v>8323</v>
      </c>
      <c r="S1823" t="s">
        <v>8326</v>
      </c>
      <c r="T1823" s="17">
        <f t="shared" si="114"/>
        <v>42136.767175925925</v>
      </c>
      <c r="U1823" s="17">
        <f t="shared" si="115"/>
        <v>42788.559629629628</v>
      </c>
    </row>
    <row r="1824" spans="2:21" ht="42.75" hidden="1" x14ac:dyDescent="0.45">
      <c r="B1824">
        <v>2132</v>
      </c>
      <c r="C1824" s="9" t="s">
        <v>2133</v>
      </c>
      <c r="D1824" s="3" t="s">
        <v>6242</v>
      </c>
      <c r="E1824" s="5">
        <v>100000</v>
      </c>
      <c r="F1824" s="7">
        <v>2112.9899999999998</v>
      </c>
      <c r="G1824" t="s">
        <v>8220</v>
      </c>
      <c r="H1824" t="s">
        <v>8223</v>
      </c>
      <c r="I1824" t="s">
        <v>8245</v>
      </c>
      <c r="J1824">
        <v>1391427692</v>
      </c>
      <c r="K1824">
        <v>1388835692</v>
      </c>
      <c r="L1824" t="b">
        <v>0</v>
      </c>
      <c r="M1824">
        <v>99</v>
      </c>
      <c r="N1824" t="b">
        <v>0</v>
      </c>
      <c r="O1824" t="s">
        <v>8280</v>
      </c>
      <c r="P1824">
        <f t="shared" si="112"/>
        <v>2</v>
      </c>
      <c r="Q1824">
        <f t="shared" si="113"/>
        <v>21.34</v>
      </c>
      <c r="R1824" s="12" t="s">
        <v>8316</v>
      </c>
      <c r="S1824" t="s">
        <v>8334</v>
      </c>
      <c r="T1824" s="17">
        <f t="shared" si="114"/>
        <v>41643.487175925926</v>
      </c>
      <c r="U1824" s="17">
        <f t="shared" si="115"/>
        <v>42535.904861111107</v>
      </c>
    </row>
    <row r="1825" spans="2:21" ht="42.75" hidden="1" x14ac:dyDescent="0.45">
      <c r="B1825">
        <v>1283</v>
      </c>
      <c r="C1825" s="9" t="s">
        <v>1284</v>
      </c>
      <c r="D1825" s="3" t="s">
        <v>5393</v>
      </c>
      <c r="E1825" s="5">
        <v>1000</v>
      </c>
      <c r="F1825" s="7">
        <v>2110.5</v>
      </c>
      <c r="G1825" t="s">
        <v>8218</v>
      </c>
      <c r="H1825" t="s">
        <v>8223</v>
      </c>
      <c r="I1825" t="s">
        <v>8245</v>
      </c>
      <c r="J1825">
        <v>1362974400</v>
      </c>
      <c r="K1825">
        <v>1360948389</v>
      </c>
      <c r="L1825" t="b">
        <v>1</v>
      </c>
      <c r="M1825">
        <v>22</v>
      </c>
      <c r="N1825" t="b">
        <v>1</v>
      </c>
      <c r="O1825" t="s">
        <v>8274</v>
      </c>
      <c r="P1825">
        <f t="shared" si="112"/>
        <v>211</v>
      </c>
      <c r="Q1825">
        <f t="shared" si="113"/>
        <v>95.93</v>
      </c>
      <c r="R1825" s="12" t="s">
        <v>8327</v>
      </c>
      <c r="S1825" t="s">
        <v>8331</v>
      </c>
      <c r="T1825" s="17">
        <f t="shared" si="114"/>
        <v>41320.717465277776</v>
      </c>
      <c r="U1825" s="17">
        <f t="shared" si="115"/>
        <v>41913.165972222225</v>
      </c>
    </row>
    <row r="1826" spans="2:21" ht="42.75" hidden="1" x14ac:dyDescent="0.45">
      <c r="B1826">
        <v>3499</v>
      </c>
      <c r="C1826" s="9" t="s">
        <v>3498</v>
      </c>
      <c r="D1826" s="3" t="s">
        <v>7609</v>
      </c>
      <c r="E1826" s="5">
        <v>2000</v>
      </c>
      <c r="F1826" s="7">
        <v>2110</v>
      </c>
      <c r="G1826" t="s">
        <v>8218</v>
      </c>
      <c r="H1826" t="s">
        <v>8223</v>
      </c>
      <c r="I1826" t="s">
        <v>8245</v>
      </c>
      <c r="J1826">
        <v>1435733940</v>
      </c>
      <c r="K1826">
        <v>1431046325</v>
      </c>
      <c r="L1826" t="b">
        <v>0</v>
      </c>
      <c r="M1826">
        <v>35</v>
      </c>
      <c r="N1826" t="b">
        <v>1</v>
      </c>
      <c r="O1826" t="s">
        <v>8269</v>
      </c>
      <c r="P1826">
        <f t="shared" si="112"/>
        <v>106</v>
      </c>
      <c r="Q1826">
        <f t="shared" si="113"/>
        <v>60.29</v>
      </c>
      <c r="R1826" s="12" t="s">
        <v>8323</v>
      </c>
      <c r="S1826" t="s">
        <v>8326</v>
      </c>
      <c r="T1826" s="17">
        <f t="shared" si="114"/>
        <v>42132.036168981482</v>
      </c>
      <c r="U1826" s="17">
        <f t="shared" si="115"/>
        <v>42166.767175925925</v>
      </c>
    </row>
    <row r="1827" spans="2:21" ht="28.5" hidden="1" x14ac:dyDescent="0.45">
      <c r="B1827">
        <v>2972</v>
      </c>
      <c r="C1827" s="9" t="s">
        <v>2972</v>
      </c>
      <c r="D1827" s="3" t="s">
        <v>7082</v>
      </c>
      <c r="E1827" s="5">
        <v>2000</v>
      </c>
      <c r="F1827" s="7">
        <v>2107</v>
      </c>
      <c r="G1827" t="s">
        <v>8218</v>
      </c>
      <c r="H1827" t="s">
        <v>8223</v>
      </c>
      <c r="I1827" t="s">
        <v>8245</v>
      </c>
      <c r="J1827">
        <v>1480899600</v>
      </c>
      <c r="K1827">
        <v>1479609520</v>
      </c>
      <c r="L1827" t="b">
        <v>0</v>
      </c>
      <c r="M1827">
        <v>17</v>
      </c>
      <c r="N1827" t="b">
        <v>1</v>
      </c>
      <c r="O1827" t="s">
        <v>8269</v>
      </c>
      <c r="P1827">
        <f t="shared" si="112"/>
        <v>105</v>
      </c>
      <c r="Q1827">
        <f t="shared" si="113"/>
        <v>123.94</v>
      </c>
      <c r="R1827" s="12" t="s">
        <v>8323</v>
      </c>
      <c r="S1827" t="s">
        <v>8326</v>
      </c>
      <c r="T1827" s="17">
        <f t="shared" si="114"/>
        <v>42694.110185185185</v>
      </c>
      <c r="U1827" s="17">
        <f t="shared" si="115"/>
        <v>41673.487175925926</v>
      </c>
    </row>
    <row r="1828" spans="2:21" ht="42.75" hidden="1" x14ac:dyDescent="0.45">
      <c r="B1828">
        <v>3081</v>
      </c>
      <c r="C1828" s="9" t="s">
        <v>3081</v>
      </c>
      <c r="D1828" s="3" t="s">
        <v>7191</v>
      </c>
      <c r="E1828" s="5">
        <v>1000000</v>
      </c>
      <c r="F1828" s="7">
        <v>2103</v>
      </c>
      <c r="G1828" t="s">
        <v>8220</v>
      </c>
      <c r="H1828" t="s">
        <v>8223</v>
      </c>
      <c r="I1828" t="s">
        <v>8245</v>
      </c>
      <c r="J1828">
        <v>1442722891</v>
      </c>
      <c r="K1828">
        <v>1440130891</v>
      </c>
      <c r="L1828" t="b">
        <v>0</v>
      </c>
      <c r="M1828">
        <v>5</v>
      </c>
      <c r="N1828" t="b">
        <v>0</v>
      </c>
      <c r="O1828" t="s">
        <v>8301</v>
      </c>
      <c r="P1828">
        <f t="shared" si="112"/>
        <v>0</v>
      </c>
      <c r="Q1828">
        <f t="shared" si="113"/>
        <v>420.6</v>
      </c>
      <c r="R1828" s="12" t="s">
        <v>8323</v>
      </c>
      <c r="S1828" t="s">
        <v>8324</v>
      </c>
      <c r="T1828" s="17">
        <f t="shared" si="114"/>
        <v>42237.181608796294</v>
      </c>
      <c r="U1828" s="17">
        <f t="shared" si="115"/>
        <v>41344.166666666664</v>
      </c>
    </row>
    <row r="1829" spans="2:21" ht="42.75" x14ac:dyDescent="0.45">
      <c r="B1829">
        <v>3161</v>
      </c>
      <c r="C1829" s="9" t="s">
        <v>3161</v>
      </c>
      <c r="D1829" s="3" t="s">
        <v>7271</v>
      </c>
      <c r="E1829" s="5">
        <v>2000</v>
      </c>
      <c r="F1829" s="7">
        <v>2102</v>
      </c>
      <c r="G1829" t="s">
        <v>8218</v>
      </c>
      <c r="H1829" t="s">
        <v>8224</v>
      </c>
      <c r="I1829" t="s">
        <v>8246</v>
      </c>
      <c r="J1829">
        <v>1413377522</v>
      </c>
      <c r="K1829">
        <v>1410785522</v>
      </c>
      <c r="L1829" t="b">
        <v>1</v>
      </c>
      <c r="M1829">
        <v>74</v>
      </c>
      <c r="N1829" t="b">
        <v>1</v>
      </c>
      <c r="O1829" t="s">
        <v>8269</v>
      </c>
      <c r="P1829">
        <f t="shared" si="112"/>
        <v>105</v>
      </c>
      <c r="Q1829">
        <f t="shared" si="113"/>
        <v>28.41</v>
      </c>
      <c r="R1829" s="12" t="s">
        <v>8323</v>
      </c>
      <c r="S1829" t="s">
        <v>8326</v>
      </c>
      <c r="T1829" s="17">
        <f t="shared" si="114"/>
        <v>41897.536134259259</v>
      </c>
      <c r="U1829" s="17">
        <f t="shared" si="115"/>
        <v>42186.290972222225</v>
      </c>
    </row>
    <row r="1830" spans="2:21" ht="42.75" hidden="1" x14ac:dyDescent="0.45">
      <c r="B1830">
        <v>3814</v>
      </c>
      <c r="C1830" s="9" t="s">
        <v>3811</v>
      </c>
      <c r="D1830" s="3" t="s">
        <v>7924</v>
      </c>
      <c r="E1830" s="5">
        <v>1500</v>
      </c>
      <c r="F1830" s="7">
        <v>2102</v>
      </c>
      <c r="G1830" t="s">
        <v>8218</v>
      </c>
      <c r="H1830" t="s">
        <v>8223</v>
      </c>
      <c r="I1830" t="s">
        <v>8245</v>
      </c>
      <c r="J1830">
        <v>1427860740</v>
      </c>
      <c r="K1830">
        <v>1424727712</v>
      </c>
      <c r="L1830" t="b">
        <v>0</v>
      </c>
      <c r="M1830">
        <v>34</v>
      </c>
      <c r="N1830" t="b">
        <v>1</v>
      </c>
      <c r="O1830" t="s">
        <v>8269</v>
      </c>
      <c r="P1830">
        <f t="shared" si="112"/>
        <v>140</v>
      </c>
      <c r="Q1830">
        <f t="shared" si="113"/>
        <v>61.82</v>
      </c>
      <c r="R1830" s="12" t="s">
        <v>8323</v>
      </c>
      <c r="S1830" t="s">
        <v>8326</v>
      </c>
      <c r="T1830" s="17">
        <f t="shared" si="114"/>
        <v>42058.904074074075</v>
      </c>
      <c r="U1830" s="17">
        <f t="shared" si="115"/>
        <v>42709.041666666672</v>
      </c>
    </row>
    <row r="1831" spans="2:21" ht="42.75" hidden="1" x14ac:dyDescent="0.45">
      <c r="B1831">
        <v>1825</v>
      </c>
      <c r="C1831" s="9" t="s">
        <v>1826</v>
      </c>
      <c r="D1831" s="3" t="s">
        <v>5935</v>
      </c>
      <c r="E1831" s="5">
        <v>2000</v>
      </c>
      <c r="F1831" s="7">
        <v>2101</v>
      </c>
      <c r="G1831" t="s">
        <v>8218</v>
      </c>
      <c r="H1831" t="s">
        <v>8223</v>
      </c>
      <c r="I1831" t="s">
        <v>8245</v>
      </c>
      <c r="J1831">
        <v>1373572903</v>
      </c>
      <c r="K1831">
        <v>1371585703</v>
      </c>
      <c r="L1831" t="b">
        <v>0</v>
      </c>
      <c r="M1831">
        <v>50</v>
      </c>
      <c r="N1831" t="b">
        <v>1</v>
      </c>
      <c r="O1831" t="s">
        <v>8274</v>
      </c>
      <c r="P1831">
        <f t="shared" si="112"/>
        <v>105</v>
      </c>
      <c r="Q1831">
        <f t="shared" si="113"/>
        <v>42.02</v>
      </c>
      <c r="R1831" s="12" t="s">
        <v>8327</v>
      </c>
      <c r="S1831" t="s">
        <v>8331</v>
      </c>
      <c r="T1831" s="17">
        <f t="shared" si="114"/>
        <v>41443.83452546296</v>
      </c>
      <c r="U1831" s="17">
        <f t="shared" si="115"/>
        <v>42267.181608796294</v>
      </c>
    </row>
    <row r="1832" spans="2:21" ht="57" hidden="1" x14ac:dyDescent="0.45">
      <c r="B1832">
        <v>2534</v>
      </c>
      <c r="C1832" s="9" t="s">
        <v>2534</v>
      </c>
      <c r="D1832" s="3" t="s">
        <v>6644</v>
      </c>
      <c r="E1832" s="5">
        <v>2000</v>
      </c>
      <c r="F1832" s="7">
        <v>2100</v>
      </c>
      <c r="G1832" t="s">
        <v>8218</v>
      </c>
      <c r="H1832" t="s">
        <v>8223</v>
      </c>
      <c r="I1832" t="s">
        <v>8245</v>
      </c>
      <c r="J1832">
        <v>1262325600</v>
      </c>
      <c r="K1832">
        <v>1257871712</v>
      </c>
      <c r="L1832" t="b">
        <v>0</v>
      </c>
      <c r="M1832">
        <v>14</v>
      </c>
      <c r="N1832" t="b">
        <v>1</v>
      </c>
      <c r="O1832" t="s">
        <v>8298</v>
      </c>
      <c r="P1832">
        <f t="shared" si="112"/>
        <v>105</v>
      </c>
      <c r="Q1832">
        <f t="shared" si="113"/>
        <v>150</v>
      </c>
      <c r="R1832" s="12" t="s">
        <v>8327</v>
      </c>
      <c r="S1832" t="s">
        <v>8341</v>
      </c>
      <c r="T1832" s="17">
        <f t="shared" si="114"/>
        <v>40127.700370370374</v>
      </c>
      <c r="U1832" s="17">
        <f t="shared" si="115"/>
        <v>41927.536134259259</v>
      </c>
    </row>
    <row r="1833" spans="2:21" ht="42.75" hidden="1" x14ac:dyDescent="0.45">
      <c r="B1833">
        <v>2645</v>
      </c>
      <c r="C1833" s="9" t="s">
        <v>2645</v>
      </c>
      <c r="D1833" s="3" t="s">
        <v>6755</v>
      </c>
      <c r="E1833" s="5">
        <v>20000</v>
      </c>
      <c r="F1833" s="7">
        <v>2100</v>
      </c>
      <c r="G1833" t="s">
        <v>8219</v>
      </c>
      <c r="H1833" t="s">
        <v>8225</v>
      </c>
      <c r="I1833" t="s">
        <v>8247</v>
      </c>
      <c r="J1833">
        <v>1415481203</v>
      </c>
      <c r="K1833">
        <v>1412885603</v>
      </c>
      <c r="L1833" t="b">
        <v>1</v>
      </c>
      <c r="M1833">
        <v>23</v>
      </c>
      <c r="N1833" t="b">
        <v>0</v>
      </c>
      <c r="O1833" t="s">
        <v>8299</v>
      </c>
      <c r="P1833">
        <f t="shared" si="112"/>
        <v>11</v>
      </c>
      <c r="Q1833">
        <f t="shared" si="113"/>
        <v>91.3</v>
      </c>
      <c r="R1833" s="12" t="s">
        <v>8308</v>
      </c>
      <c r="S1833" t="s">
        <v>8315</v>
      </c>
      <c r="T1833" s="17">
        <f t="shared" si="114"/>
        <v>41921.842627314814</v>
      </c>
      <c r="U1833" s="17">
        <f t="shared" si="115"/>
        <v>42095.165972222225</v>
      </c>
    </row>
    <row r="1834" spans="2:21" ht="42.75" hidden="1" x14ac:dyDescent="0.45">
      <c r="B1834">
        <v>3386</v>
      </c>
      <c r="C1834" s="9" t="s">
        <v>3385</v>
      </c>
      <c r="D1834" s="3" t="s">
        <v>7496</v>
      </c>
      <c r="E1834" s="5">
        <v>2000</v>
      </c>
      <c r="F1834" s="7">
        <v>2100</v>
      </c>
      <c r="G1834" t="s">
        <v>8218</v>
      </c>
      <c r="H1834" t="s">
        <v>8223</v>
      </c>
      <c r="I1834" t="s">
        <v>8245</v>
      </c>
      <c r="J1834">
        <v>1417620506</v>
      </c>
      <c r="K1834">
        <v>1415028506</v>
      </c>
      <c r="L1834" t="b">
        <v>0</v>
      </c>
      <c r="M1834">
        <v>41</v>
      </c>
      <c r="N1834" t="b">
        <v>1</v>
      </c>
      <c r="O1834" t="s">
        <v>8269</v>
      </c>
      <c r="P1834">
        <f t="shared" si="112"/>
        <v>105</v>
      </c>
      <c r="Q1834">
        <f t="shared" si="113"/>
        <v>51.22</v>
      </c>
      <c r="R1834" s="12" t="s">
        <v>8323</v>
      </c>
      <c r="S1834" t="s">
        <v>8326</v>
      </c>
      <c r="T1834" s="17">
        <f t="shared" si="114"/>
        <v>41946.644745370373</v>
      </c>
      <c r="U1834" s="17">
        <f t="shared" si="115"/>
        <v>41466.83452546296</v>
      </c>
    </row>
    <row r="1835" spans="2:21" ht="42.75" hidden="1" x14ac:dyDescent="0.45">
      <c r="B1835">
        <v>3708</v>
      </c>
      <c r="C1835" s="9" t="s">
        <v>3705</v>
      </c>
      <c r="D1835" s="3" t="s">
        <v>7818</v>
      </c>
      <c r="E1835" s="5">
        <v>700</v>
      </c>
      <c r="F1835" s="7">
        <v>2100</v>
      </c>
      <c r="G1835" t="s">
        <v>8218</v>
      </c>
      <c r="H1835" t="s">
        <v>8223</v>
      </c>
      <c r="I1835" t="s">
        <v>8245</v>
      </c>
      <c r="J1835">
        <v>1404444286</v>
      </c>
      <c r="K1835">
        <v>1403234686</v>
      </c>
      <c r="L1835" t="b">
        <v>0</v>
      </c>
      <c r="M1835">
        <v>39</v>
      </c>
      <c r="N1835" t="b">
        <v>1</v>
      </c>
      <c r="O1835" t="s">
        <v>8269</v>
      </c>
      <c r="P1835">
        <f t="shared" si="112"/>
        <v>300</v>
      </c>
      <c r="Q1835">
        <f t="shared" si="113"/>
        <v>53.85</v>
      </c>
      <c r="R1835" s="12" t="s">
        <v>8323</v>
      </c>
      <c r="S1835" t="s">
        <v>8326</v>
      </c>
      <c r="T1835" s="17">
        <f t="shared" si="114"/>
        <v>41810.142199074071</v>
      </c>
      <c r="U1835" s="17">
        <f t="shared" si="115"/>
        <v>40179.25</v>
      </c>
    </row>
    <row r="1836" spans="2:21" ht="42.75" hidden="1" x14ac:dyDescent="0.45">
      <c r="B1836">
        <v>2307</v>
      </c>
      <c r="C1836" s="9" t="s">
        <v>2308</v>
      </c>
      <c r="D1836" s="3" t="s">
        <v>6417</v>
      </c>
      <c r="E1836" s="5">
        <v>1964.47</v>
      </c>
      <c r="F1836" s="7">
        <v>2095.2600000000002</v>
      </c>
      <c r="G1836" t="s">
        <v>8218</v>
      </c>
      <c r="H1836" t="s">
        <v>8223</v>
      </c>
      <c r="I1836" t="s">
        <v>8245</v>
      </c>
      <c r="J1836">
        <v>1336245328</v>
      </c>
      <c r="K1836">
        <v>1333653333</v>
      </c>
      <c r="L1836" t="b">
        <v>1</v>
      </c>
      <c r="M1836">
        <v>75</v>
      </c>
      <c r="N1836" t="b">
        <v>1</v>
      </c>
      <c r="O1836" t="s">
        <v>8277</v>
      </c>
      <c r="P1836">
        <f t="shared" si="112"/>
        <v>107</v>
      </c>
      <c r="Q1836">
        <f t="shared" si="113"/>
        <v>27.94</v>
      </c>
      <c r="R1836" s="12" t="s">
        <v>8327</v>
      </c>
      <c r="S1836" t="s">
        <v>8328</v>
      </c>
      <c r="T1836" s="17">
        <f t="shared" si="114"/>
        <v>41004.802465277775</v>
      </c>
      <c r="U1836" s="17">
        <f t="shared" si="115"/>
        <v>41951.884293981479</v>
      </c>
    </row>
    <row r="1837" spans="2:21" ht="42.75" x14ac:dyDescent="0.45">
      <c r="B1837">
        <v>3566</v>
      </c>
      <c r="C1837" s="9" t="s">
        <v>3565</v>
      </c>
      <c r="D1837" s="3" t="s">
        <v>7676</v>
      </c>
      <c r="E1837" s="5">
        <v>2000</v>
      </c>
      <c r="F1837" s="7">
        <v>2095</v>
      </c>
      <c r="G1837" t="s">
        <v>8218</v>
      </c>
      <c r="H1837" t="s">
        <v>8224</v>
      </c>
      <c r="I1837" t="s">
        <v>8246</v>
      </c>
      <c r="J1837">
        <v>1422015083</v>
      </c>
      <c r="K1837">
        <v>1419423083</v>
      </c>
      <c r="L1837" t="b">
        <v>0</v>
      </c>
      <c r="M1837">
        <v>38</v>
      </c>
      <c r="N1837" t="b">
        <v>1</v>
      </c>
      <c r="O1837" t="s">
        <v>8269</v>
      </c>
      <c r="P1837">
        <f t="shared" si="112"/>
        <v>105</v>
      </c>
      <c r="Q1837">
        <f t="shared" si="113"/>
        <v>55.13</v>
      </c>
      <c r="R1837" s="12" t="s">
        <v>8323</v>
      </c>
      <c r="S1837" t="s">
        <v>8326</v>
      </c>
      <c r="T1837" s="17">
        <f t="shared" si="114"/>
        <v>41997.507905092592</v>
      </c>
      <c r="U1837" s="17">
        <f t="shared" si="115"/>
        <v>41976.644745370373</v>
      </c>
    </row>
    <row r="1838" spans="2:21" ht="42.75" x14ac:dyDescent="0.45">
      <c r="B1838">
        <v>1298</v>
      </c>
      <c r="C1838" s="9" t="s">
        <v>1299</v>
      </c>
      <c r="D1838" s="3" t="s">
        <v>5408</v>
      </c>
      <c r="E1838" s="5">
        <v>2000</v>
      </c>
      <c r="F1838" s="7">
        <v>2093</v>
      </c>
      <c r="G1838" t="s">
        <v>8218</v>
      </c>
      <c r="H1838" t="s">
        <v>8224</v>
      </c>
      <c r="I1838" t="s">
        <v>8246</v>
      </c>
      <c r="J1838">
        <v>1461860432</v>
      </c>
      <c r="K1838">
        <v>1459268432</v>
      </c>
      <c r="L1838" t="b">
        <v>0</v>
      </c>
      <c r="M1838">
        <v>33</v>
      </c>
      <c r="N1838" t="b">
        <v>1</v>
      </c>
      <c r="O1838" t="s">
        <v>8269</v>
      </c>
      <c r="P1838">
        <f t="shared" si="112"/>
        <v>105</v>
      </c>
      <c r="Q1838">
        <f t="shared" si="113"/>
        <v>63.42</v>
      </c>
      <c r="R1838" s="12" t="s">
        <v>8323</v>
      </c>
      <c r="S1838" t="s">
        <v>8326</v>
      </c>
      <c r="T1838" s="17">
        <f t="shared" si="114"/>
        <v>42458.680925925932</v>
      </c>
      <c r="U1838" s="17">
        <f t="shared" si="115"/>
        <v>41824.142199074071</v>
      </c>
    </row>
    <row r="1839" spans="2:21" ht="42.75" x14ac:dyDescent="0.45">
      <c r="B1839">
        <v>3601</v>
      </c>
      <c r="C1839" s="9" t="s">
        <v>3600</v>
      </c>
      <c r="D1839" s="3" t="s">
        <v>7711</v>
      </c>
      <c r="E1839" s="5">
        <v>2000</v>
      </c>
      <c r="F1839" s="7">
        <v>2087</v>
      </c>
      <c r="G1839" t="s">
        <v>8218</v>
      </c>
      <c r="H1839" t="s">
        <v>8224</v>
      </c>
      <c r="I1839" t="s">
        <v>8246</v>
      </c>
      <c r="J1839">
        <v>1421452682</v>
      </c>
      <c r="K1839">
        <v>1418860682</v>
      </c>
      <c r="L1839" t="b">
        <v>0</v>
      </c>
      <c r="M1839">
        <v>53</v>
      </c>
      <c r="N1839" t="b">
        <v>1</v>
      </c>
      <c r="O1839" t="s">
        <v>8269</v>
      </c>
      <c r="P1839">
        <f t="shared" si="112"/>
        <v>104</v>
      </c>
      <c r="Q1839">
        <f t="shared" si="113"/>
        <v>39.380000000000003</v>
      </c>
      <c r="R1839" s="12" t="s">
        <v>8323</v>
      </c>
      <c r="S1839" t="s">
        <v>8326</v>
      </c>
      <c r="T1839" s="17">
        <f t="shared" si="114"/>
        <v>41990.99863425926</v>
      </c>
      <c r="U1839" s="17">
        <f t="shared" si="115"/>
        <v>41034.802407407406</v>
      </c>
    </row>
    <row r="1840" spans="2:21" ht="42.75" hidden="1" x14ac:dyDescent="0.45">
      <c r="B1840">
        <v>3303</v>
      </c>
      <c r="C1840" s="9" t="s">
        <v>3303</v>
      </c>
      <c r="D1840" s="3" t="s">
        <v>7413</v>
      </c>
      <c r="E1840" s="5">
        <v>1800</v>
      </c>
      <c r="F1840" s="7">
        <v>2086</v>
      </c>
      <c r="G1840" t="s">
        <v>8218</v>
      </c>
      <c r="H1840" t="s">
        <v>8223</v>
      </c>
      <c r="I1840" t="s">
        <v>8245</v>
      </c>
      <c r="J1840">
        <v>1427553484</v>
      </c>
      <c r="K1840">
        <v>1424533084</v>
      </c>
      <c r="L1840" t="b">
        <v>0</v>
      </c>
      <c r="M1840">
        <v>35</v>
      </c>
      <c r="N1840" t="b">
        <v>1</v>
      </c>
      <c r="O1840" t="s">
        <v>8269</v>
      </c>
      <c r="P1840">
        <f t="shared" si="112"/>
        <v>116</v>
      </c>
      <c r="Q1840">
        <f t="shared" si="113"/>
        <v>59.6</v>
      </c>
      <c r="R1840" s="12" t="s">
        <v>8323</v>
      </c>
      <c r="S1840" t="s">
        <v>8326</v>
      </c>
      <c r="T1840" s="17">
        <f t="shared" si="114"/>
        <v>42056.65143518518</v>
      </c>
      <c r="U1840" s="17">
        <f t="shared" si="115"/>
        <v>42027.507905092592</v>
      </c>
    </row>
    <row r="1841" spans="2:22" ht="42.75" hidden="1" x14ac:dyDescent="0.45">
      <c r="B1841">
        <v>2770</v>
      </c>
      <c r="C1841" s="9" t="s">
        <v>2770</v>
      </c>
      <c r="D1841" s="3" t="s">
        <v>6880</v>
      </c>
      <c r="E1841" s="5">
        <v>20000</v>
      </c>
      <c r="F1841" s="7">
        <v>2082.25</v>
      </c>
      <c r="G1841" t="s">
        <v>8220</v>
      </c>
      <c r="H1841" t="s">
        <v>8223</v>
      </c>
      <c r="I1841" t="s">
        <v>8245</v>
      </c>
      <c r="J1841">
        <v>1395158130</v>
      </c>
      <c r="K1841">
        <v>1392569730</v>
      </c>
      <c r="L1841" t="b">
        <v>0</v>
      </c>
      <c r="M1841">
        <v>33</v>
      </c>
      <c r="N1841" t="b">
        <v>0</v>
      </c>
      <c r="O1841" t="s">
        <v>8302</v>
      </c>
      <c r="P1841">
        <f t="shared" si="112"/>
        <v>10</v>
      </c>
      <c r="Q1841">
        <f t="shared" si="113"/>
        <v>63.1</v>
      </c>
      <c r="R1841" s="12" t="s">
        <v>8311</v>
      </c>
      <c r="S1841" t="s">
        <v>8356</v>
      </c>
      <c r="T1841" s="17">
        <f t="shared" si="114"/>
        <v>41686.705208333333</v>
      </c>
      <c r="U1841" s="17">
        <f t="shared" si="115"/>
        <v>42488.680925925932</v>
      </c>
    </row>
    <row r="1842" spans="2:22" ht="42.75" hidden="1" x14ac:dyDescent="0.45">
      <c r="B1842">
        <v>64</v>
      </c>
      <c r="C1842" s="9" t="s">
        <v>66</v>
      </c>
      <c r="D1842" s="3" t="s">
        <v>4175</v>
      </c>
      <c r="E1842" s="5">
        <v>1200</v>
      </c>
      <c r="F1842" s="7">
        <v>2080</v>
      </c>
      <c r="G1842" t="s">
        <v>8218</v>
      </c>
      <c r="H1842" t="s">
        <v>8223</v>
      </c>
      <c r="I1842" t="s">
        <v>8245</v>
      </c>
      <c r="J1842">
        <v>1373243181</v>
      </c>
      <c r="K1842">
        <v>1370651181</v>
      </c>
      <c r="L1842" t="b">
        <v>0</v>
      </c>
      <c r="M1842">
        <v>24</v>
      </c>
      <c r="N1842" t="b">
        <v>1</v>
      </c>
      <c r="O1842" t="s">
        <v>8264</v>
      </c>
      <c r="P1842">
        <f t="shared" si="112"/>
        <v>173</v>
      </c>
      <c r="Q1842">
        <f t="shared" si="113"/>
        <v>86.67</v>
      </c>
      <c r="R1842" s="12" t="s">
        <v>8321</v>
      </c>
      <c r="S1842" t="s">
        <v>8343</v>
      </c>
      <c r="T1842" s="17">
        <f t="shared" si="114"/>
        <v>41433.01829861111</v>
      </c>
      <c r="U1842" s="17">
        <f t="shared" si="115"/>
        <v>42020.99863425926</v>
      </c>
    </row>
    <row r="1843" spans="2:22" ht="42.75" hidden="1" x14ac:dyDescent="0.45">
      <c r="B1843">
        <v>1244</v>
      </c>
      <c r="C1843" s="9" t="s">
        <v>1245</v>
      </c>
      <c r="D1843" s="3" t="s">
        <v>5354</v>
      </c>
      <c r="E1843" s="5">
        <v>2000</v>
      </c>
      <c r="F1843" s="7">
        <v>2076</v>
      </c>
      <c r="G1843" t="s">
        <v>8218</v>
      </c>
      <c r="H1843" t="s">
        <v>8223</v>
      </c>
      <c r="I1843" t="s">
        <v>8245</v>
      </c>
      <c r="J1843">
        <v>1366664400</v>
      </c>
      <c r="K1843">
        <v>1363981723</v>
      </c>
      <c r="L1843" t="b">
        <v>1</v>
      </c>
      <c r="M1843">
        <v>45</v>
      </c>
      <c r="N1843" t="b">
        <v>1</v>
      </c>
      <c r="O1843" t="s">
        <v>8274</v>
      </c>
      <c r="P1843">
        <f t="shared" si="112"/>
        <v>104</v>
      </c>
      <c r="Q1843">
        <f t="shared" si="113"/>
        <v>46.13</v>
      </c>
      <c r="R1843" s="12" t="s">
        <v>8327</v>
      </c>
      <c r="S1843" t="s">
        <v>8331</v>
      </c>
      <c r="T1843" s="17">
        <f t="shared" si="114"/>
        <v>41355.825497685182</v>
      </c>
      <c r="U1843" s="17">
        <f t="shared" si="115"/>
        <v>42091.609768518523</v>
      </c>
    </row>
    <row r="1844" spans="2:22" ht="42.75" hidden="1" x14ac:dyDescent="0.45">
      <c r="B1844">
        <v>3477</v>
      </c>
      <c r="C1844" s="9" t="s">
        <v>3476</v>
      </c>
      <c r="D1844" s="3" t="s">
        <v>7587</v>
      </c>
      <c r="E1844" s="5">
        <v>1800</v>
      </c>
      <c r="F1844" s="7">
        <v>2076</v>
      </c>
      <c r="G1844" t="s">
        <v>8218</v>
      </c>
      <c r="H1844" t="s">
        <v>8223</v>
      </c>
      <c r="I1844" t="s">
        <v>8245</v>
      </c>
      <c r="J1844">
        <v>1431831600</v>
      </c>
      <c r="K1844">
        <v>1430761243</v>
      </c>
      <c r="L1844" t="b">
        <v>0</v>
      </c>
      <c r="M1844">
        <v>39</v>
      </c>
      <c r="N1844" t="b">
        <v>1</v>
      </c>
      <c r="O1844" t="s">
        <v>8269</v>
      </c>
      <c r="P1844">
        <f t="shared" si="112"/>
        <v>115</v>
      </c>
      <c r="Q1844">
        <f t="shared" si="113"/>
        <v>53.23</v>
      </c>
      <c r="R1844" s="12" t="s">
        <v>8323</v>
      </c>
      <c r="S1844" t="s">
        <v>8326</v>
      </c>
      <c r="T1844" s="17">
        <f t="shared" si="114"/>
        <v>42128.736608796295</v>
      </c>
      <c r="U1844" s="17">
        <f t="shared" si="115"/>
        <v>41716.663541666669</v>
      </c>
    </row>
    <row r="1845" spans="2:22" ht="42.75" hidden="1" x14ac:dyDescent="0.45">
      <c r="B1845">
        <v>754</v>
      </c>
      <c r="C1845" s="9" t="s">
        <v>755</v>
      </c>
      <c r="D1845" s="3" t="s">
        <v>4864</v>
      </c>
      <c r="E1845" s="5">
        <v>2000</v>
      </c>
      <c r="F1845" s="7">
        <v>2075</v>
      </c>
      <c r="G1845" t="s">
        <v>8218</v>
      </c>
      <c r="H1845" t="s">
        <v>8223</v>
      </c>
      <c r="I1845" t="s">
        <v>8245</v>
      </c>
      <c r="J1845">
        <v>1357408721</v>
      </c>
      <c r="K1845">
        <v>1354816721</v>
      </c>
      <c r="L1845" t="b">
        <v>0</v>
      </c>
      <c r="M1845">
        <v>49</v>
      </c>
      <c r="N1845" t="b">
        <v>1</v>
      </c>
      <c r="O1845" t="s">
        <v>8272</v>
      </c>
      <c r="P1845">
        <f t="shared" si="112"/>
        <v>104</v>
      </c>
      <c r="Q1845">
        <f t="shared" si="113"/>
        <v>42.35</v>
      </c>
      <c r="R1845" s="12" t="s">
        <v>8311</v>
      </c>
      <c r="S1845" t="s">
        <v>8333</v>
      </c>
      <c r="T1845" s="17">
        <f t="shared" si="114"/>
        <v>41249.749085648145</v>
      </c>
      <c r="U1845" s="17">
        <f t="shared" si="115"/>
        <v>41463.01829861111</v>
      </c>
    </row>
    <row r="1846" spans="2:22" ht="42.75" x14ac:dyDescent="0.45">
      <c r="B1846">
        <v>3379</v>
      </c>
      <c r="C1846" s="9" t="s">
        <v>3378</v>
      </c>
      <c r="D1846" s="3" t="s">
        <v>7489</v>
      </c>
      <c r="E1846" s="5">
        <v>2000</v>
      </c>
      <c r="F1846" s="7">
        <v>2073</v>
      </c>
      <c r="G1846" t="s">
        <v>8218</v>
      </c>
      <c r="H1846" t="s">
        <v>8224</v>
      </c>
      <c r="I1846" t="s">
        <v>8246</v>
      </c>
      <c r="J1846">
        <v>1440630000</v>
      </c>
      <c r="K1846">
        <v>1439122800</v>
      </c>
      <c r="L1846" t="b">
        <v>0</v>
      </c>
      <c r="M1846">
        <v>38</v>
      </c>
      <c r="N1846" t="b">
        <v>1</v>
      </c>
      <c r="O1846" t="s">
        <v>8269</v>
      </c>
      <c r="P1846">
        <f t="shared" si="112"/>
        <v>104</v>
      </c>
      <c r="Q1846">
        <f t="shared" si="113"/>
        <v>54.55</v>
      </c>
      <c r="R1846" s="12" t="s">
        <v>8323</v>
      </c>
      <c r="S1846" t="s">
        <v>8326</v>
      </c>
      <c r="T1846" s="17">
        <f t="shared" si="114"/>
        <v>42225.513888888891</v>
      </c>
      <c r="U1846" s="17">
        <f t="shared" si="115"/>
        <v>41386.875</v>
      </c>
    </row>
    <row r="1847" spans="2:22" ht="42.75" hidden="1" x14ac:dyDescent="0.45">
      <c r="B1847">
        <v>1165</v>
      </c>
      <c r="C1847" s="9" t="s">
        <v>1166</v>
      </c>
      <c r="D1847" s="3" t="s">
        <v>5275</v>
      </c>
      <c r="E1847" s="5">
        <v>10000</v>
      </c>
      <c r="F1847" s="7">
        <v>2070.5</v>
      </c>
      <c r="G1847" t="s">
        <v>8220</v>
      </c>
      <c r="H1847" t="s">
        <v>8223</v>
      </c>
      <c r="I1847" t="s">
        <v>8245</v>
      </c>
      <c r="J1847">
        <v>1404623330</v>
      </c>
      <c r="K1847">
        <v>1401685730</v>
      </c>
      <c r="L1847" t="b">
        <v>0</v>
      </c>
      <c r="M1847">
        <v>25</v>
      </c>
      <c r="N1847" t="b">
        <v>0</v>
      </c>
      <c r="O1847" t="s">
        <v>8282</v>
      </c>
      <c r="P1847">
        <f t="shared" si="112"/>
        <v>21</v>
      </c>
      <c r="Q1847">
        <f t="shared" si="113"/>
        <v>82.82</v>
      </c>
      <c r="R1847" s="12" t="s">
        <v>8319</v>
      </c>
      <c r="S1847" t="s">
        <v>8345</v>
      </c>
      <c r="T1847" s="17">
        <f t="shared" si="114"/>
        <v>41792.214467592588</v>
      </c>
      <c r="U1847" s="17">
        <f t="shared" si="115"/>
        <v>42141.125</v>
      </c>
    </row>
    <row r="1848" spans="2:22" ht="42.75" hidden="1" x14ac:dyDescent="0.45">
      <c r="B1848">
        <v>144</v>
      </c>
      <c r="C1848" s="9" t="s">
        <v>146</v>
      </c>
      <c r="D1848" s="3" t="s">
        <v>4254</v>
      </c>
      <c r="E1848" s="5">
        <v>7500</v>
      </c>
      <c r="F1848" s="7">
        <v>2070</v>
      </c>
      <c r="G1848" t="s">
        <v>8219</v>
      </c>
      <c r="H1848" t="s">
        <v>8228</v>
      </c>
      <c r="I1848" t="s">
        <v>8250</v>
      </c>
      <c r="J1848">
        <v>1428945472</v>
      </c>
      <c r="K1848">
        <v>1423765072</v>
      </c>
      <c r="L1848" t="b">
        <v>0</v>
      </c>
      <c r="M1848">
        <v>37</v>
      </c>
      <c r="N1848" t="b">
        <v>0</v>
      </c>
      <c r="O1848" t="s">
        <v>8265</v>
      </c>
      <c r="P1848">
        <f t="shared" si="112"/>
        <v>28</v>
      </c>
      <c r="Q1848">
        <f t="shared" si="113"/>
        <v>55.95</v>
      </c>
      <c r="R1848" s="12" t="s">
        <v>8321</v>
      </c>
      <c r="S1848" t="s">
        <v>8337</v>
      </c>
      <c r="T1848" s="17">
        <f t="shared" si="114"/>
        <v>42047.762407407412</v>
      </c>
      <c r="U1848" s="17">
        <f t="shared" si="115"/>
        <v>41279.749085648145</v>
      </c>
    </row>
    <row r="1849" spans="2:22" ht="42.75" hidden="1" x14ac:dyDescent="0.45">
      <c r="B1849">
        <v>3195</v>
      </c>
      <c r="C1849" s="9" t="s">
        <v>3195</v>
      </c>
      <c r="D1849" s="3" t="s">
        <v>7305</v>
      </c>
      <c r="E1849" s="5">
        <v>3500</v>
      </c>
      <c r="F1849" s="7">
        <v>2070</v>
      </c>
      <c r="G1849" t="s">
        <v>8220</v>
      </c>
      <c r="H1849" t="s">
        <v>8223</v>
      </c>
      <c r="I1849" t="s">
        <v>8245</v>
      </c>
      <c r="J1849">
        <v>1423750542</v>
      </c>
      <c r="K1849">
        <v>1421158542</v>
      </c>
      <c r="L1849" t="b">
        <v>0</v>
      </c>
      <c r="M1849">
        <v>39</v>
      </c>
      <c r="N1849" t="b">
        <v>0</v>
      </c>
      <c r="O1849" t="s">
        <v>8303</v>
      </c>
      <c r="P1849">
        <f t="shared" si="112"/>
        <v>59</v>
      </c>
      <c r="Q1849">
        <f t="shared" si="113"/>
        <v>53.08</v>
      </c>
      <c r="R1849" s="12" t="s">
        <v>8323</v>
      </c>
      <c r="S1849" t="s">
        <v>8335</v>
      </c>
      <c r="T1849" s="17">
        <f t="shared" si="114"/>
        <v>42017.594236111108</v>
      </c>
      <c r="U1849" s="17">
        <f t="shared" si="115"/>
        <v>42242.958333333328</v>
      </c>
    </row>
    <row r="1850" spans="2:22" ht="42.75" hidden="1" x14ac:dyDescent="0.45">
      <c r="B1850">
        <v>383</v>
      </c>
      <c r="C1850" s="9" t="s">
        <v>384</v>
      </c>
      <c r="D1850" s="3" t="s">
        <v>4493</v>
      </c>
      <c r="E1850" s="5">
        <v>999</v>
      </c>
      <c r="F1850" s="7">
        <v>2065</v>
      </c>
      <c r="G1850" t="s">
        <v>8218</v>
      </c>
      <c r="H1850" t="s">
        <v>8223</v>
      </c>
      <c r="I1850" t="s">
        <v>8245</v>
      </c>
      <c r="J1850">
        <v>1400467759</v>
      </c>
      <c r="K1850">
        <v>1398480559</v>
      </c>
      <c r="L1850" t="b">
        <v>0</v>
      </c>
      <c r="M1850">
        <v>48</v>
      </c>
      <c r="N1850" t="b">
        <v>1</v>
      </c>
      <c r="O1850" t="s">
        <v>8267</v>
      </c>
      <c r="P1850">
        <f t="shared" si="112"/>
        <v>207</v>
      </c>
      <c r="Q1850">
        <f t="shared" si="113"/>
        <v>43.02</v>
      </c>
      <c r="R1850" s="12" t="s">
        <v>8321</v>
      </c>
      <c r="S1850" t="s">
        <v>8322</v>
      </c>
      <c r="T1850" s="17">
        <f t="shared" si="114"/>
        <v>41755.117581018516</v>
      </c>
      <c r="U1850" s="17">
        <f t="shared" si="115"/>
        <v>41826.214467592588</v>
      </c>
    </row>
    <row r="1851" spans="2:22" ht="42.75" hidden="1" x14ac:dyDescent="0.45">
      <c r="B1851">
        <v>2485</v>
      </c>
      <c r="C1851" s="9" t="s">
        <v>2485</v>
      </c>
      <c r="D1851" s="3" t="s">
        <v>6595</v>
      </c>
      <c r="E1851" s="5">
        <v>2000</v>
      </c>
      <c r="F1851" s="7">
        <v>2065</v>
      </c>
      <c r="G1851" t="s">
        <v>8218</v>
      </c>
      <c r="H1851" t="s">
        <v>8223</v>
      </c>
      <c r="I1851" t="s">
        <v>8245</v>
      </c>
      <c r="J1851">
        <v>1318463879</v>
      </c>
      <c r="K1851">
        <v>1315439879</v>
      </c>
      <c r="L1851" t="b">
        <v>0</v>
      </c>
      <c r="M1851">
        <v>41</v>
      </c>
      <c r="N1851" t="b">
        <v>1</v>
      </c>
      <c r="O1851" t="s">
        <v>8277</v>
      </c>
      <c r="P1851">
        <f t="shared" si="112"/>
        <v>103</v>
      </c>
      <c r="Q1851">
        <f t="shared" si="113"/>
        <v>50.37</v>
      </c>
      <c r="R1851" s="12" t="s">
        <v>8327</v>
      </c>
      <c r="S1851" t="s">
        <v>8328</v>
      </c>
      <c r="T1851" s="17">
        <f t="shared" si="114"/>
        <v>40793.998599537037</v>
      </c>
      <c r="U1851" s="17">
        <f t="shared" si="115"/>
        <v>42107.72074074074</v>
      </c>
    </row>
    <row r="1852" spans="2:22" ht="42.75" x14ac:dyDescent="0.45">
      <c r="B1852">
        <v>3535</v>
      </c>
      <c r="C1852" s="9" t="s">
        <v>3534</v>
      </c>
      <c r="D1852" s="3" t="s">
        <v>7645</v>
      </c>
      <c r="E1852" s="5">
        <v>2000</v>
      </c>
      <c r="F1852" s="7">
        <v>2063</v>
      </c>
      <c r="G1852" t="s">
        <v>8218</v>
      </c>
      <c r="H1852" t="s">
        <v>8224</v>
      </c>
      <c r="I1852" t="s">
        <v>8246</v>
      </c>
      <c r="J1852">
        <v>1443808800</v>
      </c>
      <c r="K1852">
        <v>1441120910</v>
      </c>
      <c r="L1852" t="b">
        <v>0</v>
      </c>
      <c r="M1852">
        <v>46</v>
      </c>
      <c r="N1852" t="b">
        <v>1</v>
      </c>
      <c r="O1852" t="s">
        <v>8269</v>
      </c>
      <c r="P1852">
        <f t="shared" si="112"/>
        <v>103</v>
      </c>
      <c r="Q1852">
        <f t="shared" si="113"/>
        <v>44.85</v>
      </c>
      <c r="R1852" s="12" t="s">
        <v>8323</v>
      </c>
      <c r="S1852" t="s">
        <v>8326</v>
      </c>
      <c r="T1852" s="17">
        <f t="shared" si="114"/>
        <v>42248.640162037031</v>
      </c>
      <c r="U1852" s="17">
        <f t="shared" si="115"/>
        <v>42047.594236111108</v>
      </c>
    </row>
    <row r="1853" spans="2:22" ht="42.75" hidden="1" x14ac:dyDescent="0.45">
      <c r="B1853">
        <v>3280</v>
      </c>
      <c r="C1853" s="9" t="s">
        <v>3280</v>
      </c>
      <c r="D1853" s="3" t="s">
        <v>7390</v>
      </c>
      <c r="E1853" s="5">
        <v>2000</v>
      </c>
      <c r="F1853" s="7">
        <v>2060</v>
      </c>
      <c r="G1853" t="s">
        <v>8218</v>
      </c>
      <c r="H1853" t="s">
        <v>8223</v>
      </c>
      <c r="I1853" t="s">
        <v>8245</v>
      </c>
      <c r="J1853">
        <v>1433134800</v>
      </c>
      <c r="K1853">
        <v>1430158198</v>
      </c>
      <c r="L1853" t="b">
        <v>0</v>
      </c>
      <c r="M1853">
        <v>30</v>
      </c>
      <c r="N1853" t="b">
        <v>1</v>
      </c>
      <c r="O1853" t="s">
        <v>8269</v>
      </c>
      <c r="P1853">
        <f t="shared" si="112"/>
        <v>103</v>
      </c>
      <c r="Q1853">
        <f t="shared" si="113"/>
        <v>68.67</v>
      </c>
      <c r="R1853" s="12" t="s">
        <v>8323</v>
      </c>
      <c r="S1853" t="s">
        <v>8326</v>
      </c>
      <c r="T1853" s="17">
        <f t="shared" si="114"/>
        <v>42121.756921296299</v>
      </c>
      <c r="U1853" s="17">
        <f t="shared" si="115"/>
        <v>41778.117581018516</v>
      </c>
    </row>
    <row r="1854" spans="2:22" ht="42.75" x14ac:dyDescent="0.45">
      <c r="B1854">
        <v>3465</v>
      </c>
      <c r="C1854" s="9" t="s">
        <v>3464</v>
      </c>
      <c r="D1854" s="3" t="s">
        <v>7575</v>
      </c>
      <c r="E1854" s="5">
        <v>2000</v>
      </c>
      <c r="F1854" s="7">
        <v>2060</v>
      </c>
      <c r="G1854" t="s">
        <v>8218</v>
      </c>
      <c r="H1854" t="s">
        <v>8224</v>
      </c>
      <c r="I1854" t="s">
        <v>8246</v>
      </c>
      <c r="J1854">
        <v>1439136000</v>
      </c>
      <c r="K1854">
        <v>1436972472</v>
      </c>
      <c r="L1854" t="b">
        <v>0</v>
      </c>
      <c r="M1854">
        <v>36</v>
      </c>
      <c r="N1854" t="b">
        <v>1</v>
      </c>
      <c r="O1854" t="s">
        <v>8269</v>
      </c>
      <c r="P1854">
        <f t="shared" si="112"/>
        <v>103</v>
      </c>
      <c r="Q1854">
        <f t="shared" si="113"/>
        <v>57.22</v>
      </c>
      <c r="R1854" s="12" t="s">
        <v>8323</v>
      </c>
      <c r="S1854" t="s">
        <v>8326</v>
      </c>
      <c r="T1854" s="17">
        <f t="shared" si="114"/>
        <v>42200.625833333332</v>
      </c>
      <c r="U1854" s="17">
        <f t="shared" si="115"/>
        <v>40828.998599537037</v>
      </c>
    </row>
    <row r="1855" spans="2:22" ht="42.75" hidden="1" x14ac:dyDescent="0.45">
      <c r="B1855">
        <v>3876</v>
      </c>
      <c r="C1855" s="9" t="s">
        <v>3873</v>
      </c>
      <c r="D1855" s="3" t="s">
        <v>7985</v>
      </c>
      <c r="E1855" s="5">
        <v>3900</v>
      </c>
      <c r="F1855" s="7">
        <v>2059</v>
      </c>
      <c r="G1855" t="s">
        <v>8219</v>
      </c>
      <c r="H1855" t="s">
        <v>8224</v>
      </c>
      <c r="I1855" t="s">
        <v>8246</v>
      </c>
      <c r="J1855">
        <v>1454425128</v>
      </c>
      <c r="K1855">
        <v>1451833128</v>
      </c>
      <c r="L1855" t="b">
        <v>0</v>
      </c>
      <c r="M1855">
        <v>46</v>
      </c>
      <c r="N1855" t="b">
        <v>0</v>
      </c>
      <c r="O1855" t="s">
        <v>8303</v>
      </c>
      <c r="P1855">
        <f t="shared" si="112"/>
        <v>53</v>
      </c>
      <c r="Q1855">
        <f t="shared" si="113"/>
        <v>44.76</v>
      </c>
      <c r="R1855" s="12" t="s">
        <v>8323</v>
      </c>
      <c r="S1855" t="s">
        <v>8335</v>
      </c>
      <c r="T1855" s="17">
        <f t="shared" si="114"/>
        <v>42372.624166666668</v>
      </c>
      <c r="U1855" s="17">
        <f t="shared" si="115"/>
        <v>42279.75</v>
      </c>
      <c r="V1855">
        <f>YEAR(T:T)</f>
        <v>2016</v>
      </c>
    </row>
    <row r="1856" spans="2:22" ht="42.75" hidden="1" x14ac:dyDescent="0.45">
      <c r="B1856">
        <v>817</v>
      </c>
      <c r="C1856" s="9" t="s">
        <v>818</v>
      </c>
      <c r="D1856" s="3" t="s">
        <v>4927</v>
      </c>
      <c r="E1856" s="5">
        <v>1500</v>
      </c>
      <c r="F1856" s="7">
        <v>2056.66</v>
      </c>
      <c r="G1856" t="s">
        <v>8218</v>
      </c>
      <c r="H1856" t="s">
        <v>8223</v>
      </c>
      <c r="I1856" t="s">
        <v>8245</v>
      </c>
      <c r="J1856">
        <v>1331441940</v>
      </c>
      <c r="K1856">
        <v>1326810211</v>
      </c>
      <c r="L1856" t="b">
        <v>0</v>
      </c>
      <c r="M1856">
        <v>23</v>
      </c>
      <c r="N1856" t="b">
        <v>1</v>
      </c>
      <c r="O1856" t="s">
        <v>8274</v>
      </c>
      <c r="P1856">
        <f t="shared" si="112"/>
        <v>137</v>
      </c>
      <c r="Q1856">
        <f t="shared" si="113"/>
        <v>89.42</v>
      </c>
      <c r="R1856" s="12" t="s">
        <v>8327</v>
      </c>
      <c r="S1856" t="s">
        <v>8331</v>
      </c>
      <c r="T1856" s="17">
        <f t="shared" si="114"/>
        <v>40925.599664351852</v>
      </c>
      <c r="U1856" s="17">
        <f t="shared" si="115"/>
        <v>42156.208333333328</v>
      </c>
    </row>
    <row r="1857" spans="2:22" ht="42.75" hidden="1" x14ac:dyDescent="0.45">
      <c r="B1857">
        <v>1301</v>
      </c>
      <c r="C1857" s="9" t="s">
        <v>1302</v>
      </c>
      <c r="D1857" s="3" t="s">
        <v>5411</v>
      </c>
      <c r="E1857" s="5">
        <v>2000</v>
      </c>
      <c r="F1857" s="7">
        <v>2055</v>
      </c>
      <c r="G1857" t="s">
        <v>8218</v>
      </c>
      <c r="H1857" t="s">
        <v>8223</v>
      </c>
      <c r="I1857" t="s">
        <v>8245</v>
      </c>
      <c r="J1857">
        <v>1437447600</v>
      </c>
      <c r="K1857">
        <v>1436551178</v>
      </c>
      <c r="L1857" t="b">
        <v>0</v>
      </c>
      <c r="M1857">
        <v>29</v>
      </c>
      <c r="N1857" t="b">
        <v>1</v>
      </c>
      <c r="O1857" t="s">
        <v>8269</v>
      </c>
      <c r="P1857">
        <f t="shared" si="112"/>
        <v>103</v>
      </c>
      <c r="Q1857">
        <f t="shared" si="113"/>
        <v>70.86</v>
      </c>
      <c r="R1857" s="12" t="s">
        <v>8323</v>
      </c>
      <c r="S1857" t="s">
        <v>8326</v>
      </c>
      <c r="T1857" s="17">
        <f t="shared" si="114"/>
        <v>42195.749745370369</v>
      </c>
      <c r="U1857" s="17">
        <f t="shared" si="115"/>
        <v>42225.666666666672</v>
      </c>
    </row>
    <row r="1858" spans="2:22" ht="42.75" x14ac:dyDescent="0.45">
      <c r="B1858">
        <v>3428</v>
      </c>
      <c r="C1858" s="9" t="s">
        <v>3427</v>
      </c>
      <c r="D1858" s="3" t="s">
        <v>7538</v>
      </c>
      <c r="E1858" s="5">
        <v>2000</v>
      </c>
      <c r="F1858" s="7">
        <v>2055</v>
      </c>
      <c r="G1858" t="s">
        <v>8218</v>
      </c>
      <c r="H1858" t="s">
        <v>8224</v>
      </c>
      <c r="I1858" t="s">
        <v>8246</v>
      </c>
      <c r="J1858">
        <v>1425142800</v>
      </c>
      <c r="K1858">
        <v>1422983847</v>
      </c>
      <c r="L1858" t="b">
        <v>0</v>
      </c>
      <c r="M1858">
        <v>51</v>
      </c>
      <c r="N1858" t="b">
        <v>1</v>
      </c>
      <c r="O1858" t="s">
        <v>8269</v>
      </c>
      <c r="P1858">
        <f t="shared" si="112"/>
        <v>103</v>
      </c>
      <c r="Q1858">
        <f t="shared" si="113"/>
        <v>40.29</v>
      </c>
      <c r="R1858" s="12" t="s">
        <v>8323</v>
      </c>
      <c r="S1858" t="s">
        <v>8326</v>
      </c>
      <c r="T1858" s="17">
        <f t="shared" si="114"/>
        <v>42038.720451388886</v>
      </c>
      <c r="U1858" s="17">
        <f t="shared" si="115"/>
        <v>42402.624166666668</v>
      </c>
    </row>
    <row r="1859" spans="2:22" ht="42.75" hidden="1" x14ac:dyDescent="0.45">
      <c r="B1859">
        <v>1839</v>
      </c>
      <c r="C1859" s="9" t="s">
        <v>1840</v>
      </c>
      <c r="D1859" s="3" t="s">
        <v>5949</v>
      </c>
      <c r="E1859" s="5">
        <v>1000</v>
      </c>
      <c r="F1859" s="7">
        <v>2053</v>
      </c>
      <c r="G1859" t="s">
        <v>8218</v>
      </c>
      <c r="H1859" t="s">
        <v>8223</v>
      </c>
      <c r="I1859" t="s">
        <v>8245</v>
      </c>
      <c r="J1859">
        <v>1475342382</v>
      </c>
      <c r="K1859">
        <v>1472750382</v>
      </c>
      <c r="L1859" t="b">
        <v>0</v>
      </c>
      <c r="M1859">
        <v>45</v>
      </c>
      <c r="N1859" t="b">
        <v>1</v>
      </c>
      <c r="O1859" t="s">
        <v>8274</v>
      </c>
      <c r="P1859">
        <f t="shared" ref="P1859:P1922" si="116">ROUND(F1859/E1859*100,0)</f>
        <v>205</v>
      </c>
      <c r="Q1859">
        <f t="shared" ref="Q1859:Q1922" si="117">IFERROR(ROUND(F1859/M1859,2),0)</f>
        <v>45.62</v>
      </c>
      <c r="R1859" s="12" t="s">
        <v>8327</v>
      </c>
      <c r="S1859" t="s">
        <v>8331</v>
      </c>
      <c r="T1859" s="17">
        <f t="shared" ref="T1859:T1922" si="118">(((K1859/60)/60)/24)+DATE(1970,1,1)</f>
        <v>42614.722013888888</v>
      </c>
      <c r="U1859" s="17">
        <f t="shared" si="115"/>
        <v>40979.207638888889</v>
      </c>
    </row>
    <row r="1860" spans="2:22" ht="42.75" hidden="1" x14ac:dyDescent="0.45">
      <c r="B1860">
        <v>2644</v>
      </c>
      <c r="C1860" s="9" t="s">
        <v>2644</v>
      </c>
      <c r="D1860" s="3" t="s">
        <v>6754</v>
      </c>
      <c r="E1860" s="5">
        <v>100000</v>
      </c>
      <c r="F1860" s="7">
        <v>2053</v>
      </c>
      <c r="G1860" t="s">
        <v>8219</v>
      </c>
      <c r="H1860" t="s">
        <v>8223</v>
      </c>
      <c r="I1860" t="s">
        <v>8245</v>
      </c>
      <c r="J1860">
        <v>1489172435</v>
      </c>
      <c r="K1860">
        <v>1486580435</v>
      </c>
      <c r="L1860" t="b">
        <v>1</v>
      </c>
      <c r="M1860">
        <v>52</v>
      </c>
      <c r="N1860" t="b">
        <v>0</v>
      </c>
      <c r="O1860" t="s">
        <v>8299</v>
      </c>
      <c r="P1860">
        <f t="shared" si="116"/>
        <v>2</v>
      </c>
      <c r="Q1860">
        <f t="shared" si="117"/>
        <v>39.479999999999997</v>
      </c>
      <c r="R1860" s="12" t="s">
        <v>8308</v>
      </c>
      <c r="S1860" t="s">
        <v>8315</v>
      </c>
      <c r="T1860" s="17">
        <f t="shared" si="118"/>
        <v>42774.792071759264</v>
      </c>
      <c r="U1860" s="17">
        <f t="shared" si="115"/>
        <v>42206.125</v>
      </c>
    </row>
    <row r="1861" spans="2:22" ht="28.5" hidden="1" x14ac:dyDescent="0.45">
      <c r="B1861">
        <v>1921</v>
      </c>
      <c r="C1861" s="9" t="s">
        <v>1922</v>
      </c>
      <c r="D1861" s="3" t="s">
        <v>6031</v>
      </c>
      <c r="E1861" s="5">
        <v>1500</v>
      </c>
      <c r="F1861" s="7">
        <v>2052</v>
      </c>
      <c r="G1861" t="s">
        <v>8218</v>
      </c>
      <c r="H1861" t="s">
        <v>8223</v>
      </c>
      <c r="I1861" t="s">
        <v>8245</v>
      </c>
      <c r="J1861">
        <v>1342243143</v>
      </c>
      <c r="K1861">
        <v>1339651143</v>
      </c>
      <c r="L1861" t="b">
        <v>0</v>
      </c>
      <c r="M1861">
        <v>38</v>
      </c>
      <c r="N1861" t="b">
        <v>1</v>
      </c>
      <c r="O1861" t="s">
        <v>8277</v>
      </c>
      <c r="P1861">
        <f t="shared" si="116"/>
        <v>137</v>
      </c>
      <c r="Q1861">
        <f t="shared" si="117"/>
        <v>54</v>
      </c>
      <c r="R1861" s="12" t="s">
        <v>8327</v>
      </c>
      <c r="S1861" t="s">
        <v>8328</v>
      </c>
      <c r="T1861" s="17">
        <f t="shared" si="118"/>
        <v>41074.221562500003</v>
      </c>
      <c r="U1861" s="17">
        <f t="shared" si="115"/>
        <v>42063.708333333328</v>
      </c>
    </row>
    <row r="1862" spans="2:22" ht="28.5" x14ac:dyDescent="0.45">
      <c r="B1862">
        <v>535</v>
      </c>
      <c r="C1862" s="9" t="s">
        <v>536</v>
      </c>
      <c r="D1862" s="3" t="s">
        <v>4645</v>
      </c>
      <c r="E1862" s="5">
        <v>2000</v>
      </c>
      <c r="F1862" s="7">
        <v>2050</v>
      </c>
      <c r="G1862" t="s">
        <v>8218</v>
      </c>
      <c r="H1862" t="s">
        <v>8224</v>
      </c>
      <c r="I1862" t="s">
        <v>8246</v>
      </c>
      <c r="J1862">
        <v>1483707905</v>
      </c>
      <c r="K1862">
        <v>1481115905</v>
      </c>
      <c r="L1862" t="b">
        <v>0</v>
      </c>
      <c r="M1862">
        <v>59</v>
      </c>
      <c r="N1862" t="b">
        <v>1</v>
      </c>
      <c r="O1862" t="s">
        <v>8269</v>
      </c>
      <c r="P1862">
        <f t="shared" si="116"/>
        <v>103</v>
      </c>
      <c r="Q1862">
        <f t="shared" si="117"/>
        <v>34.75</v>
      </c>
      <c r="R1862" s="12" t="s">
        <v>8323</v>
      </c>
      <c r="S1862" t="s">
        <v>8326</v>
      </c>
      <c r="T1862" s="17">
        <f t="shared" si="118"/>
        <v>42711.545196759253</v>
      </c>
      <c r="U1862" s="17">
        <f t="shared" ref="U1862:U1925" si="119">(((J1859/60)/60)/24)+DATE(1970,1,1)</f>
        <v>42644.722013888888</v>
      </c>
    </row>
    <row r="1863" spans="2:22" ht="42.75" hidden="1" x14ac:dyDescent="0.45">
      <c r="B1863">
        <v>2788</v>
      </c>
      <c r="C1863" s="9" t="s">
        <v>2788</v>
      </c>
      <c r="D1863" s="3" t="s">
        <v>6898</v>
      </c>
      <c r="E1863" s="5">
        <v>2000</v>
      </c>
      <c r="F1863" s="7">
        <v>2050</v>
      </c>
      <c r="G1863" t="s">
        <v>8218</v>
      </c>
      <c r="H1863" t="s">
        <v>8223</v>
      </c>
      <c r="I1863" t="s">
        <v>8245</v>
      </c>
      <c r="J1863">
        <v>1469811043</v>
      </c>
      <c r="K1863">
        <v>1467219043</v>
      </c>
      <c r="L1863" t="b">
        <v>0</v>
      </c>
      <c r="M1863">
        <v>20</v>
      </c>
      <c r="N1863" t="b">
        <v>1</v>
      </c>
      <c r="O1863" t="s">
        <v>8269</v>
      </c>
      <c r="P1863">
        <f t="shared" si="116"/>
        <v>103</v>
      </c>
      <c r="Q1863">
        <f t="shared" si="117"/>
        <v>102.5</v>
      </c>
      <c r="R1863" s="12" t="s">
        <v>8323</v>
      </c>
      <c r="S1863" t="s">
        <v>8326</v>
      </c>
      <c r="T1863" s="17">
        <f t="shared" si="118"/>
        <v>42550.701886574068</v>
      </c>
      <c r="U1863" s="17">
        <f t="shared" si="119"/>
        <v>42804.792071759264</v>
      </c>
    </row>
    <row r="1864" spans="2:22" ht="42.75" hidden="1" x14ac:dyDescent="0.45">
      <c r="B1864">
        <v>2791</v>
      </c>
      <c r="C1864" s="9" t="s">
        <v>2791</v>
      </c>
      <c r="D1864" s="3" t="s">
        <v>6901</v>
      </c>
      <c r="E1864" s="5">
        <v>2000</v>
      </c>
      <c r="F1864" s="7">
        <v>2050</v>
      </c>
      <c r="G1864" t="s">
        <v>8218</v>
      </c>
      <c r="H1864" t="s">
        <v>8223</v>
      </c>
      <c r="I1864" t="s">
        <v>8245</v>
      </c>
      <c r="J1864">
        <v>1473393600</v>
      </c>
      <c r="K1864">
        <v>1470778559</v>
      </c>
      <c r="L1864" t="b">
        <v>0</v>
      </c>
      <c r="M1864">
        <v>28</v>
      </c>
      <c r="N1864" t="b">
        <v>1</v>
      </c>
      <c r="O1864" t="s">
        <v>8269</v>
      </c>
      <c r="P1864">
        <f t="shared" si="116"/>
        <v>103</v>
      </c>
      <c r="Q1864">
        <f t="shared" si="117"/>
        <v>73.209999999999994</v>
      </c>
      <c r="R1864" s="12" t="s">
        <v>8323</v>
      </c>
      <c r="S1864" t="s">
        <v>8326</v>
      </c>
      <c r="T1864" s="17">
        <f t="shared" si="118"/>
        <v>42591.899988425925</v>
      </c>
      <c r="U1864" s="17">
        <f t="shared" si="119"/>
        <v>41104.221562500003</v>
      </c>
    </row>
    <row r="1865" spans="2:22" ht="28.5" x14ac:dyDescent="0.45">
      <c r="B1865">
        <v>3678</v>
      </c>
      <c r="C1865" s="9" t="s">
        <v>3675</v>
      </c>
      <c r="D1865" s="3" t="s">
        <v>7788</v>
      </c>
      <c r="E1865" s="5">
        <v>2000</v>
      </c>
      <c r="F1865" s="7">
        <v>2050</v>
      </c>
      <c r="G1865" t="s">
        <v>8218</v>
      </c>
      <c r="H1865" t="s">
        <v>8224</v>
      </c>
      <c r="I1865" t="s">
        <v>8246</v>
      </c>
      <c r="J1865">
        <v>1433076298</v>
      </c>
      <c r="K1865">
        <v>1430052298</v>
      </c>
      <c r="L1865" t="b">
        <v>0</v>
      </c>
      <c r="M1865">
        <v>31</v>
      </c>
      <c r="N1865" t="b">
        <v>1</v>
      </c>
      <c r="O1865" t="s">
        <v>8269</v>
      </c>
      <c r="P1865">
        <f t="shared" si="116"/>
        <v>103</v>
      </c>
      <c r="Q1865">
        <f t="shared" si="117"/>
        <v>66.13</v>
      </c>
      <c r="R1865" s="12" t="s">
        <v>8323</v>
      </c>
      <c r="S1865" t="s">
        <v>8326</v>
      </c>
      <c r="T1865" s="17">
        <f t="shared" si="118"/>
        <v>42120.531226851846</v>
      </c>
      <c r="U1865" s="17">
        <f t="shared" si="119"/>
        <v>42741.545196759253</v>
      </c>
    </row>
    <row r="1866" spans="2:22" ht="42.75" hidden="1" x14ac:dyDescent="0.45">
      <c r="B1866">
        <v>3225</v>
      </c>
      <c r="C1866" s="9" t="s">
        <v>3225</v>
      </c>
      <c r="D1866" s="3" t="s">
        <v>7335</v>
      </c>
      <c r="E1866" s="5">
        <v>2000</v>
      </c>
      <c r="F1866" s="7">
        <v>2047</v>
      </c>
      <c r="G1866" t="s">
        <v>8218</v>
      </c>
      <c r="H1866" t="s">
        <v>8223</v>
      </c>
      <c r="I1866" t="s">
        <v>8245</v>
      </c>
      <c r="J1866">
        <v>1464987600</v>
      </c>
      <c r="K1866">
        <v>1463145938</v>
      </c>
      <c r="L1866" t="b">
        <v>1</v>
      </c>
      <c r="M1866">
        <v>39</v>
      </c>
      <c r="N1866" t="b">
        <v>1</v>
      </c>
      <c r="O1866" t="s">
        <v>8269</v>
      </c>
      <c r="P1866">
        <f t="shared" si="116"/>
        <v>102</v>
      </c>
      <c r="Q1866">
        <f t="shared" si="117"/>
        <v>52.49</v>
      </c>
      <c r="R1866" s="12" t="s">
        <v>8323</v>
      </c>
      <c r="S1866" t="s">
        <v>8326</v>
      </c>
      <c r="T1866" s="17">
        <f t="shared" si="118"/>
        <v>42503.559467592597</v>
      </c>
      <c r="U1866" s="17">
        <f t="shared" si="119"/>
        <v>42580.701886574068</v>
      </c>
    </row>
    <row r="1867" spans="2:22" ht="28.5" x14ac:dyDescent="0.45">
      <c r="B1867">
        <v>3837</v>
      </c>
      <c r="C1867" s="9" t="s">
        <v>3834</v>
      </c>
      <c r="D1867" s="3" t="s">
        <v>7946</v>
      </c>
      <c r="E1867" s="5">
        <v>2000</v>
      </c>
      <c r="F1867" s="7">
        <v>2042</v>
      </c>
      <c r="G1867" t="s">
        <v>8218</v>
      </c>
      <c r="H1867" t="s">
        <v>8224</v>
      </c>
      <c r="I1867" t="s">
        <v>8246</v>
      </c>
      <c r="J1867">
        <v>1435947758</v>
      </c>
      <c r="K1867">
        <v>1432837358</v>
      </c>
      <c r="L1867" t="b">
        <v>0</v>
      </c>
      <c r="M1867">
        <v>17</v>
      </c>
      <c r="N1867" t="b">
        <v>1</v>
      </c>
      <c r="O1867" t="s">
        <v>8269</v>
      </c>
      <c r="P1867">
        <f t="shared" si="116"/>
        <v>102</v>
      </c>
      <c r="Q1867">
        <f t="shared" si="117"/>
        <v>120.12</v>
      </c>
      <c r="R1867" s="12" t="s">
        <v>8323</v>
      </c>
      <c r="S1867" t="s">
        <v>8326</v>
      </c>
      <c r="T1867" s="17">
        <f t="shared" si="118"/>
        <v>42152.765717592592</v>
      </c>
      <c r="U1867" s="17">
        <f t="shared" si="119"/>
        <v>42622.166666666672</v>
      </c>
    </row>
    <row r="1868" spans="2:22" ht="42.75" hidden="1" x14ac:dyDescent="0.45">
      <c r="B1868">
        <v>3472</v>
      </c>
      <c r="C1868" s="9" t="s">
        <v>3471</v>
      </c>
      <c r="D1868" s="3" t="s">
        <v>7582</v>
      </c>
      <c r="E1868" s="5">
        <v>2000</v>
      </c>
      <c r="F1868" s="7">
        <v>2041</v>
      </c>
      <c r="G1868" t="s">
        <v>8218</v>
      </c>
      <c r="H1868" t="s">
        <v>8223</v>
      </c>
      <c r="I1868" t="s">
        <v>8245</v>
      </c>
      <c r="J1868">
        <v>1415253540</v>
      </c>
      <c r="K1868">
        <v>1413432331</v>
      </c>
      <c r="L1868" t="b">
        <v>0</v>
      </c>
      <c r="M1868">
        <v>23</v>
      </c>
      <c r="N1868" t="b">
        <v>1</v>
      </c>
      <c r="O1868" t="s">
        <v>8269</v>
      </c>
      <c r="P1868">
        <f t="shared" si="116"/>
        <v>102</v>
      </c>
      <c r="Q1868">
        <f t="shared" si="117"/>
        <v>88.74</v>
      </c>
      <c r="R1868" s="12" t="s">
        <v>8323</v>
      </c>
      <c r="S1868" t="s">
        <v>8326</v>
      </c>
      <c r="T1868" s="17">
        <f t="shared" si="118"/>
        <v>41928.170497685183</v>
      </c>
      <c r="U1868" s="17">
        <f t="shared" si="119"/>
        <v>42155.531226851846</v>
      </c>
    </row>
    <row r="1869" spans="2:22" ht="42.75" hidden="1" x14ac:dyDescent="0.45">
      <c r="B1869">
        <v>788</v>
      </c>
      <c r="C1869" s="9" t="s">
        <v>789</v>
      </c>
      <c r="D1869" s="3" t="s">
        <v>4898</v>
      </c>
      <c r="E1869" s="5">
        <v>1000</v>
      </c>
      <c r="F1869" s="7">
        <v>2035.05</v>
      </c>
      <c r="G1869" t="s">
        <v>8218</v>
      </c>
      <c r="H1869" t="s">
        <v>8223</v>
      </c>
      <c r="I1869" t="s">
        <v>8245</v>
      </c>
      <c r="J1869">
        <v>1341633540</v>
      </c>
      <c r="K1869">
        <v>1338336588</v>
      </c>
      <c r="L1869" t="b">
        <v>0</v>
      </c>
      <c r="M1869">
        <v>34</v>
      </c>
      <c r="N1869" t="b">
        <v>1</v>
      </c>
      <c r="O1869" t="s">
        <v>8274</v>
      </c>
      <c r="P1869">
        <f t="shared" si="116"/>
        <v>204</v>
      </c>
      <c r="Q1869">
        <f t="shared" si="117"/>
        <v>59.85</v>
      </c>
      <c r="R1869" s="12" t="s">
        <v>8327</v>
      </c>
      <c r="S1869" t="s">
        <v>8331</v>
      </c>
      <c r="T1869" s="17">
        <f t="shared" si="118"/>
        <v>41059.006805555553</v>
      </c>
      <c r="U1869" s="17">
        <f t="shared" si="119"/>
        <v>42524.875</v>
      </c>
    </row>
    <row r="1870" spans="2:22" ht="28.5" hidden="1" x14ac:dyDescent="0.45">
      <c r="B1870">
        <v>1841</v>
      </c>
      <c r="C1870" s="9" t="s">
        <v>1842</v>
      </c>
      <c r="D1870" s="3" t="s">
        <v>5951</v>
      </c>
      <c r="E1870" s="5">
        <v>2000</v>
      </c>
      <c r="F1870" s="7">
        <v>2035</v>
      </c>
      <c r="G1870" t="s">
        <v>8218</v>
      </c>
      <c r="H1870" t="s">
        <v>8223</v>
      </c>
      <c r="I1870" t="s">
        <v>8245</v>
      </c>
      <c r="J1870">
        <v>1400561940</v>
      </c>
      <c r="K1870">
        <v>1397679445</v>
      </c>
      <c r="L1870" t="b">
        <v>0</v>
      </c>
      <c r="M1870">
        <v>40</v>
      </c>
      <c r="N1870" t="b">
        <v>1</v>
      </c>
      <c r="O1870" t="s">
        <v>8274</v>
      </c>
      <c r="P1870">
        <f t="shared" si="116"/>
        <v>102</v>
      </c>
      <c r="Q1870">
        <f t="shared" si="117"/>
        <v>50.88</v>
      </c>
      <c r="R1870" s="12" t="s">
        <v>8327</v>
      </c>
      <c r="S1870" t="s">
        <v>8331</v>
      </c>
      <c r="T1870" s="17">
        <f t="shared" si="118"/>
        <v>41745.84542824074</v>
      </c>
      <c r="U1870" s="17">
        <f t="shared" si="119"/>
        <v>42188.765717592592</v>
      </c>
    </row>
    <row r="1871" spans="2:22" ht="42.75" hidden="1" x14ac:dyDescent="0.45">
      <c r="B1871">
        <v>3782</v>
      </c>
      <c r="C1871" s="9" t="s">
        <v>3779</v>
      </c>
      <c r="D1871" s="3" t="s">
        <v>7892</v>
      </c>
      <c r="E1871" s="5">
        <v>2000</v>
      </c>
      <c r="F1871" s="7">
        <v>2035</v>
      </c>
      <c r="G1871" t="s">
        <v>8218</v>
      </c>
      <c r="H1871" t="s">
        <v>8224</v>
      </c>
      <c r="I1871" t="s">
        <v>8246</v>
      </c>
      <c r="J1871">
        <v>1469401200</v>
      </c>
      <c r="K1871">
        <v>1466887297</v>
      </c>
      <c r="L1871" t="b">
        <v>0</v>
      </c>
      <c r="M1871">
        <v>27</v>
      </c>
      <c r="N1871" t="b">
        <v>1</v>
      </c>
      <c r="O1871" t="s">
        <v>8303</v>
      </c>
      <c r="P1871">
        <f t="shared" si="116"/>
        <v>102</v>
      </c>
      <c r="Q1871">
        <f t="shared" si="117"/>
        <v>75.37</v>
      </c>
      <c r="R1871" s="12" t="s">
        <v>8323</v>
      </c>
      <c r="S1871" t="s">
        <v>8335</v>
      </c>
      <c r="T1871" s="17">
        <f t="shared" si="118"/>
        <v>42546.862233796302</v>
      </c>
      <c r="U1871" s="17">
        <f t="shared" si="119"/>
        <v>41949.249305555553</v>
      </c>
      <c r="V1871">
        <f>YEAR(T:T)</f>
        <v>2016</v>
      </c>
    </row>
    <row r="1872" spans="2:22" ht="42.75" x14ac:dyDescent="0.45">
      <c r="B1872">
        <v>1285</v>
      </c>
      <c r="C1872" s="9" t="s">
        <v>1286</v>
      </c>
      <c r="D1872" s="3" t="s">
        <v>5395</v>
      </c>
      <c r="E1872" s="5">
        <v>2000</v>
      </c>
      <c r="F1872" s="7">
        <v>2033</v>
      </c>
      <c r="G1872" t="s">
        <v>8218</v>
      </c>
      <c r="H1872" t="s">
        <v>8224</v>
      </c>
      <c r="I1872" t="s">
        <v>8246</v>
      </c>
      <c r="J1872">
        <v>1434808775</v>
      </c>
      <c r="K1872">
        <v>1433512775</v>
      </c>
      <c r="L1872" t="b">
        <v>0</v>
      </c>
      <c r="M1872" s="15">
        <v>63</v>
      </c>
      <c r="N1872" t="b">
        <v>1</v>
      </c>
      <c r="O1872" t="s">
        <v>8269</v>
      </c>
      <c r="P1872">
        <f t="shared" si="116"/>
        <v>102</v>
      </c>
      <c r="Q1872">
        <f t="shared" si="117"/>
        <v>32.270000000000003</v>
      </c>
      <c r="R1872" s="12" t="s">
        <v>8323</v>
      </c>
      <c r="S1872" t="s">
        <v>8326</v>
      </c>
      <c r="T1872" s="17">
        <f t="shared" si="118"/>
        <v>42160.583043981482</v>
      </c>
      <c r="U1872" s="17">
        <f t="shared" si="119"/>
        <v>41097.165972222225</v>
      </c>
    </row>
    <row r="1873" spans="2:21" ht="42.75" hidden="1" x14ac:dyDescent="0.45">
      <c r="B1873">
        <v>407</v>
      </c>
      <c r="C1873" s="9" t="s">
        <v>408</v>
      </c>
      <c r="D1873" s="3" t="s">
        <v>4517</v>
      </c>
      <c r="E1873" s="5">
        <v>2000</v>
      </c>
      <c r="F1873" s="7">
        <v>2031</v>
      </c>
      <c r="G1873" t="s">
        <v>8218</v>
      </c>
      <c r="H1873" t="s">
        <v>8223</v>
      </c>
      <c r="I1873" t="s">
        <v>8245</v>
      </c>
      <c r="J1873">
        <v>1321739650</v>
      </c>
      <c r="K1873">
        <v>1316552050</v>
      </c>
      <c r="L1873" t="b">
        <v>0</v>
      </c>
      <c r="M1873">
        <v>22</v>
      </c>
      <c r="N1873" t="b">
        <v>1</v>
      </c>
      <c r="O1873" t="s">
        <v>8267</v>
      </c>
      <c r="P1873">
        <f t="shared" si="116"/>
        <v>102</v>
      </c>
      <c r="Q1873">
        <f t="shared" si="117"/>
        <v>92.32</v>
      </c>
      <c r="R1873" s="12" t="s">
        <v>8321</v>
      </c>
      <c r="S1873" t="s">
        <v>8322</v>
      </c>
      <c r="T1873" s="17">
        <f t="shared" si="118"/>
        <v>40806.870949074073</v>
      </c>
      <c r="U1873" s="17">
        <f t="shared" si="119"/>
        <v>41779.207638888889</v>
      </c>
    </row>
    <row r="1874" spans="2:21" ht="42.75" hidden="1" x14ac:dyDescent="0.45">
      <c r="B1874">
        <v>2912</v>
      </c>
      <c r="C1874" s="9" t="s">
        <v>2912</v>
      </c>
      <c r="D1874" s="3" t="s">
        <v>7022</v>
      </c>
      <c r="E1874" s="5">
        <v>14440</v>
      </c>
      <c r="F1874" s="7">
        <v>2030</v>
      </c>
      <c r="G1874" t="s">
        <v>8220</v>
      </c>
      <c r="H1874" t="s">
        <v>8223</v>
      </c>
      <c r="I1874" t="s">
        <v>8245</v>
      </c>
      <c r="J1874">
        <v>1452827374</v>
      </c>
      <c r="K1874">
        <v>1450235374</v>
      </c>
      <c r="L1874" t="b">
        <v>0</v>
      </c>
      <c r="M1874">
        <v>26</v>
      </c>
      <c r="N1874" t="b">
        <v>0</v>
      </c>
      <c r="O1874" t="s">
        <v>8269</v>
      </c>
      <c r="P1874">
        <f t="shared" si="116"/>
        <v>14</v>
      </c>
      <c r="Q1874">
        <f t="shared" si="117"/>
        <v>78.08</v>
      </c>
      <c r="R1874" s="12" t="s">
        <v>8323</v>
      </c>
      <c r="S1874" t="s">
        <v>8326</v>
      </c>
      <c r="T1874" s="17">
        <f t="shared" si="118"/>
        <v>42354.131643518514</v>
      </c>
      <c r="U1874" s="17">
        <f t="shared" si="119"/>
        <v>42575.958333333328</v>
      </c>
    </row>
    <row r="1875" spans="2:21" ht="42.75" hidden="1" x14ac:dyDescent="0.45">
      <c r="B1875">
        <v>3713</v>
      </c>
      <c r="C1875" s="9" t="s">
        <v>3710</v>
      </c>
      <c r="D1875" s="3" t="s">
        <v>7823</v>
      </c>
      <c r="E1875" s="5">
        <v>2000</v>
      </c>
      <c r="F1875" s="7">
        <v>2030</v>
      </c>
      <c r="G1875" t="s">
        <v>8218</v>
      </c>
      <c r="H1875" t="s">
        <v>8223</v>
      </c>
      <c r="I1875" t="s">
        <v>8245</v>
      </c>
      <c r="J1875">
        <v>1465062166</v>
      </c>
      <c r="K1875">
        <v>1463334166</v>
      </c>
      <c r="L1875" t="b">
        <v>0</v>
      </c>
      <c r="M1875">
        <v>19</v>
      </c>
      <c r="N1875" t="b">
        <v>1</v>
      </c>
      <c r="O1875" t="s">
        <v>8269</v>
      </c>
      <c r="P1875">
        <f t="shared" si="116"/>
        <v>102</v>
      </c>
      <c r="Q1875">
        <f t="shared" si="117"/>
        <v>106.84</v>
      </c>
      <c r="R1875" s="12" t="s">
        <v>8323</v>
      </c>
      <c r="S1875" t="s">
        <v>8326</v>
      </c>
      <c r="T1875" s="17">
        <f t="shared" si="118"/>
        <v>42505.738032407404</v>
      </c>
      <c r="U1875" s="17">
        <f t="shared" si="119"/>
        <v>42175.583043981482</v>
      </c>
    </row>
    <row r="1876" spans="2:21" ht="42.75" hidden="1" x14ac:dyDescent="0.45">
      <c r="B1876">
        <v>1314</v>
      </c>
      <c r="C1876" s="9" t="s">
        <v>1315</v>
      </c>
      <c r="D1876" s="3" t="s">
        <v>5424</v>
      </c>
      <c r="E1876" s="5">
        <v>180000</v>
      </c>
      <c r="F1876" s="7">
        <v>2028</v>
      </c>
      <c r="G1876" t="s">
        <v>8219</v>
      </c>
      <c r="H1876" t="s">
        <v>8223</v>
      </c>
      <c r="I1876" t="s">
        <v>8245</v>
      </c>
      <c r="J1876">
        <v>1477065860</v>
      </c>
      <c r="K1876">
        <v>1471881860</v>
      </c>
      <c r="L1876" t="b">
        <v>0</v>
      </c>
      <c r="M1876">
        <v>11</v>
      </c>
      <c r="N1876" t="b">
        <v>0</v>
      </c>
      <c r="O1876" t="s">
        <v>8271</v>
      </c>
      <c r="P1876">
        <f t="shared" si="116"/>
        <v>1</v>
      </c>
      <c r="Q1876">
        <f t="shared" si="117"/>
        <v>184.36</v>
      </c>
      <c r="R1876" s="12" t="s">
        <v>8308</v>
      </c>
      <c r="S1876" t="s">
        <v>8310</v>
      </c>
      <c r="T1876" s="17">
        <f t="shared" si="118"/>
        <v>42604.669675925921</v>
      </c>
      <c r="U1876" s="17">
        <f t="shared" si="119"/>
        <v>40866.912615740745</v>
      </c>
    </row>
    <row r="1877" spans="2:21" ht="42.75" hidden="1" x14ac:dyDescent="0.45">
      <c r="B1877">
        <v>40</v>
      </c>
      <c r="C1877" s="9" t="s">
        <v>42</v>
      </c>
      <c r="D1877" s="3" t="s">
        <v>4151</v>
      </c>
      <c r="E1877" s="5">
        <v>2000</v>
      </c>
      <c r="F1877" s="7">
        <v>2027</v>
      </c>
      <c r="G1877" t="s">
        <v>8218</v>
      </c>
      <c r="H1877" t="s">
        <v>8223</v>
      </c>
      <c r="I1877" t="s">
        <v>8245</v>
      </c>
      <c r="J1877">
        <v>1403150400</v>
      </c>
      <c r="K1877">
        <v>1401426488</v>
      </c>
      <c r="L1877" t="b">
        <v>0</v>
      </c>
      <c r="M1877">
        <v>16</v>
      </c>
      <c r="N1877" t="b">
        <v>1</v>
      </c>
      <c r="O1877" t="s">
        <v>8263</v>
      </c>
      <c r="P1877">
        <f t="shared" si="116"/>
        <v>101</v>
      </c>
      <c r="Q1877">
        <f t="shared" si="117"/>
        <v>126.69</v>
      </c>
      <c r="R1877" s="12" t="s">
        <v>8321</v>
      </c>
      <c r="S1877" t="s">
        <v>8332</v>
      </c>
      <c r="T1877" s="17">
        <f t="shared" si="118"/>
        <v>41789.21398148148</v>
      </c>
      <c r="U1877" s="17">
        <f t="shared" si="119"/>
        <v>42384.131643518514</v>
      </c>
    </row>
    <row r="1878" spans="2:21" ht="42.75" x14ac:dyDescent="0.45">
      <c r="B1878">
        <v>3519</v>
      </c>
      <c r="C1878" s="9" t="s">
        <v>3518</v>
      </c>
      <c r="D1878" s="3" t="s">
        <v>7629</v>
      </c>
      <c r="E1878" s="5">
        <v>2000</v>
      </c>
      <c r="F1878" s="7">
        <v>2027</v>
      </c>
      <c r="G1878" t="s">
        <v>8218</v>
      </c>
      <c r="H1878" t="s">
        <v>8224</v>
      </c>
      <c r="I1878" t="s">
        <v>8246</v>
      </c>
      <c r="J1878">
        <v>1425478950</v>
      </c>
      <c r="K1878">
        <v>1422886950</v>
      </c>
      <c r="L1878" t="b">
        <v>0</v>
      </c>
      <c r="M1878">
        <v>28</v>
      </c>
      <c r="N1878" t="b">
        <v>1</v>
      </c>
      <c r="O1878" t="s">
        <v>8269</v>
      </c>
      <c r="P1878">
        <f t="shared" si="116"/>
        <v>101</v>
      </c>
      <c r="Q1878">
        <f t="shared" si="117"/>
        <v>72.39</v>
      </c>
      <c r="R1878" s="12" t="s">
        <v>8323</v>
      </c>
      <c r="S1878" t="s">
        <v>8326</v>
      </c>
      <c r="T1878" s="17">
        <f t="shared" si="118"/>
        <v>42037.598958333328</v>
      </c>
      <c r="U1878" s="17">
        <f t="shared" si="119"/>
        <v>42525.738032407404</v>
      </c>
    </row>
    <row r="1879" spans="2:21" ht="28.5" hidden="1" x14ac:dyDescent="0.45">
      <c r="B1879">
        <v>1261</v>
      </c>
      <c r="C1879" s="9" t="s">
        <v>1262</v>
      </c>
      <c r="D1879" s="3" t="s">
        <v>5371</v>
      </c>
      <c r="E1879" s="5">
        <v>2000</v>
      </c>
      <c r="F1879" s="7">
        <v>2025</v>
      </c>
      <c r="G1879" t="s">
        <v>8218</v>
      </c>
      <c r="H1879" t="s">
        <v>8223</v>
      </c>
      <c r="I1879" t="s">
        <v>8245</v>
      </c>
      <c r="J1879">
        <v>1390983227</v>
      </c>
      <c r="K1879">
        <v>1388391227</v>
      </c>
      <c r="L1879" t="b">
        <v>1</v>
      </c>
      <c r="M1879">
        <v>52</v>
      </c>
      <c r="N1879" t="b">
        <v>1</v>
      </c>
      <c r="O1879" t="s">
        <v>8274</v>
      </c>
      <c r="P1879">
        <f t="shared" si="116"/>
        <v>101</v>
      </c>
      <c r="Q1879">
        <f t="shared" si="117"/>
        <v>38.94</v>
      </c>
      <c r="R1879" s="12" t="s">
        <v>8327</v>
      </c>
      <c r="S1879" t="s">
        <v>8331</v>
      </c>
      <c r="T1879" s="17">
        <f t="shared" si="118"/>
        <v>41638.342905092592</v>
      </c>
      <c r="U1879" s="17">
        <f t="shared" si="119"/>
        <v>42664.669675925921</v>
      </c>
    </row>
    <row r="1880" spans="2:21" ht="42.75" hidden="1" x14ac:dyDescent="0.45">
      <c r="B1880">
        <v>1856</v>
      </c>
      <c r="C1880" s="9" t="s">
        <v>1857</v>
      </c>
      <c r="D1880" s="3" t="s">
        <v>5966</v>
      </c>
      <c r="E1880" s="5">
        <v>2000</v>
      </c>
      <c r="F1880" s="7">
        <v>2025</v>
      </c>
      <c r="G1880" t="s">
        <v>8218</v>
      </c>
      <c r="H1880" t="s">
        <v>8223</v>
      </c>
      <c r="I1880" t="s">
        <v>8245</v>
      </c>
      <c r="J1880">
        <v>1405715472</v>
      </c>
      <c r="K1880">
        <v>1403901072</v>
      </c>
      <c r="L1880" t="b">
        <v>0</v>
      </c>
      <c r="M1880">
        <v>38</v>
      </c>
      <c r="N1880" t="b">
        <v>1</v>
      </c>
      <c r="O1880" t="s">
        <v>8274</v>
      </c>
      <c r="P1880">
        <f t="shared" si="116"/>
        <v>101</v>
      </c>
      <c r="Q1880">
        <f t="shared" si="117"/>
        <v>53.29</v>
      </c>
      <c r="R1880" s="12" t="s">
        <v>8327</v>
      </c>
      <c r="S1880" t="s">
        <v>8331</v>
      </c>
      <c r="T1880" s="17">
        <f t="shared" si="118"/>
        <v>41817.854999999996</v>
      </c>
      <c r="U1880" s="17">
        <f t="shared" si="119"/>
        <v>41809.166666666664</v>
      </c>
    </row>
    <row r="1881" spans="2:21" ht="42.75" x14ac:dyDescent="0.45">
      <c r="B1881">
        <v>3809</v>
      </c>
      <c r="C1881" s="9" t="s">
        <v>3806</v>
      </c>
      <c r="D1881" s="3" t="s">
        <v>7919</v>
      </c>
      <c r="E1881" s="5">
        <v>2000</v>
      </c>
      <c r="F1881" s="7">
        <v>2025</v>
      </c>
      <c r="G1881" t="s">
        <v>8218</v>
      </c>
      <c r="H1881" t="s">
        <v>8224</v>
      </c>
      <c r="I1881" t="s">
        <v>8246</v>
      </c>
      <c r="J1881">
        <v>1406761200</v>
      </c>
      <c r="K1881">
        <v>1402403907</v>
      </c>
      <c r="L1881" t="b">
        <v>0</v>
      </c>
      <c r="M1881">
        <v>38</v>
      </c>
      <c r="N1881" t="b">
        <v>1</v>
      </c>
      <c r="O1881" t="s">
        <v>8269</v>
      </c>
      <c r="P1881">
        <f t="shared" si="116"/>
        <v>101</v>
      </c>
      <c r="Q1881">
        <f t="shared" si="117"/>
        <v>53.29</v>
      </c>
      <c r="R1881" s="12" t="s">
        <v>8323</v>
      </c>
      <c r="S1881" t="s">
        <v>8326</v>
      </c>
      <c r="T1881" s="17">
        <f t="shared" si="118"/>
        <v>41800.526701388888</v>
      </c>
      <c r="U1881" s="17">
        <f t="shared" si="119"/>
        <v>42067.598958333328</v>
      </c>
    </row>
    <row r="1882" spans="2:21" ht="42.75" hidden="1" x14ac:dyDescent="0.45">
      <c r="B1882">
        <v>3839</v>
      </c>
      <c r="C1882" s="9" t="s">
        <v>3836</v>
      </c>
      <c r="D1882" s="3" t="s">
        <v>7948</v>
      </c>
      <c r="E1882" s="5">
        <v>2000</v>
      </c>
      <c r="F1882" s="7">
        <v>2025</v>
      </c>
      <c r="G1882" t="s">
        <v>8218</v>
      </c>
      <c r="H1882" t="s">
        <v>8223</v>
      </c>
      <c r="I1882" t="s">
        <v>8245</v>
      </c>
      <c r="J1882">
        <v>1438226724</v>
      </c>
      <c r="K1882">
        <v>1433042724</v>
      </c>
      <c r="L1882" t="b">
        <v>0</v>
      </c>
      <c r="M1882">
        <v>32</v>
      </c>
      <c r="N1882" t="b">
        <v>1</v>
      </c>
      <c r="O1882" t="s">
        <v>8269</v>
      </c>
      <c r="P1882">
        <f t="shared" si="116"/>
        <v>101</v>
      </c>
      <c r="Q1882">
        <f t="shared" si="117"/>
        <v>63.28</v>
      </c>
      <c r="R1882" s="12" t="s">
        <v>8323</v>
      </c>
      <c r="S1882" t="s">
        <v>8326</v>
      </c>
      <c r="T1882" s="17">
        <f t="shared" si="118"/>
        <v>42155.142638888887</v>
      </c>
      <c r="U1882" s="17">
        <f t="shared" si="119"/>
        <v>41668.342905092592</v>
      </c>
    </row>
    <row r="1883" spans="2:21" ht="42.75" hidden="1" x14ac:dyDescent="0.45">
      <c r="B1883">
        <v>1284</v>
      </c>
      <c r="C1883" s="9" t="s">
        <v>1285</v>
      </c>
      <c r="D1883" s="3" t="s">
        <v>5394</v>
      </c>
      <c r="E1883" s="5">
        <v>2000</v>
      </c>
      <c r="F1883" s="7">
        <v>2020</v>
      </c>
      <c r="G1883" t="s">
        <v>8218</v>
      </c>
      <c r="H1883" t="s">
        <v>8223</v>
      </c>
      <c r="I1883" t="s">
        <v>8245</v>
      </c>
      <c r="J1883">
        <v>1483203540</v>
      </c>
      <c r="K1883">
        <v>1481175482</v>
      </c>
      <c r="L1883" t="b">
        <v>0</v>
      </c>
      <c r="M1883">
        <v>31</v>
      </c>
      <c r="N1883" t="b">
        <v>1</v>
      </c>
      <c r="O1883" t="s">
        <v>8269</v>
      </c>
      <c r="P1883">
        <f t="shared" si="116"/>
        <v>101</v>
      </c>
      <c r="Q1883">
        <f t="shared" si="117"/>
        <v>65.16</v>
      </c>
      <c r="R1883" s="12" t="s">
        <v>8323</v>
      </c>
      <c r="S1883" t="s">
        <v>8326</v>
      </c>
      <c r="T1883" s="17">
        <f t="shared" si="118"/>
        <v>42712.23474537037</v>
      </c>
      <c r="U1883" s="17">
        <f t="shared" si="119"/>
        <v>41838.854999999996</v>
      </c>
    </row>
    <row r="1884" spans="2:21" ht="42.75" hidden="1" x14ac:dyDescent="0.45">
      <c r="B1884">
        <v>1441</v>
      </c>
      <c r="C1884" s="9" t="s">
        <v>1442</v>
      </c>
      <c r="D1884" s="3" t="s">
        <v>5551</v>
      </c>
      <c r="E1884" s="5">
        <v>180000</v>
      </c>
      <c r="F1884" s="7">
        <v>2020</v>
      </c>
      <c r="G1884" t="s">
        <v>8220</v>
      </c>
      <c r="H1884" t="s">
        <v>8224</v>
      </c>
      <c r="I1884" t="s">
        <v>8246</v>
      </c>
      <c r="J1884">
        <v>1441995769</v>
      </c>
      <c r="K1884">
        <v>1436811769</v>
      </c>
      <c r="L1884" t="b">
        <v>0</v>
      </c>
      <c r="M1884">
        <v>3</v>
      </c>
      <c r="N1884" t="b">
        <v>0</v>
      </c>
      <c r="O1884" t="s">
        <v>8285</v>
      </c>
      <c r="P1884">
        <f t="shared" si="116"/>
        <v>1</v>
      </c>
      <c r="Q1884">
        <f t="shared" si="117"/>
        <v>673.33</v>
      </c>
      <c r="R1884" s="12" t="s">
        <v>8311</v>
      </c>
      <c r="S1884" t="s">
        <v>8348</v>
      </c>
      <c r="T1884" s="17">
        <f t="shared" si="118"/>
        <v>42198.765844907408</v>
      </c>
      <c r="U1884" s="17">
        <f t="shared" si="119"/>
        <v>41850.958333333336</v>
      </c>
    </row>
    <row r="1885" spans="2:21" ht="28.5" hidden="1" x14ac:dyDescent="0.45">
      <c r="B1885">
        <v>1826</v>
      </c>
      <c r="C1885" s="9" t="s">
        <v>1827</v>
      </c>
      <c r="D1885" s="3" t="s">
        <v>5936</v>
      </c>
      <c r="E1885" s="5">
        <v>2000</v>
      </c>
      <c r="F1885" s="7">
        <v>2020</v>
      </c>
      <c r="G1885" t="s">
        <v>8218</v>
      </c>
      <c r="H1885" t="s">
        <v>8223</v>
      </c>
      <c r="I1885" t="s">
        <v>8245</v>
      </c>
      <c r="J1885">
        <v>1392675017</v>
      </c>
      <c r="K1885">
        <v>1390083017</v>
      </c>
      <c r="L1885" t="b">
        <v>0</v>
      </c>
      <c r="M1885">
        <v>38</v>
      </c>
      <c r="N1885" t="b">
        <v>1</v>
      </c>
      <c r="O1885" t="s">
        <v>8274</v>
      </c>
      <c r="P1885">
        <f t="shared" si="116"/>
        <v>101</v>
      </c>
      <c r="Q1885">
        <f t="shared" si="117"/>
        <v>53.16</v>
      </c>
      <c r="R1885" s="12" t="s">
        <v>8327</v>
      </c>
      <c r="S1885" t="s">
        <v>8331</v>
      </c>
      <c r="T1885" s="17">
        <f t="shared" si="118"/>
        <v>41657.923807870371</v>
      </c>
      <c r="U1885" s="17">
        <f t="shared" si="119"/>
        <v>42215.142638888887</v>
      </c>
    </row>
    <row r="1886" spans="2:21" ht="42.75" x14ac:dyDescent="0.45">
      <c r="B1886">
        <v>3357</v>
      </c>
      <c r="C1886" s="9" t="s">
        <v>3356</v>
      </c>
      <c r="D1886" s="3" t="s">
        <v>7467</v>
      </c>
      <c r="E1886" s="5">
        <v>2000</v>
      </c>
      <c r="F1886" s="7">
        <v>2020</v>
      </c>
      <c r="G1886" t="s">
        <v>8218</v>
      </c>
      <c r="H1886" t="s">
        <v>8224</v>
      </c>
      <c r="I1886" t="s">
        <v>8246</v>
      </c>
      <c r="J1886">
        <v>1406887310</v>
      </c>
      <c r="K1886">
        <v>1404295310</v>
      </c>
      <c r="L1886" t="b">
        <v>0</v>
      </c>
      <c r="M1886">
        <v>21</v>
      </c>
      <c r="N1886" t="b">
        <v>1</v>
      </c>
      <c r="O1886" t="s">
        <v>8269</v>
      </c>
      <c r="P1886">
        <f t="shared" si="116"/>
        <v>101</v>
      </c>
      <c r="Q1886">
        <f t="shared" si="117"/>
        <v>96.19</v>
      </c>
      <c r="R1886" s="12" t="s">
        <v>8323</v>
      </c>
      <c r="S1886" t="s">
        <v>8326</v>
      </c>
      <c r="T1886" s="17">
        <f t="shared" si="118"/>
        <v>41822.417939814812</v>
      </c>
      <c r="U1886" s="17">
        <f t="shared" si="119"/>
        <v>42735.707638888889</v>
      </c>
    </row>
    <row r="1887" spans="2:21" ht="42.75" x14ac:dyDescent="0.45">
      <c r="B1887">
        <v>3474</v>
      </c>
      <c r="C1887" s="9" t="s">
        <v>3473</v>
      </c>
      <c r="D1887" s="3" t="s">
        <v>7584</v>
      </c>
      <c r="E1887" s="5">
        <v>2000</v>
      </c>
      <c r="F1887" s="7">
        <v>2020</v>
      </c>
      <c r="G1887" t="s">
        <v>8218</v>
      </c>
      <c r="H1887" t="s">
        <v>8224</v>
      </c>
      <c r="I1887" t="s">
        <v>8246</v>
      </c>
      <c r="J1887">
        <v>1469016131</v>
      </c>
      <c r="K1887">
        <v>1466424131</v>
      </c>
      <c r="L1887" t="b">
        <v>0</v>
      </c>
      <c r="M1887">
        <v>39</v>
      </c>
      <c r="N1887" t="b">
        <v>1</v>
      </c>
      <c r="O1887" t="s">
        <v>8269</v>
      </c>
      <c r="P1887">
        <f t="shared" si="116"/>
        <v>101</v>
      </c>
      <c r="Q1887">
        <f t="shared" si="117"/>
        <v>51.79</v>
      </c>
      <c r="R1887" s="12" t="s">
        <v>8323</v>
      </c>
      <c r="S1887" t="s">
        <v>8326</v>
      </c>
      <c r="T1887" s="17">
        <f t="shared" si="118"/>
        <v>42541.501516203702</v>
      </c>
      <c r="U1887" s="17">
        <f t="shared" si="119"/>
        <v>42258.765844907408</v>
      </c>
    </row>
    <row r="1888" spans="2:21" ht="42.75" x14ac:dyDescent="0.45">
      <c r="B1888">
        <v>3618</v>
      </c>
      <c r="C1888" s="9" t="s">
        <v>3616</v>
      </c>
      <c r="D1888" s="3" t="s">
        <v>7728</v>
      </c>
      <c r="E1888" s="5">
        <v>2000</v>
      </c>
      <c r="F1888" s="7">
        <v>2020</v>
      </c>
      <c r="G1888" t="s">
        <v>8218</v>
      </c>
      <c r="H1888" t="s">
        <v>8224</v>
      </c>
      <c r="I1888" t="s">
        <v>8246</v>
      </c>
      <c r="J1888">
        <v>1433343850</v>
      </c>
      <c r="K1888">
        <v>1430751850</v>
      </c>
      <c r="L1888" t="b">
        <v>0</v>
      </c>
      <c r="M1888">
        <v>56</v>
      </c>
      <c r="N1888" t="b">
        <v>1</v>
      </c>
      <c r="O1888" t="s">
        <v>8269</v>
      </c>
      <c r="P1888">
        <f t="shared" si="116"/>
        <v>101</v>
      </c>
      <c r="Q1888">
        <f t="shared" si="117"/>
        <v>36.07</v>
      </c>
      <c r="R1888" s="12" t="s">
        <v>8323</v>
      </c>
      <c r="S1888" t="s">
        <v>8326</v>
      </c>
      <c r="T1888" s="17">
        <f t="shared" si="118"/>
        <v>42128.627893518518</v>
      </c>
      <c r="U1888" s="17">
        <f t="shared" si="119"/>
        <v>41687.923807870371</v>
      </c>
    </row>
    <row r="1889" spans="2:21" ht="42.75" hidden="1" x14ac:dyDescent="0.45">
      <c r="B1889">
        <v>1651</v>
      </c>
      <c r="C1889" s="9" t="s">
        <v>1652</v>
      </c>
      <c r="D1889" s="3" t="s">
        <v>5761</v>
      </c>
      <c r="E1889" s="5">
        <v>2000</v>
      </c>
      <c r="F1889" s="7">
        <v>2015</v>
      </c>
      <c r="G1889" t="s">
        <v>8218</v>
      </c>
      <c r="H1889" t="s">
        <v>8223</v>
      </c>
      <c r="I1889" t="s">
        <v>8245</v>
      </c>
      <c r="J1889">
        <v>1303801140</v>
      </c>
      <c r="K1889">
        <v>1300916220</v>
      </c>
      <c r="L1889" t="b">
        <v>0</v>
      </c>
      <c r="M1889">
        <v>20</v>
      </c>
      <c r="N1889" t="b">
        <v>1</v>
      </c>
      <c r="O1889" t="s">
        <v>8290</v>
      </c>
      <c r="P1889">
        <f t="shared" si="116"/>
        <v>101</v>
      </c>
      <c r="Q1889">
        <f t="shared" si="117"/>
        <v>100.75</v>
      </c>
      <c r="R1889" s="12" t="s">
        <v>8327</v>
      </c>
      <c r="S1889" t="s">
        <v>8338</v>
      </c>
      <c r="T1889" s="17">
        <f t="shared" si="118"/>
        <v>40625.900694444441</v>
      </c>
      <c r="U1889" s="17">
        <f t="shared" si="119"/>
        <v>41852.417939814812</v>
      </c>
    </row>
    <row r="1890" spans="2:21" ht="42.75" hidden="1" x14ac:dyDescent="0.45">
      <c r="B1890">
        <v>2119</v>
      </c>
      <c r="C1890" s="9" t="s">
        <v>2120</v>
      </c>
      <c r="D1890" s="3" t="s">
        <v>6229</v>
      </c>
      <c r="E1890" s="5">
        <v>2000</v>
      </c>
      <c r="F1890" s="7">
        <v>2015</v>
      </c>
      <c r="G1890" t="s">
        <v>8218</v>
      </c>
      <c r="H1890" t="s">
        <v>8223</v>
      </c>
      <c r="I1890" t="s">
        <v>8245</v>
      </c>
      <c r="J1890">
        <v>1345086445</v>
      </c>
      <c r="K1890">
        <v>1342494445</v>
      </c>
      <c r="L1890" t="b">
        <v>0</v>
      </c>
      <c r="M1890">
        <v>22</v>
      </c>
      <c r="N1890" t="b">
        <v>1</v>
      </c>
      <c r="O1890" t="s">
        <v>8277</v>
      </c>
      <c r="P1890">
        <f t="shared" si="116"/>
        <v>101</v>
      </c>
      <c r="Q1890">
        <f t="shared" si="117"/>
        <v>91.59</v>
      </c>
      <c r="R1890" s="12" t="s">
        <v>8327</v>
      </c>
      <c r="S1890" t="s">
        <v>8328</v>
      </c>
      <c r="T1890" s="17">
        <f t="shared" si="118"/>
        <v>41107.130150462966</v>
      </c>
      <c r="U1890" s="17">
        <f t="shared" si="119"/>
        <v>42571.501516203702</v>
      </c>
    </row>
    <row r="1891" spans="2:21" ht="28.5" x14ac:dyDescent="0.45">
      <c r="B1891">
        <v>3520</v>
      </c>
      <c r="C1891" s="9" t="s">
        <v>3519</v>
      </c>
      <c r="D1891" s="3" t="s">
        <v>7630</v>
      </c>
      <c r="E1891" s="5">
        <v>2000</v>
      </c>
      <c r="F1891" s="7">
        <v>2015</v>
      </c>
      <c r="G1891" t="s">
        <v>8218</v>
      </c>
      <c r="H1891" t="s">
        <v>8224</v>
      </c>
      <c r="I1891" t="s">
        <v>8246</v>
      </c>
      <c r="J1891">
        <v>1441547220</v>
      </c>
      <c r="K1891">
        <v>1439322412</v>
      </c>
      <c r="L1891" t="b">
        <v>0</v>
      </c>
      <c r="M1891">
        <v>21</v>
      </c>
      <c r="N1891" t="b">
        <v>1</v>
      </c>
      <c r="O1891" t="s">
        <v>8269</v>
      </c>
      <c r="P1891">
        <f t="shared" si="116"/>
        <v>101</v>
      </c>
      <c r="Q1891">
        <f t="shared" si="117"/>
        <v>95.95</v>
      </c>
      <c r="R1891" s="12" t="s">
        <v>8323</v>
      </c>
      <c r="S1891" t="s">
        <v>8326</v>
      </c>
      <c r="T1891" s="17">
        <f t="shared" si="118"/>
        <v>42227.824212962965</v>
      </c>
      <c r="U1891" s="17">
        <f t="shared" si="119"/>
        <v>42158.627893518518</v>
      </c>
    </row>
    <row r="1892" spans="2:21" ht="42.75" hidden="1" x14ac:dyDescent="0.45">
      <c r="B1892">
        <v>3594</v>
      </c>
      <c r="C1892" s="9" t="s">
        <v>3593</v>
      </c>
      <c r="D1892" s="3" t="s">
        <v>7704</v>
      </c>
      <c r="E1892" s="5">
        <v>1600</v>
      </c>
      <c r="F1892" s="7">
        <v>2015</v>
      </c>
      <c r="G1892" t="s">
        <v>8218</v>
      </c>
      <c r="H1892" t="s">
        <v>8223</v>
      </c>
      <c r="I1892" t="s">
        <v>8245</v>
      </c>
      <c r="J1892">
        <v>1472952982</v>
      </c>
      <c r="K1892">
        <v>1470792982</v>
      </c>
      <c r="L1892" t="b">
        <v>0</v>
      </c>
      <c r="M1892">
        <v>36</v>
      </c>
      <c r="N1892" t="b">
        <v>1</v>
      </c>
      <c r="O1892" t="s">
        <v>8269</v>
      </c>
      <c r="P1892">
        <f t="shared" si="116"/>
        <v>126</v>
      </c>
      <c r="Q1892">
        <f t="shared" si="117"/>
        <v>55.97</v>
      </c>
      <c r="R1892" s="12" t="s">
        <v>8323</v>
      </c>
      <c r="S1892" t="s">
        <v>8326</v>
      </c>
      <c r="T1892" s="17">
        <f t="shared" si="118"/>
        <v>42592.066921296297</v>
      </c>
      <c r="U1892" s="17">
        <f t="shared" si="119"/>
        <v>40659.290972222225</v>
      </c>
    </row>
    <row r="1893" spans="2:21" ht="42.75" hidden="1" x14ac:dyDescent="0.45">
      <c r="B1893">
        <v>3727</v>
      </c>
      <c r="C1893" s="9" t="s">
        <v>3724</v>
      </c>
      <c r="D1893" s="3" t="s">
        <v>7837</v>
      </c>
      <c r="E1893" s="5">
        <v>2000</v>
      </c>
      <c r="F1893" s="7">
        <v>2015</v>
      </c>
      <c r="G1893" t="s">
        <v>8218</v>
      </c>
      <c r="H1893" t="s">
        <v>8223</v>
      </c>
      <c r="I1893" t="s">
        <v>8245</v>
      </c>
      <c r="J1893">
        <v>1476939300</v>
      </c>
      <c r="K1893">
        <v>1474273294</v>
      </c>
      <c r="L1893" t="b">
        <v>0</v>
      </c>
      <c r="M1893">
        <v>33</v>
      </c>
      <c r="N1893" t="b">
        <v>1</v>
      </c>
      <c r="O1893" t="s">
        <v>8269</v>
      </c>
      <c r="P1893">
        <f t="shared" si="116"/>
        <v>101</v>
      </c>
      <c r="Q1893">
        <f t="shared" si="117"/>
        <v>61.06</v>
      </c>
      <c r="R1893" s="12" t="s">
        <v>8323</v>
      </c>
      <c r="S1893" t="s">
        <v>8326</v>
      </c>
      <c r="T1893" s="17">
        <f t="shared" si="118"/>
        <v>42632.348310185189</v>
      </c>
      <c r="U1893" s="17">
        <f t="shared" si="119"/>
        <v>41137.130150462966</v>
      </c>
    </row>
    <row r="1894" spans="2:21" ht="28.5" hidden="1" x14ac:dyDescent="0.45">
      <c r="B1894">
        <v>1671</v>
      </c>
      <c r="C1894" s="9" t="s">
        <v>1672</v>
      </c>
      <c r="D1894" s="3" t="s">
        <v>5781</v>
      </c>
      <c r="E1894" s="5">
        <v>2000</v>
      </c>
      <c r="F1894" s="7">
        <v>2013.47</v>
      </c>
      <c r="G1894" t="s">
        <v>8218</v>
      </c>
      <c r="H1894" t="s">
        <v>8223</v>
      </c>
      <c r="I1894" t="s">
        <v>8245</v>
      </c>
      <c r="J1894">
        <v>1470056614</v>
      </c>
      <c r="K1894">
        <v>1467464614</v>
      </c>
      <c r="L1894" t="b">
        <v>0</v>
      </c>
      <c r="M1894">
        <v>77</v>
      </c>
      <c r="N1894" t="b">
        <v>1</v>
      </c>
      <c r="O1894" t="s">
        <v>8290</v>
      </c>
      <c r="P1894">
        <f t="shared" si="116"/>
        <v>101</v>
      </c>
      <c r="Q1894">
        <f t="shared" si="117"/>
        <v>26.15</v>
      </c>
      <c r="R1894" s="12" t="s">
        <v>8327</v>
      </c>
      <c r="S1894" t="s">
        <v>8338</v>
      </c>
      <c r="T1894" s="17">
        <f t="shared" si="118"/>
        <v>42553.54414351852</v>
      </c>
      <c r="U1894" s="17">
        <f t="shared" si="119"/>
        <v>42253.57430555555</v>
      </c>
    </row>
    <row r="1895" spans="2:21" ht="28.5" hidden="1" x14ac:dyDescent="0.45">
      <c r="B1895">
        <v>1634</v>
      </c>
      <c r="C1895" s="9" t="s">
        <v>1635</v>
      </c>
      <c r="D1895" s="3" t="s">
        <v>5744</v>
      </c>
      <c r="E1895" s="5">
        <v>2000</v>
      </c>
      <c r="F1895" s="7">
        <v>2010</v>
      </c>
      <c r="G1895" t="s">
        <v>8218</v>
      </c>
      <c r="H1895" t="s">
        <v>8223</v>
      </c>
      <c r="I1895" t="s">
        <v>8245</v>
      </c>
      <c r="J1895">
        <v>1306994340</v>
      </c>
      <c r="K1895">
        <v>1303706001</v>
      </c>
      <c r="L1895" t="b">
        <v>0</v>
      </c>
      <c r="M1895">
        <v>32</v>
      </c>
      <c r="N1895" t="b">
        <v>1</v>
      </c>
      <c r="O1895" t="s">
        <v>8274</v>
      </c>
      <c r="P1895">
        <f t="shared" si="116"/>
        <v>101</v>
      </c>
      <c r="Q1895">
        <f t="shared" si="117"/>
        <v>62.81</v>
      </c>
      <c r="R1895" s="12" t="s">
        <v>8327</v>
      </c>
      <c r="S1895" t="s">
        <v>8331</v>
      </c>
      <c r="T1895" s="17">
        <f t="shared" si="118"/>
        <v>40658.189826388887</v>
      </c>
      <c r="U1895" s="17">
        <f t="shared" si="119"/>
        <v>42617.066921296297</v>
      </c>
    </row>
    <row r="1896" spans="2:21" ht="42.75" x14ac:dyDescent="0.45">
      <c r="B1896">
        <v>3653</v>
      </c>
      <c r="C1896" s="9" t="s">
        <v>3650</v>
      </c>
      <c r="D1896" s="3" t="s">
        <v>7763</v>
      </c>
      <c r="E1896" s="5">
        <v>2000</v>
      </c>
      <c r="F1896" s="7">
        <v>2010</v>
      </c>
      <c r="G1896" t="s">
        <v>8218</v>
      </c>
      <c r="H1896" t="s">
        <v>8224</v>
      </c>
      <c r="I1896" t="s">
        <v>8246</v>
      </c>
      <c r="J1896">
        <v>1438764207</v>
      </c>
      <c r="K1896">
        <v>1436172207</v>
      </c>
      <c r="L1896" t="b">
        <v>0</v>
      </c>
      <c r="M1896">
        <v>33</v>
      </c>
      <c r="N1896" t="b">
        <v>1</v>
      </c>
      <c r="O1896" t="s">
        <v>8269</v>
      </c>
      <c r="P1896">
        <f t="shared" si="116"/>
        <v>101</v>
      </c>
      <c r="Q1896">
        <f t="shared" si="117"/>
        <v>60.91</v>
      </c>
      <c r="R1896" s="12" t="s">
        <v>8323</v>
      </c>
      <c r="S1896" t="s">
        <v>8326</v>
      </c>
      <c r="T1896" s="17">
        <f t="shared" si="118"/>
        <v>42191.363506944443</v>
      </c>
      <c r="U1896" s="17">
        <f t="shared" si="119"/>
        <v>42663.204861111109</v>
      </c>
    </row>
    <row r="1897" spans="2:21" ht="28.5" hidden="1" x14ac:dyDescent="0.45">
      <c r="B1897">
        <v>2110</v>
      </c>
      <c r="C1897" s="9" t="s">
        <v>2111</v>
      </c>
      <c r="D1897" s="3" t="s">
        <v>6220</v>
      </c>
      <c r="E1897" s="5">
        <v>2000</v>
      </c>
      <c r="F1897" s="7">
        <v>2007</v>
      </c>
      <c r="G1897" t="s">
        <v>8218</v>
      </c>
      <c r="H1897" t="s">
        <v>8223</v>
      </c>
      <c r="I1897" t="s">
        <v>8245</v>
      </c>
      <c r="J1897">
        <v>1401253140</v>
      </c>
      <c r="K1897">
        <v>1398873969</v>
      </c>
      <c r="L1897" t="b">
        <v>0</v>
      </c>
      <c r="M1897">
        <v>38</v>
      </c>
      <c r="N1897" t="b">
        <v>1</v>
      </c>
      <c r="O1897" t="s">
        <v>8277</v>
      </c>
      <c r="P1897">
        <f t="shared" si="116"/>
        <v>100</v>
      </c>
      <c r="Q1897">
        <f t="shared" si="117"/>
        <v>52.82</v>
      </c>
      <c r="R1897" s="12" t="s">
        <v>8327</v>
      </c>
      <c r="S1897" t="s">
        <v>8328</v>
      </c>
      <c r="T1897" s="17">
        <f t="shared" si="118"/>
        <v>41759.670937499999</v>
      </c>
      <c r="U1897" s="17">
        <f t="shared" si="119"/>
        <v>42583.54414351852</v>
      </c>
    </row>
    <row r="1898" spans="2:21" ht="42.75" hidden="1" x14ac:dyDescent="0.45">
      <c r="B1898">
        <v>748</v>
      </c>
      <c r="C1898" s="9" t="s">
        <v>749</v>
      </c>
      <c r="D1898" s="3" t="s">
        <v>4858</v>
      </c>
      <c r="E1898" s="5">
        <v>2000</v>
      </c>
      <c r="F1898" s="7">
        <v>2005</v>
      </c>
      <c r="G1898" t="s">
        <v>8218</v>
      </c>
      <c r="H1898" t="s">
        <v>8223</v>
      </c>
      <c r="I1898" t="s">
        <v>8245</v>
      </c>
      <c r="J1898">
        <v>1407701966</v>
      </c>
      <c r="K1898">
        <v>1405109966</v>
      </c>
      <c r="L1898" t="b">
        <v>0</v>
      </c>
      <c r="M1898">
        <v>44</v>
      </c>
      <c r="N1898" t="b">
        <v>1</v>
      </c>
      <c r="O1898" t="s">
        <v>8272</v>
      </c>
      <c r="P1898">
        <f t="shared" si="116"/>
        <v>100</v>
      </c>
      <c r="Q1898">
        <f t="shared" si="117"/>
        <v>45.57</v>
      </c>
      <c r="R1898" s="12" t="s">
        <v>8311</v>
      </c>
      <c r="S1898" t="s">
        <v>8333</v>
      </c>
      <c r="T1898" s="17">
        <f t="shared" si="118"/>
        <v>41831.846828703703</v>
      </c>
      <c r="U1898" s="17">
        <f t="shared" si="119"/>
        <v>40696.249305555553</v>
      </c>
    </row>
    <row r="1899" spans="2:21" ht="42.75" hidden="1" x14ac:dyDescent="0.45">
      <c r="B1899">
        <v>2429</v>
      </c>
      <c r="C1899" s="9" t="s">
        <v>2430</v>
      </c>
      <c r="D1899" s="3" t="s">
        <v>6539</v>
      </c>
      <c r="E1899" s="5">
        <v>140000</v>
      </c>
      <c r="F1899" s="7">
        <v>2005</v>
      </c>
      <c r="G1899" t="s">
        <v>8220</v>
      </c>
      <c r="H1899" t="s">
        <v>8233</v>
      </c>
      <c r="I1899" t="s">
        <v>8253</v>
      </c>
      <c r="J1899">
        <v>1486313040</v>
      </c>
      <c r="K1899">
        <v>1483131966</v>
      </c>
      <c r="L1899" t="b">
        <v>0</v>
      </c>
      <c r="M1899">
        <v>4</v>
      </c>
      <c r="N1899" t="b">
        <v>0</v>
      </c>
      <c r="O1899" t="s">
        <v>8282</v>
      </c>
      <c r="P1899">
        <f t="shared" si="116"/>
        <v>1</v>
      </c>
      <c r="Q1899">
        <f t="shared" si="117"/>
        <v>501.25</v>
      </c>
      <c r="R1899" s="12" t="s">
        <v>8319</v>
      </c>
      <c r="S1899" t="s">
        <v>8345</v>
      </c>
      <c r="T1899" s="17">
        <f t="shared" si="118"/>
        <v>42734.879236111112</v>
      </c>
      <c r="U1899" s="17">
        <f t="shared" si="119"/>
        <v>42221.363506944443</v>
      </c>
    </row>
    <row r="1900" spans="2:21" ht="42.75" x14ac:dyDescent="0.45">
      <c r="B1900">
        <v>3373</v>
      </c>
      <c r="C1900" s="9" t="s">
        <v>3372</v>
      </c>
      <c r="D1900" s="3" t="s">
        <v>7483</v>
      </c>
      <c r="E1900" s="5">
        <v>2000</v>
      </c>
      <c r="F1900" s="7">
        <v>2005</v>
      </c>
      <c r="G1900" t="s">
        <v>8218</v>
      </c>
      <c r="H1900" t="s">
        <v>8224</v>
      </c>
      <c r="I1900" t="s">
        <v>8246</v>
      </c>
      <c r="J1900">
        <v>1437235200</v>
      </c>
      <c r="K1900">
        <v>1435177840</v>
      </c>
      <c r="L1900" t="b">
        <v>0</v>
      </c>
      <c r="M1900">
        <v>30</v>
      </c>
      <c r="N1900" t="b">
        <v>1</v>
      </c>
      <c r="O1900" t="s">
        <v>8269</v>
      </c>
      <c r="P1900">
        <f t="shared" si="116"/>
        <v>100</v>
      </c>
      <c r="Q1900">
        <f t="shared" si="117"/>
        <v>66.83</v>
      </c>
      <c r="R1900" s="12" t="s">
        <v>8323</v>
      </c>
      <c r="S1900" t="s">
        <v>8326</v>
      </c>
      <c r="T1900" s="17">
        <f t="shared" si="118"/>
        <v>42179.854629629626</v>
      </c>
      <c r="U1900" s="17">
        <f t="shared" si="119"/>
        <v>41787.207638888889</v>
      </c>
    </row>
    <row r="1901" spans="2:21" ht="42.75" hidden="1" x14ac:dyDescent="0.45">
      <c r="B1901">
        <v>3775</v>
      </c>
      <c r="C1901" s="9" t="s">
        <v>3772</v>
      </c>
      <c r="D1901" s="3" t="s">
        <v>7885</v>
      </c>
      <c r="E1901" s="5">
        <v>2000</v>
      </c>
      <c r="F1901" s="7">
        <v>2005</v>
      </c>
      <c r="G1901" t="s">
        <v>8218</v>
      </c>
      <c r="H1901" t="s">
        <v>8223</v>
      </c>
      <c r="I1901" t="s">
        <v>8245</v>
      </c>
      <c r="J1901">
        <v>1428552000</v>
      </c>
      <c r="K1901">
        <v>1426199843</v>
      </c>
      <c r="L1901" t="b">
        <v>0</v>
      </c>
      <c r="M1901">
        <v>14</v>
      </c>
      <c r="N1901" t="b">
        <v>1</v>
      </c>
      <c r="O1901" t="s">
        <v>8303</v>
      </c>
      <c r="P1901">
        <f t="shared" si="116"/>
        <v>100</v>
      </c>
      <c r="Q1901">
        <f t="shared" si="117"/>
        <v>143.21</v>
      </c>
      <c r="R1901" s="12" t="s">
        <v>8323</v>
      </c>
      <c r="S1901" t="s">
        <v>8335</v>
      </c>
      <c r="T1901" s="17">
        <f t="shared" si="118"/>
        <v>42075.942627314813</v>
      </c>
      <c r="U1901" s="17">
        <f t="shared" si="119"/>
        <v>41861.846828703703</v>
      </c>
    </row>
    <row r="1902" spans="2:21" ht="42.75" hidden="1" x14ac:dyDescent="0.45">
      <c r="B1902">
        <v>20</v>
      </c>
      <c r="C1902" s="9" t="s">
        <v>22</v>
      </c>
      <c r="D1902" s="3" t="s">
        <v>4131</v>
      </c>
      <c r="E1902" s="5">
        <v>2000</v>
      </c>
      <c r="F1902" s="7">
        <v>2004</v>
      </c>
      <c r="G1902" t="s">
        <v>8218</v>
      </c>
      <c r="H1902" t="s">
        <v>8223</v>
      </c>
      <c r="I1902" t="s">
        <v>8245</v>
      </c>
      <c r="J1902">
        <v>1442167912</v>
      </c>
      <c r="K1902">
        <v>1436983912</v>
      </c>
      <c r="L1902" t="b">
        <v>0</v>
      </c>
      <c r="M1902">
        <v>25</v>
      </c>
      <c r="N1902" t="b">
        <v>1</v>
      </c>
      <c r="O1902" t="s">
        <v>8263</v>
      </c>
      <c r="P1902">
        <f t="shared" si="116"/>
        <v>100</v>
      </c>
      <c r="Q1902">
        <f t="shared" si="117"/>
        <v>80.16</v>
      </c>
      <c r="R1902" s="12" t="s">
        <v>8321</v>
      </c>
      <c r="S1902" t="s">
        <v>8332</v>
      </c>
      <c r="T1902" s="17">
        <f t="shared" si="118"/>
        <v>42200.758240740746</v>
      </c>
      <c r="U1902" s="17">
        <f t="shared" si="119"/>
        <v>42771.697222222225</v>
      </c>
    </row>
    <row r="1903" spans="2:21" ht="42.75" x14ac:dyDescent="0.45">
      <c r="B1903">
        <v>533</v>
      </c>
      <c r="C1903" s="9" t="s">
        <v>534</v>
      </c>
      <c r="D1903" s="3" t="s">
        <v>4643</v>
      </c>
      <c r="E1903" s="5">
        <v>2000</v>
      </c>
      <c r="F1903" s="7">
        <v>2004</v>
      </c>
      <c r="G1903" t="s">
        <v>8218</v>
      </c>
      <c r="H1903" t="s">
        <v>8224</v>
      </c>
      <c r="I1903" t="s">
        <v>8246</v>
      </c>
      <c r="J1903">
        <v>1463394365</v>
      </c>
      <c r="K1903">
        <v>1461320765</v>
      </c>
      <c r="L1903" t="b">
        <v>0</v>
      </c>
      <c r="M1903">
        <v>17</v>
      </c>
      <c r="N1903" t="b">
        <v>1</v>
      </c>
      <c r="O1903" t="s">
        <v>8269</v>
      </c>
      <c r="P1903">
        <f t="shared" si="116"/>
        <v>100</v>
      </c>
      <c r="Q1903">
        <f t="shared" si="117"/>
        <v>117.88</v>
      </c>
      <c r="R1903" s="12" t="s">
        <v>8323</v>
      </c>
      <c r="S1903" t="s">
        <v>8326</v>
      </c>
      <c r="T1903" s="17">
        <f t="shared" si="118"/>
        <v>42482.43478009259</v>
      </c>
      <c r="U1903" s="17">
        <f t="shared" si="119"/>
        <v>42203.666666666672</v>
      </c>
    </row>
    <row r="1904" spans="2:21" ht="28.5" hidden="1" x14ac:dyDescent="0.45">
      <c r="B1904">
        <v>3159</v>
      </c>
      <c r="C1904" s="9" t="s">
        <v>3159</v>
      </c>
      <c r="D1904" s="3" t="s">
        <v>7269</v>
      </c>
      <c r="E1904" s="5">
        <v>1500</v>
      </c>
      <c r="F1904" s="7">
        <v>2002.22</v>
      </c>
      <c r="G1904" t="s">
        <v>8218</v>
      </c>
      <c r="H1904" t="s">
        <v>8223</v>
      </c>
      <c r="I1904" t="s">
        <v>8245</v>
      </c>
      <c r="J1904">
        <v>1326927600</v>
      </c>
      <c r="K1904">
        <v>1323221761</v>
      </c>
      <c r="L1904" t="b">
        <v>1</v>
      </c>
      <c r="M1904">
        <v>52</v>
      </c>
      <c r="N1904" t="b">
        <v>1</v>
      </c>
      <c r="O1904" t="s">
        <v>8269</v>
      </c>
      <c r="P1904">
        <f t="shared" si="116"/>
        <v>133</v>
      </c>
      <c r="Q1904">
        <f t="shared" si="117"/>
        <v>38.5</v>
      </c>
      <c r="R1904" s="12" t="s">
        <v>8323</v>
      </c>
      <c r="S1904" t="s">
        <v>8326</v>
      </c>
      <c r="T1904" s="17">
        <f t="shared" si="118"/>
        <v>40884.066678240742</v>
      </c>
      <c r="U1904" s="17">
        <f t="shared" si="119"/>
        <v>42103.166666666672</v>
      </c>
    </row>
    <row r="1905" spans="2:22" ht="42.75" hidden="1" x14ac:dyDescent="0.45">
      <c r="B1905">
        <v>883</v>
      </c>
      <c r="C1905" s="9" t="s">
        <v>884</v>
      </c>
      <c r="D1905" s="3" t="s">
        <v>4993</v>
      </c>
      <c r="E1905" s="5">
        <v>5000</v>
      </c>
      <c r="F1905" s="7">
        <v>2001</v>
      </c>
      <c r="G1905" t="s">
        <v>8220</v>
      </c>
      <c r="H1905" t="s">
        <v>8223</v>
      </c>
      <c r="I1905" t="s">
        <v>8245</v>
      </c>
      <c r="J1905">
        <v>1456957635</v>
      </c>
      <c r="K1905">
        <v>1451773635</v>
      </c>
      <c r="L1905" t="b">
        <v>0</v>
      </c>
      <c r="M1905">
        <v>24</v>
      </c>
      <c r="N1905" t="b">
        <v>0</v>
      </c>
      <c r="O1905" t="s">
        <v>8277</v>
      </c>
      <c r="P1905">
        <f t="shared" si="116"/>
        <v>40</v>
      </c>
      <c r="Q1905">
        <f t="shared" si="117"/>
        <v>83.38</v>
      </c>
      <c r="R1905" s="12" t="s">
        <v>8327</v>
      </c>
      <c r="S1905" t="s">
        <v>8328</v>
      </c>
      <c r="T1905" s="17">
        <f t="shared" si="118"/>
        <v>42371.935590277775</v>
      </c>
      <c r="U1905" s="17">
        <f t="shared" si="119"/>
        <v>42260.758240740746</v>
      </c>
    </row>
    <row r="1906" spans="2:22" ht="42.75" x14ac:dyDescent="0.45">
      <c r="B1906">
        <v>3216</v>
      </c>
      <c r="C1906" s="9" t="s">
        <v>3216</v>
      </c>
      <c r="D1906" s="3" t="s">
        <v>7326</v>
      </c>
      <c r="E1906" s="5">
        <v>2000</v>
      </c>
      <c r="F1906" s="7">
        <v>2001</v>
      </c>
      <c r="G1906" t="s">
        <v>8218</v>
      </c>
      <c r="H1906" t="s">
        <v>8224</v>
      </c>
      <c r="I1906" t="s">
        <v>8246</v>
      </c>
      <c r="J1906">
        <v>1436625000</v>
      </c>
      <c r="K1906">
        <v>1433934371</v>
      </c>
      <c r="L1906" t="b">
        <v>1</v>
      </c>
      <c r="M1906">
        <v>35</v>
      </c>
      <c r="N1906" t="b">
        <v>1</v>
      </c>
      <c r="O1906" t="s">
        <v>8269</v>
      </c>
      <c r="P1906">
        <f t="shared" si="116"/>
        <v>100</v>
      </c>
      <c r="Q1906">
        <f t="shared" si="117"/>
        <v>57.17</v>
      </c>
      <c r="R1906" s="12" t="s">
        <v>8323</v>
      </c>
      <c r="S1906" t="s">
        <v>8326</v>
      </c>
      <c r="T1906" s="17">
        <f t="shared" si="118"/>
        <v>42165.462627314817</v>
      </c>
      <c r="U1906" s="17">
        <f t="shared" si="119"/>
        <v>42506.43478009259</v>
      </c>
    </row>
    <row r="1907" spans="2:22" ht="28.5" hidden="1" x14ac:dyDescent="0.45">
      <c r="B1907">
        <v>1603</v>
      </c>
      <c r="C1907" s="9" t="s">
        <v>1604</v>
      </c>
      <c r="D1907" s="3" t="s">
        <v>5713</v>
      </c>
      <c r="E1907" s="5">
        <v>2000</v>
      </c>
      <c r="F1907" s="7">
        <v>2000.66</v>
      </c>
      <c r="G1907" t="s">
        <v>8218</v>
      </c>
      <c r="H1907" t="s">
        <v>8223</v>
      </c>
      <c r="I1907" t="s">
        <v>8245</v>
      </c>
      <c r="J1907">
        <v>1327723459</v>
      </c>
      <c r="K1907">
        <v>1322539459</v>
      </c>
      <c r="L1907" t="b">
        <v>0</v>
      </c>
      <c r="M1907">
        <v>30</v>
      </c>
      <c r="N1907" t="b">
        <v>1</v>
      </c>
      <c r="O1907" t="s">
        <v>8274</v>
      </c>
      <c r="P1907">
        <f t="shared" si="116"/>
        <v>100</v>
      </c>
      <c r="Q1907">
        <f t="shared" si="117"/>
        <v>66.69</v>
      </c>
      <c r="R1907" s="12" t="s">
        <v>8327</v>
      </c>
      <c r="S1907" t="s">
        <v>8331</v>
      </c>
      <c r="T1907" s="17">
        <f t="shared" si="118"/>
        <v>40876.169664351852</v>
      </c>
      <c r="U1907" s="17">
        <f t="shared" si="119"/>
        <v>40926.958333333336</v>
      </c>
    </row>
    <row r="1908" spans="2:22" ht="42.75" hidden="1" x14ac:dyDescent="0.45">
      <c r="B1908">
        <v>41</v>
      </c>
      <c r="C1908" s="9" t="s">
        <v>43</v>
      </c>
      <c r="D1908" s="3" t="s">
        <v>4152</v>
      </c>
      <c r="E1908" s="5">
        <v>2000</v>
      </c>
      <c r="F1908" s="7">
        <v>2000</v>
      </c>
      <c r="G1908" t="s">
        <v>8218</v>
      </c>
      <c r="H1908" t="s">
        <v>8223</v>
      </c>
      <c r="I1908" t="s">
        <v>8245</v>
      </c>
      <c r="J1908">
        <v>1412516354</v>
      </c>
      <c r="K1908">
        <v>1409924354</v>
      </c>
      <c r="L1908" t="b">
        <v>0</v>
      </c>
      <c r="M1908">
        <v>19</v>
      </c>
      <c r="N1908" t="b">
        <v>1</v>
      </c>
      <c r="O1908" t="s">
        <v>8263</v>
      </c>
      <c r="P1908">
        <f t="shared" si="116"/>
        <v>100</v>
      </c>
      <c r="Q1908">
        <f t="shared" si="117"/>
        <v>105.26</v>
      </c>
      <c r="R1908" s="12" t="s">
        <v>8321</v>
      </c>
      <c r="S1908" t="s">
        <v>8332</v>
      </c>
      <c r="T1908" s="17">
        <f t="shared" si="118"/>
        <v>41887.568912037037</v>
      </c>
      <c r="U1908" s="17">
        <f t="shared" si="119"/>
        <v>42431.935590277775</v>
      </c>
    </row>
    <row r="1909" spans="2:22" ht="42.75" hidden="1" x14ac:dyDescent="0.45">
      <c r="B1909">
        <v>44</v>
      </c>
      <c r="C1909" s="9" t="s">
        <v>46</v>
      </c>
      <c r="D1909" s="3" t="s">
        <v>4155</v>
      </c>
      <c r="E1909" s="5">
        <v>2000</v>
      </c>
      <c r="F1909" s="7">
        <v>2000</v>
      </c>
      <c r="G1909" t="s">
        <v>8218</v>
      </c>
      <c r="H1909" t="s">
        <v>8223</v>
      </c>
      <c r="I1909" t="s">
        <v>8245</v>
      </c>
      <c r="J1909">
        <v>1412648537</v>
      </c>
      <c r="K1909">
        <v>1408760537</v>
      </c>
      <c r="L1909" t="b">
        <v>0</v>
      </c>
      <c r="M1909">
        <v>15</v>
      </c>
      <c r="N1909" t="b">
        <v>1</v>
      </c>
      <c r="O1909" t="s">
        <v>8263</v>
      </c>
      <c r="P1909">
        <f t="shared" si="116"/>
        <v>100</v>
      </c>
      <c r="Q1909">
        <f t="shared" si="117"/>
        <v>133.33000000000001</v>
      </c>
      <c r="R1909" s="12" t="s">
        <v>8321</v>
      </c>
      <c r="S1909" t="s">
        <v>8332</v>
      </c>
      <c r="T1909" s="17">
        <f t="shared" si="118"/>
        <v>41874.098807870374</v>
      </c>
      <c r="U1909" s="17">
        <f t="shared" si="119"/>
        <v>42196.604166666672</v>
      </c>
    </row>
    <row r="1910" spans="2:22" ht="42.75" hidden="1" x14ac:dyDescent="0.45">
      <c r="B1910">
        <v>1619</v>
      </c>
      <c r="C1910" s="9" t="s">
        <v>1620</v>
      </c>
      <c r="D1910" s="3" t="s">
        <v>5729</v>
      </c>
      <c r="E1910" s="5">
        <v>1500</v>
      </c>
      <c r="F1910" s="7">
        <v>2000</v>
      </c>
      <c r="G1910" t="s">
        <v>8218</v>
      </c>
      <c r="H1910" t="s">
        <v>8223</v>
      </c>
      <c r="I1910" t="s">
        <v>8245</v>
      </c>
      <c r="J1910">
        <v>1410755286</v>
      </c>
      <c r="K1910">
        <v>1408940886</v>
      </c>
      <c r="L1910" t="b">
        <v>0</v>
      </c>
      <c r="M1910">
        <v>23</v>
      </c>
      <c r="N1910" t="b">
        <v>1</v>
      </c>
      <c r="O1910" t="s">
        <v>8274</v>
      </c>
      <c r="P1910">
        <f t="shared" si="116"/>
        <v>133</v>
      </c>
      <c r="Q1910">
        <f t="shared" si="117"/>
        <v>86.96</v>
      </c>
      <c r="R1910" s="12" t="s">
        <v>8327</v>
      </c>
      <c r="S1910" t="s">
        <v>8331</v>
      </c>
      <c r="T1910" s="17">
        <f t="shared" si="118"/>
        <v>41876.18618055556</v>
      </c>
      <c r="U1910" s="17">
        <f t="shared" si="119"/>
        <v>40936.169664351852</v>
      </c>
    </row>
    <row r="1911" spans="2:22" ht="42.75" hidden="1" x14ac:dyDescent="0.45">
      <c r="B1911">
        <v>2207</v>
      </c>
      <c r="C1911" s="9" t="s">
        <v>2208</v>
      </c>
      <c r="D1911" s="3" t="s">
        <v>6317</v>
      </c>
      <c r="E1911" s="5">
        <v>2000</v>
      </c>
      <c r="F1911" s="7">
        <v>2000</v>
      </c>
      <c r="G1911" t="s">
        <v>8218</v>
      </c>
      <c r="H1911" t="s">
        <v>8223</v>
      </c>
      <c r="I1911" t="s">
        <v>8245</v>
      </c>
      <c r="J1911">
        <v>1384580373</v>
      </c>
      <c r="K1911">
        <v>1381984773</v>
      </c>
      <c r="L1911" t="b">
        <v>0</v>
      </c>
      <c r="M1911">
        <v>7</v>
      </c>
      <c r="N1911" t="b">
        <v>1</v>
      </c>
      <c r="O1911" t="s">
        <v>8278</v>
      </c>
      <c r="P1911">
        <f t="shared" si="116"/>
        <v>100</v>
      </c>
      <c r="Q1911">
        <f t="shared" si="117"/>
        <v>285.70999999999998</v>
      </c>
      <c r="R1911" s="12" t="s">
        <v>8327</v>
      </c>
      <c r="S1911" t="s">
        <v>8329</v>
      </c>
      <c r="T1911" s="17">
        <f t="shared" si="118"/>
        <v>41564.194131944445</v>
      </c>
      <c r="U1911" s="17">
        <f t="shared" si="119"/>
        <v>41917.568912037037</v>
      </c>
    </row>
    <row r="1912" spans="2:22" ht="42.75" hidden="1" x14ac:dyDescent="0.45">
      <c r="B1912">
        <v>2473</v>
      </c>
      <c r="C1912" s="9" t="s">
        <v>2474</v>
      </c>
      <c r="D1912" s="3" t="s">
        <v>6583</v>
      </c>
      <c r="E1912" s="5">
        <v>2000</v>
      </c>
      <c r="F1912" s="7">
        <v>2000</v>
      </c>
      <c r="G1912" t="s">
        <v>8218</v>
      </c>
      <c r="H1912" t="s">
        <v>8223</v>
      </c>
      <c r="I1912" t="s">
        <v>8245</v>
      </c>
      <c r="J1912">
        <v>1352573869</v>
      </c>
      <c r="K1912">
        <v>1349978269</v>
      </c>
      <c r="L1912" t="b">
        <v>0</v>
      </c>
      <c r="M1912">
        <v>47</v>
      </c>
      <c r="N1912" t="b">
        <v>1</v>
      </c>
      <c r="O1912" t="s">
        <v>8277</v>
      </c>
      <c r="P1912">
        <f t="shared" si="116"/>
        <v>100</v>
      </c>
      <c r="Q1912">
        <f t="shared" si="117"/>
        <v>42.55</v>
      </c>
      <c r="R1912" s="12" t="s">
        <v>8327</v>
      </c>
      <c r="S1912" t="s">
        <v>8328</v>
      </c>
      <c r="T1912" s="17">
        <f t="shared" si="118"/>
        <v>41193.748483796298</v>
      </c>
      <c r="U1912" s="17">
        <f t="shared" si="119"/>
        <v>41919.098807870374</v>
      </c>
    </row>
    <row r="1913" spans="2:22" ht="42.75" hidden="1" x14ac:dyDescent="0.45">
      <c r="B1913">
        <v>2480</v>
      </c>
      <c r="C1913" s="9" t="s">
        <v>2480</v>
      </c>
      <c r="D1913" s="3" t="s">
        <v>6590</v>
      </c>
      <c r="E1913" s="5">
        <v>2000</v>
      </c>
      <c r="F1913" s="7">
        <v>2000</v>
      </c>
      <c r="G1913" t="s">
        <v>8218</v>
      </c>
      <c r="H1913" t="s">
        <v>8223</v>
      </c>
      <c r="I1913" t="s">
        <v>8245</v>
      </c>
      <c r="J1913">
        <v>1444516084</v>
      </c>
      <c r="K1913">
        <v>1439332084</v>
      </c>
      <c r="L1913" t="b">
        <v>0</v>
      </c>
      <c r="M1913">
        <v>8</v>
      </c>
      <c r="N1913" t="b">
        <v>1</v>
      </c>
      <c r="O1913" t="s">
        <v>8277</v>
      </c>
      <c r="P1913">
        <f t="shared" si="116"/>
        <v>100</v>
      </c>
      <c r="Q1913">
        <f t="shared" si="117"/>
        <v>250</v>
      </c>
      <c r="R1913" s="12" t="s">
        <v>8327</v>
      </c>
      <c r="S1913" t="s">
        <v>8328</v>
      </c>
      <c r="T1913" s="17">
        <f t="shared" si="118"/>
        <v>42227.936157407406</v>
      </c>
      <c r="U1913" s="17">
        <f t="shared" si="119"/>
        <v>41897.18618055556</v>
      </c>
    </row>
    <row r="1914" spans="2:22" ht="28.5" hidden="1" x14ac:dyDescent="0.45">
      <c r="B1914">
        <v>2937</v>
      </c>
      <c r="C1914" s="9" t="s">
        <v>2937</v>
      </c>
      <c r="D1914" s="3" t="s">
        <v>7047</v>
      </c>
      <c r="E1914" s="5">
        <v>1500</v>
      </c>
      <c r="F1914" s="7">
        <v>2000</v>
      </c>
      <c r="G1914" t="s">
        <v>8218</v>
      </c>
      <c r="H1914" t="s">
        <v>8224</v>
      </c>
      <c r="I1914" t="s">
        <v>8246</v>
      </c>
      <c r="J1914">
        <v>1405249113</v>
      </c>
      <c r="K1914">
        <v>1402657113</v>
      </c>
      <c r="L1914" t="b">
        <v>0</v>
      </c>
      <c r="M1914">
        <v>55</v>
      </c>
      <c r="N1914" t="b">
        <v>1</v>
      </c>
      <c r="O1914" t="s">
        <v>8303</v>
      </c>
      <c r="P1914">
        <f t="shared" si="116"/>
        <v>133</v>
      </c>
      <c r="Q1914">
        <f t="shared" si="117"/>
        <v>36.36</v>
      </c>
      <c r="R1914" s="12" t="s">
        <v>8323</v>
      </c>
      <c r="S1914" t="s">
        <v>8335</v>
      </c>
      <c r="T1914" s="17">
        <f t="shared" si="118"/>
        <v>41803.457326388889</v>
      </c>
      <c r="U1914" s="17">
        <f t="shared" si="119"/>
        <v>41594.235798611109</v>
      </c>
      <c r="V1914">
        <f>YEAR(T:T)</f>
        <v>2014</v>
      </c>
    </row>
    <row r="1915" spans="2:22" ht="42.75" hidden="1" x14ac:dyDescent="0.45">
      <c r="B1915">
        <v>3385</v>
      </c>
      <c r="C1915" s="9" t="s">
        <v>3384</v>
      </c>
      <c r="D1915" s="3" t="s">
        <v>7495</v>
      </c>
      <c r="E1915" s="5">
        <v>2000</v>
      </c>
      <c r="F1915" s="7">
        <v>2000</v>
      </c>
      <c r="G1915" t="s">
        <v>8218</v>
      </c>
      <c r="H1915" t="s">
        <v>8223</v>
      </c>
      <c r="I1915" t="s">
        <v>8245</v>
      </c>
      <c r="J1915">
        <v>1418244552</v>
      </c>
      <c r="K1915">
        <v>1415652552</v>
      </c>
      <c r="L1915" t="b">
        <v>0</v>
      </c>
      <c r="M1915">
        <v>15</v>
      </c>
      <c r="N1915" t="b">
        <v>1</v>
      </c>
      <c r="O1915" t="s">
        <v>8269</v>
      </c>
      <c r="P1915">
        <f t="shared" si="116"/>
        <v>100</v>
      </c>
      <c r="Q1915">
        <f t="shared" si="117"/>
        <v>133.33000000000001</v>
      </c>
      <c r="R1915" s="12" t="s">
        <v>8323</v>
      </c>
      <c r="S1915" t="s">
        <v>8326</v>
      </c>
      <c r="T1915" s="17">
        <f t="shared" si="118"/>
        <v>41953.8675</v>
      </c>
      <c r="U1915" s="17">
        <f t="shared" si="119"/>
        <v>41223.790150462963</v>
      </c>
    </row>
    <row r="1916" spans="2:22" ht="42.75" x14ac:dyDescent="0.45">
      <c r="B1916">
        <v>3403</v>
      </c>
      <c r="C1916" s="9" t="s">
        <v>3402</v>
      </c>
      <c r="D1916" s="3" t="s">
        <v>7513</v>
      </c>
      <c r="E1916" s="5">
        <v>2000</v>
      </c>
      <c r="F1916" s="7">
        <v>2000</v>
      </c>
      <c r="G1916" t="s">
        <v>8218</v>
      </c>
      <c r="H1916" t="s">
        <v>8224</v>
      </c>
      <c r="I1916" t="s">
        <v>8246</v>
      </c>
      <c r="J1916">
        <v>1435230324</v>
      </c>
      <c r="K1916">
        <v>1432638324</v>
      </c>
      <c r="L1916" t="b">
        <v>0</v>
      </c>
      <c r="M1916">
        <v>17</v>
      </c>
      <c r="N1916" t="b">
        <v>1</v>
      </c>
      <c r="O1916" t="s">
        <v>8269</v>
      </c>
      <c r="P1916">
        <f t="shared" si="116"/>
        <v>100</v>
      </c>
      <c r="Q1916">
        <f t="shared" si="117"/>
        <v>117.65</v>
      </c>
      <c r="R1916" s="12" t="s">
        <v>8323</v>
      </c>
      <c r="S1916" t="s">
        <v>8326</v>
      </c>
      <c r="T1916" s="17">
        <f t="shared" si="118"/>
        <v>42150.462083333332</v>
      </c>
      <c r="U1916" s="17">
        <f t="shared" si="119"/>
        <v>42287.936157407406</v>
      </c>
    </row>
    <row r="1917" spans="2:22" ht="42.75" hidden="1" x14ac:dyDescent="0.45">
      <c r="B1917">
        <v>3431</v>
      </c>
      <c r="C1917" s="9" t="s">
        <v>3430</v>
      </c>
      <c r="D1917" s="3" t="s">
        <v>7541</v>
      </c>
      <c r="E1917" s="5">
        <v>2000</v>
      </c>
      <c r="F1917" s="7">
        <v>2000</v>
      </c>
      <c r="G1917" t="s">
        <v>8218</v>
      </c>
      <c r="H1917" t="s">
        <v>8223</v>
      </c>
      <c r="I1917" t="s">
        <v>8245</v>
      </c>
      <c r="J1917">
        <v>1408383153</v>
      </c>
      <c r="K1917">
        <v>1405791153</v>
      </c>
      <c r="L1917" t="b">
        <v>0</v>
      </c>
      <c r="M1917">
        <v>21</v>
      </c>
      <c r="N1917" t="b">
        <v>1</v>
      </c>
      <c r="O1917" t="s">
        <v>8269</v>
      </c>
      <c r="P1917">
        <f t="shared" si="116"/>
        <v>100</v>
      </c>
      <c r="Q1917">
        <f t="shared" si="117"/>
        <v>95.24</v>
      </c>
      <c r="R1917" s="12" t="s">
        <v>8323</v>
      </c>
      <c r="S1917" t="s">
        <v>8326</v>
      </c>
      <c r="T1917" s="17">
        <f t="shared" si="118"/>
        <v>41839.730937500004</v>
      </c>
      <c r="U1917" s="17">
        <f t="shared" si="119"/>
        <v>41833.457326388889</v>
      </c>
    </row>
    <row r="1918" spans="2:22" ht="42.75" x14ac:dyDescent="0.45">
      <c r="B1918">
        <v>3445</v>
      </c>
      <c r="C1918" s="9" t="s">
        <v>3444</v>
      </c>
      <c r="D1918" s="3" t="s">
        <v>7555</v>
      </c>
      <c r="E1918" s="5">
        <v>2000</v>
      </c>
      <c r="F1918" s="7">
        <v>2000</v>
      </c>
      <c r="G1918" t="s">
        <v>8218</v>
      </c>
      <c r="H1918" t="s">
        <v>8224</v>
      </c>
      <c r="I1918" t="s">
        <v>8246</v>
      </c>
      <c r="J1918">
        <v>1445604236</v>
      </c>
      <c r="K1918">
        <v>1443185036</v>
      </c>
      <c r="L1918" t="b">
        <v>0</v>
      </c>
      <c r="M1918">
        <v>31</v>
      </c>
      <c r="N1918" t="b">
        <v>1</v>
      </c>
      <c r="O1918" t="s">
        <v>8269</v>
      </c>
      <c r="P1918">
        <f t="shared" si="116"/>
        <v>100</v>
      </c>
      <c r="Q1918">
        <f t="shared" si="117"/>
        <v>64.52</v>
      </c>
      <c r="R1918" s="12" t="s">
        <v>8323</v>
      </c>
      <c r="S1918" t="s">
        <v>8326</v>
      </c>
      <c r="T1918" s="17">
        <f t="shared" si="118"/>
        <v>42272.530509259261</v>
      </c>
      <c r="U1918" s="17">
        <f t="shared" si="119"/>
        <v>41983.8675</v>
      </c>
    </row>
    <row r="1919" spans="2:22" ht="42.75" hidden="1" x14ac:dyDescent="0.45">
      <c r="B1919">
        <v>3627</v>
      </c>
      <c r="C1919" s="9" t="s">
        <v>3625</v>
      </c>
      <c r="D1919" s="3" t="s">
        <v>7737</v>
      </c>
      <c r="E1919" s="5">
        <v>2000</v>
      </c>
      <c r="F1919" s="7">
        <v>2000</v>
      </c>
      <c r="G1919" t="s">
        <v>8218</v>
      </c>
      <c r="H1919" t="s">
        <v>8223</v>
      </c>
      <c r="I1919" t="s">
        <v>8245</v>
      </c>
      <c r="J1919">
        <v>1463803140</v>
      </c>
      <c r="K1919">
        <v>1459446487</v>
      </c>
      <c r="L1919" t="b">
        <v>0</v>
      </c>
      <c r="M1919">
        <v>29</v>
      </c>
      <c r="N1919" t="b">
        <v>1</v>
      </c>
      <c r="O1919" t="s">
        <v>8269</v>
      </c>
      <c r="P1919">
        <f t="shared" si="116"/>
        <v>100</v>
      </c>
      <c r="Q1919">
        <f t="shared" si="117"/>
        <v>68.97</v>
      </c>
      <c r="R1919" s="12" t="s">
        <v>8323</v>
      </c>
      <c r="S1919" t="s">
        <v>8326</v>
      </c>
      <c r="T1919" s="17">
        <f t="shared" si="118"/>
        <v>42460.741747685184</v>
      </c>
      <c r="U1919" s="17">
        <f t="shared" si="119"/>
        <v>42180.462083333332</v>
      </c>
    </row>
    <row r="1920" spans="2:22" ht="42.75" hidden="1" x14ac:dyDescent="0.45">
      <c r="B1920">
        <v>3770</v>
      </c>
      <c r="C1920" s="9" t="s">
        <v>3767</v>
      </c>
      <c r="D1920" s="3" t="s">
        <v>7880</v>
      </c>
      <c r="E1920" s="5">
        <v>2000</v>
      </c>
      <c r="F1920" s="7">
        <v>2000</v>
      </c>
      <c r="G1920" t="s">
        <v>8218</v>
      </c>
      <c r="H1920" t="s">
        <v>8224</v>
      </c>
      <c r="I1920" t="s">
        <v>8246</v>
      </c>
      <c r="J1920">
        <v>1434234010</v>
      </c>
      <c r="K1920">
        <v>1431642010</v>
      </c>
      <c r="L1920" t="b">
        <v>0</v>
      </c>
      <c r="M1920">
        <v>20</v>
      </c>
      <c r="N1920" t="b">
        <v>1</v>
      </c>
      <c r="O1920" t="s">
        <v>8303</v>
      </c>
      <c r="P1920">
        <f t="shared" si="116"/>
        <v>100</v>
      </c>
      <c r="Q1920">
        <f t="shared" si="117"/>
        <v>100</v>
      </c>
      <c r="R1920" s="12" t="s">
        <v>8323</v>
      </c>
      <c r="S1920" t="s">
        <v>8335</v>
      </c>
      <c r="T1920" s="17">
        <f t="shared" si="118"/>
        <v>42138.930671296301</v>
      </c>
      <c r="U1920" s="17">
        <f t="shared" si="119"/>
        <v>41869.730937500004</v>
      </c>
      <c r="V1920">
        <f>YEAR(T:T)</f>
        <v>2015</v>
      </c>
    </row>
    <row r="1921" spans="2:21" ht="42.75" hidden="1" x14ac:dyDescent="0.45">
      <c r="B1921">
        <v>2204</v>
      </c>
      <c r="C1921" s="9" t="s">
        <v>2205</v>
      </c>
      <c r="D1921" s="3" t="s">
        <v>6314</v>
      </c>
      <c r="E1921" s="5">
        <v>1500</v>
      </c>
      <c r="F1921" s="7">
        <v>1993</v>
      </c>
      <c r="G1921" t="s">
        <v>8218</v>
      </c>
      <c r="H1921" t="s">
        <v>8223</v>
      </c>
      <c r="I1921" t="s">
        <v>8245</v>
      </c>
      <c r="J1921">
        <v>1362814119</v>
      </c>
      <c r="K1921">
        <v>1360222119</v>
      </c>
      <c r="L1921" t="b">
        <v>0</v>
      </c>
      <c r="M1921">
        <v>73</v>
      </c>
      <c r="N1921" t="b">
        <v>1</v>
      </c>
      <c r="O1921" t="s">
        <v>8278</v>
      </c>
      <c r="P1921">
        <f t="shared" si="116"/>
        <v>133</v>
      </c>
      <c r="Q1921">
        <f t="shared" si="117"/>
        <v>27.3</v>
      </c>
      <c r="R1921" s="12" t="s">
        <v>8327</v>
      </c>
      <c r="S1921" t="s">
        <v>8329</v>
      </c>
      <c r="T1921" s="17">
        <f t="shared" si="118"/>
        <v>41312.311562499999</v>
      </c>
      <c r="U1921" s="17">
        <f t="shared" si="119"/>
        <v>42300.530509259261</v>
      </c>
    </row>
    <row r="1922" spans="2:21" ht="42.75" hidden="1" x14ac:dyDescent="0.45">
      <c r="B1922">
        <v>1784</v>
      </c>
      <c r="C1922" s="9" t="s">
        <v>1785</v>
      </c>
      <c r="D1922" s="3" t="s">
        <v>5894</v>
      </c>
      <c r="E1922" s="5">
        <v>5000</v>
      </c>
      <c r="F1922" s="7">
        <v>1988</v>
      </c>
      <c r="G1922" t="s">
        <v>8220</v>
      </c>
      <c r="H1922" t="s">
        <v>8223</v>
      </c>
      <c r="I1922" t="s">
        <v>8245</v>
      </c>
      <c r="J1922">
        <v>1422674700</v>
      </c>
      <c r="K1922">
        <v>1419954240</v>
      </c>
      <c r="L1922" t="b">
        <v>1</v>
      </c>
      <c r="M1922">
        <v>33</v>
      </c>
      <c r="N1922" t="b">
        <v>0</v>
      </c>
      <c r="O1922" t="s">
        <v>8283</v>
      </c>
      <c r="P1922">
        <f t="shared" si="116"/>
        <v>40</v>
      </c>
      <c r="Q1922">
        <f t="shared" si="117"/>
        <v>60.24</v>
      </c>
      <c r="R1922" s="12" t="s">
        <v>8313</v>
      </c>
      <c r="S1922" t="s">
        <v>8314</v>
      </c>
      <c r="T1922" s="17">
        <f t="shared" si="118"/>
        <v>42003.655555555553</v>
      </c>
      <c r="U1922" s="17">
        <f t="shared" si="119"/>
        <v>42511.165972222225</v>
      </c>
    </row>
    <row r="1923" spans="2:21" ht="42.75" hidden="1" x14ac:dyDescent="0.45">
      <c r="B1923">
        <v>913</v>
      </c>
      <c r="C1923" s="9" t="s">
        <v>914</v>
      </c>
      <c r="D1923" s="3" t="s">
        <v>5023</v>
      </c>
      <c r="E1923" s="5">
        <v>30000</v>
      </c>
      <c r="F1923" s="7">
        <v>1982</v>
      </c>
      <c r="G1923" t="s">
        <v>8220</v>
      </c>
      <c r="H1923" t="s">
        <v>8223</v>
      </c>
      <c r="I1923" t="s">
        <v>8245</v>
      </c>
      <c r="J1923">
        <v>1336188019</v>
      </c>
      <c r="K1923">
        <v>1333596019</v>
      </c>
      <c r="L1923" t="b">
        <v>0</v>
      </c>
      <c r="M1923">
        <v>24</v>
      </c>
      <c r="N1923" t="b">
        <v>0</v>
      </c>
      <c r="O1923" t="s">
        <v>8276</v>
      </c>
      <c r="P1923">
        <f t="shared" ref="P1923:P1986" si="120">ROUND(F1923/E1923*100,0)</f>
        <v>7</v>
      </c>
      <c r="Q1923">
        <f t="shared" ref="Q1923:Q1986" si="121">IFERROR(ROUND(F1923/M1923,2),0)</f>
        <v>82.58</v>
      </c>
      <c r="R1923" s="12" t="s">
        <v>8327</v>
      </c>
      <c r="S1923" t="s">
        <v>8350</v>
      </c>
      <c r="T1923" s="17">
        <f t="shared" ref="T1923:T1986" si="122">(((K1923/60)/60)/24)+DATE(1970,1,1)</f>
        <v>41004.139108796298</v>
      </c>
      <c r="U1923" s="17">
        <f t="shared" si="119"/>
        <v>42168.930671296301</v>
      </c>
    </row>
    <row r="1924" spans="2:21" ht="42.75" hidden="1" x14ac:dyDescent="0.45">
      <c r="B1924">
        <v>2622</v>
      </c>
      <c r="C1924" s="9" t="s">
        <v>2622</v>
      </c>
      <c r="D1924" s="3" t="s">
        <v>6732</v>
      </c>
      <c r="E1924" s="5">
        <v>1500</v>
      </c>
      <c r="F1924" s="7">
        <v>1967.76</v>
      </c>
      <c r="G1924" t="s">
        <v>8218</v>
      </c>
      <c r="H1924" t="s">
        <v>8236</v>
      </c>
      <c r="I1924" t="s">
        <v>8248</v>
      </c>
      <c r="J1924">
        <v>1483120216</v>
      </c>
      <c r="K1924">
        <v>1479232216</v>
      </c>
      <c r="L1924" t="b">
        <v>0</v>
      </c>
      <c r="M1924">
        <v>74</v>
      </c>
      <c r="N1924" t="b">
        <v>1</v>
      </c>
      <c r="O1924" t="s">
        <v>8299</v>
      </c>
      <c r="P1924">
        <f t="shared" si="120"/>
        <v>131</v>
      </c>
      <c r="Q1924">
        <f t="shared" si="121"/>
        <v>26.59</v>
      </c>
      <c r="R1924" s="12" t="s">
        <v>8308</v>
      </c>
      <c r="S1924" t="s">
        <v>8315</v>
      </c>
      <c r="T1924" s="17">
        <f t="shared" si="122"/>
        <v>42689.74324074074</v>
      </c>
      <c r="U1924" s="17">
        <f t="shared" si="119"/>
        <v>41342.311562499999</v>
      </c>
    </row>
    <row r="1925" spans="2:21" ht="42.75" hidden="1" x14ac:dyDescent="0.45">
      <c r="B1925">
        <v>1714</v>
      </c>
      <c r="C1925" s="9" t="s">
        <v>1715</v>
      </c>
      <c r="D1925" s="3" t="s">
        <v>5824</v>
      </c>
      <c r="E1925" s="5">
        <v>25000</v>
      </c>
      <c r="F1925" s="7">
        <v>1967</v>
      </c>
      <c r="G1925" t="s">
        <v>8220</v>
      </c>
      <c r="H1925" t="s">
        <v>8223</v>
      </c>
      <c r="I1925" t="s">
        <v>8245</v>
      </c>
      <c r="J1925">
        <v>1430517761</v>
      </c>
      <c r="K1925">
        <v>1427925761</v>
      </c>
      <c r="L1925" t="b">
        <v>0</v>
      </c>
      <c r="M1925">
        <v>17</v>
      </c>
      <c r="N1925" t="b">
        <v>0</v>
      </c>
      <c r="O1925" t="s">
        <v>8291</v>
      </c>
      <c r="P1925">
        <f t="shared" si="120"/>
        <v>8</v>
      </c>
      <c r="Q1925">
        <f t="shared" si="121"/>
        <v>115.71</v>
      </c>
      <c r="R1925" s="12" t="s">
        <v>8327</v>
      </c>
      <c r="S1925" t="s">
        <v>8330</v>
      </c>
      <c r="T1925" s="17">
        <f t="shared" si="122"/>
        <v>42095.918530092589</v>
      </c>
      <c r="U1925" s="17">
        <f t="shared" si="119"/>
        <v>42035.142361111109</v>
      </c>
    </row>
    <row r="1926" spans="2:21" ht="42.75" hidden="1" x14ac:dyDescent="0.45">
      <c r="B1926">
        <v>3383</v>
      </c>
      <c r="C1926" s="9" t="s">
        <v>3382</v>
      </c>
      <c r="D1926" s="3" t="s">
        <v>7493</v>
      </c>
      <c r="E1926" s="5">
        <v>1750</v>
      </c>
      <c r="F1926" s="7">
        <v>1955</v>
      </c>
      <c r="G1926" t="s">
        <v>8218</v>
      </c>
      <c r="H1926" t="s">
        <v>8223</v>
      </c>
      <c r="I1926" t="s">
        <v>8245</v>
      </c>
      <c r="J1926">
        <v>1466707620</v>
      </c>
      <c r="K1926">
        <v>1464979620</v>
      </c>
      <c r="L1926" t="b">
        <v>0</v>
      </c>
      <c r="M1926">
        <v>30</v>
      </c>
      <c r="N1926" t="b">
        <v>1</v>
      </c>
      <c r="O1926" t="s">
        <v>8269</v>
      </c>
      <c r="P1926">
        <f t="shared" si="120"/>
        <v>112</v>
      </c>
      <c r="Q1926">
        <f t="shared" si="121"/>
        <v>65.17</v>
      </c>
      <c r="R1926" s="12" t="s">
        <v>8323</v>
      </c>
      <c r="S1926" t="s">
        <v>8326</v>
      </c>
      <c r="T1926" s="17">
        <f t="shared" si="122"/>
        <v>42524.782638888893</v>
      </c>
      <c r="U1926" s="17">
        <f t="shared" ref="U1926:U1989" si="123">(((J1923/60)/60)/24)+DATE(1970,1,1)</f>
        <v>41034.139108796298</v>
      </c>
    </row>
    <row r="1927" spans="2:21" x14ac:dyDescent="0.45">
      <c r="B1927">
        <v>3271</v>
      </c>
      <c r="C1927" s="9" t="s">
        <v>3271</v>
      </c>
      <c r="D1927" s="3" t="s">
        <v>7381</v>
      </c>
      <c r="E1927" s="5">
        <v>1500</v>
      </c>
      <c r="F1927" s="7">
        <v>1950</v>
      </c>
      <c r="G1927" t="s">
        <v>8218</v>
      </c>
      <c r="H1927" t="s">
        <v>8224</v>
      </c>
      <c r="I1927" t="s">
        <v>8246</v>
      </c>
      <c r="J1927">
        <v>1414927775</v>
      </c>
      <c r="K1927">
        <v>1412332175</v>
      </c>
      <c r="L1927" t="b">
        <v>1</v>
      </c>
      <c r="M1927">
        <v>51</v>
      </c>
      <c r="N1927" t="b">
        <v>1</v>
      </c>
      <c r="O1927" t="s">
        <v>8269</v>
      </c>
      <c r="P1927">
        <f t="shared" si="120"/>
        <v>130</v>
      </c>
      <c r="Q1927">
        <f t="shared" si="121"/>
        <v>38.24</v>
      </c>
      <c r="R1927" s="12" t="s">
        <v>8323</v>
      </c>
      <c r="S1927" t="s">
        <v>8326</v>
      </c>
      <c r="T1927" s="17">
        <f t="shared" si="122"/>
        <v>41915.437210648146</v>
      </c>
      <c r="U1927" s="17">
        <f t="shared" si="123"/>
        <v>42734.74324074074</v>
      </c>
    </row>
    <row r="1928" spans="2:21" ht="42.75" hidden="1" x14ac:dyDescent="0.45">
      <c r="B1928">
        <v>830</v>
      </c>
      <c r="C1928" s="9" t="s">
        <v>831</v>
      </c>
      <c r="D1928" s="3" t="s">
        <v>4940</v>
      </c>
      <c r="E1928" s="5">
        <v>1800</v>
      </c>
      <c r="F1928" s="7">
        <v>1941</v>
      </c>
      <c r="G1928" t="s">
        <v>8218</v>
      </c>
      <c r="H1928" t="s">
        <v>8223</v>
      </c>
      <c r="I1928" t="s">
        <v>8245</v>
      </c>
      <c r="J1928">
        <v>1363952225</v>
      </c>
      <c r="K1928">
        <v>1361363825</v>
      </c>
      <c r="L1928" t="b">
        <v>0</v>
      </c>
      <c r="M1928">
        <v>32</v>
      </c>
      <c r="N1928" t="b">
        <v>1</v>
      </c>
      <c r="O1928" t="s">
        <v>8274</v>
      </c>
      <c r="P1928">
        <f t="shared" si="120"/>
        <v>108</v>
      </c>
      <c r="Q1928">
        <f t="shared" si="121"/>
        <v>60.66</v>
      </c>
      <c r="R1928" s="12" t="s">
        <v>8327</v>
      </c>
      <c r="S1928" t="s">
        <v>8331</v>
      </c>
      <c r="T1928" s="17">
        <f t="shared" si="122"/>
        <v>41325.525752314818</v>
      </c>
      <c r="U1928" s="17">
        <f t="shared" si="123"/>
        <v>42125.918530092589</v>
      </c>
    </row>
    <row r="1929" spans="2:21" ht="42.75" hidden="1" x14ac:dyDescent="0.45">
      <c r="B1929">
        <v>26</v>
      </c>
      <c r="C1929" s="9" t="s">
        <v>28</v>
      </c>
      <c r="D1929" s="3" t="s">
        <v>4137</v>
      </c>
      <c r="E1929" s="5">
        <v>1250</v>
      </c>
      <c r="F1929" s="7">
        <v>1940</v>
      </c>
      <c r="G1929" t="s">
        <v>8218</v>
      </c>
      <c r="H1929" t="s">
        <v>8223</v>
      </c>
      <c r="I1929" t="s">
        <v>8245</v>
      </c>
      <c r="J1929">
        <v>1408278144</v>
      </c>
      <c r="K1929">
        <v>1404822144</v>
      </c>
      <c r="L1929" t="b">
        <v>0</v>
      </c>
      <c r="M1929">
        <v>19</v>
      </c>
      <c r="N1929" t="b">
        <v>1</v>
      </c>
      <c r="O1929" t="s">
        <v>8263</v>
      </c>
      <c r="P1929">
        <f t="shared" si="120"/>
        <v>155</v>
      </c>
      <c r="Q1929">
        <f t="shared" si="121"/>
        <v>102.11</v>
      </c>
      <c r="R1929" s="12" t="s">
        <v>8321</v>
      </c>
      <c r="S1929" t="s">
        <v>8332</v>
      </c>
      <c r="T1929" s="17">
        <f t="shared" si="122"/>
        <v>41828.515555555554</v>
      </c>
      <c r="U1929" s="17">
        <f t="shared" si="123"/>
        <v>42544.782638888893</v>
      </c>
    </row>
    <row r="1930" spans="2:21" ht="42.75" hidden="1" x14ac:dyDescent="0.45">
      <c r="B1930">
        <v>1226</v>
      </c>
      <c r="C1930" s="9" t="s">
        <v>1227</v>
      </c>
      <c r="D1930" s="3" t="s">
        <v>5336</v>
      </c>
      <c r="E1930" s="5">
        <v>50000</v>
      </c>
      <c r="F1930" s="7">
        <v>1937</v>
      </c>
      <c r="G1930" t="s">
        <v>8219</v>
      </c>
      <c r="H1930" t="s">
        <v>8223</v>
      </c>
      <c r="I1930" t="s">
        <v>8245</v>
      </c>
      <c r="J1930">
        <v>1398042000</v>
      </c>
      <c r="K1930">
        <v>1395089981</v>
      </c>
      <c r="L1930" t="b">
        <v>0</v>
      </c>
      <c r="M1930">
        <v>40</v>
      </c>
      <c r="N1930" t="b">
        <v>0</v>
      </c>
      <c r="O1930" t="s">
        <v>8284</v>
      </c>
      <c r="P1930">
        <f t="shared" si="120"/>
        <v>4</v>
      </c>
      <c r="Q1930">
        <f t="shared" si="121"/>
        <v>48.43</v>
      </c>
      <c r="R1930" s="12" t="s">
        <v>8327</v>
      </c>
      <c r="S1930" t="s">
        <v>8354</v>
      </c>
      <c r="T1930" s="17">
        <f t="shared" si="122"/>
        <v>41715.874780092592</v>
      </c>
      <c r="U1930" s="17">
        <f t="shared" si="123"/>
        <v>41945.478877314818</v>
      </c>
    </row>
    <row r="1931" spans="2:21" ht="28.5" hidden="1" x14ac:dyDescent="0.45">
      <c r="B1931">
        <v>1672</v>
      </c>
      <c r="C1931" s="9" t="s">
        <v>1673</v>
      </c>
      <c r="D1931" s="3" t="s">
        <v>5782</v>
      </c>
      <c r="E1931" s="5">
        <v>1700</v>
      </c>
      <c r="F1931" s="7">
        <v>1920</v>
      </c>
      <c r="G1931" t="s">
        <v>8218</v>
      </c>
      <c r="H1931" t="s">
        <v>8223</v>
      </c>
      <c r="I1931" t="s">
        <v>8245</v>
      </c>
      <c r="J1931">
        <v>1338824730</v>
      </c>
      <c r="K1931">
        <v>1336232730</v>
      </c>
      <c r="L1931" t="b">
        <v>0</v>
      </c>
      <c r="M1931">
        <v>49</v>
      </c>
      <c r="N1931" t="b">
        <v>1</v>
      </c>
      <c r="O1931" t="s">
        <v>8290</v>
      </c>
      <c r="P1931">
        <f t="shared" si="120"/>
        <v>113</v>
      </c>
      <c r="Q1931">
        <f t="shared" si="121"/>
        <v>39.18</v>
      </c>
      <c r="R1931" s="12" t="s">
        <v>8327</v>
      </c>
      <c r="S1931" t="s">
        <v>8338</v>
      </c>
      <c r="T1931" s="17">
        <f t="shared" si="122"/>
        <v>41034.656597222223</v>
      </c>
      <c r="U1931" s="17">
        <f t="shared" si="123"/>
        <v>41355.484085648146</v>
      </c>
    </row>
    <row r="1932" spans="2:21" ht="42.75" hidden="1" x14ac:dyDescent="0.45">
      <c r="B1932">
        <v>3042</v>
      </c>
      <c r="C1932" s="9" t="s">
        <v>3042</v>
      </c>
      <c r="D1932" s="3" t="s">
        <v>7152</v>
      </c>
      <c r="E1932" s="5">
        <v>1500</v>
      </c>
      <c r="F1932" s="7">
        <v>1920</v>
      </c>
      <c r="G1932" t="s">
        <v>8218</v>
      </c>
      <c r="H1932" t="s">
        <v>8224</v>
      </c>
      <c r="I1932" t="s">
        <v>8246</v>
      </c>
      <c r="J1932">
        <v>1444149047</v>
      </c>
      <c r="K1932">
        <v>1441557047</v>
      </c>
      <c r="L1932" t="b">
        <v>0</v>
      </c>
      <c r="M1932">
        <v>37</v>
      </c>
      <c r="N1932" t="b">
        <v>1</v>
      </c>
      <c r="O1932" t="s">
        <v>8301</v>
      </c>
      <c r="P1932">
        <f t="shared" si="120"/>
        <v>128</v>
      </c>
      <c r="Q1932">
        <f t="shared" si="121"/>
        <v>51.89</v>
      </c>
      <c r="R1932" s="12" t="s">
        <v>8323</v>
      </c>
      <c r="S1932" t="s">
        <v>8324</v>
      </c>
      <c r="T1932" s="17">
        <f t="shared" si="122"/>
        <v>42253.688043981485</v>
      </c>
      <c r="U1932" s="17">
        <f t="shared" si="123"/>
        <v>41868.515555555554</v>
      </c>
    </row>
    <row r="1933" spans="2:21" ht="42.75" x14ac:dyDescent="0.45">
      <c r="B1933">
        <v>3479</v>
      </c>
      <c r="C1933" s="9" t="s">
        <v>3478</v>
      </c>
      <c r="D1933" s="3" t="s">
        <v>7589</v>
      </c>
      <c r="E1933" s="5">
        <v>1500</v>
      </c>
      <c r="F1933" s="7">
        <v>1918</v>
      </c>
      <c r="G1933" t="s">
        <v>8218</v>
      </c>
      <c r="H1933" t="s">
        <v>8224</v>
      </c>
      <c r="I1933" t="s">
        <v>8246</v>
      </c>
      <c r="J1933">
        <v>1403382680</v>
      </c>
      <c r="K1933">
        <v>1400790680</v>
      </c>
      <c r="L1933" t="b">
        <v>0</v>
      </c>
      <c r="M1933">
        <v>56</v>
      </c>
      <c r="N1933" t="b">
        <v>1</v>
      </c>
      <c r="O1933" t="s">
        <v>8269</v>
      </c>
      <c r="P1933">
        <f t="shared" si="120"/>
        <v>128</v>
      </c>
      <c r="Q1933">
        <f t="shared" si="121"/>
        <v>34.25</v>
      </c>
      <c r="R1933" s="12" t="s">
        <v>8323</v>
      </c>
      <c r="S1933" t="s">
        <v>8326</v>
      </c>
      <c r="T1933" s="17">
        <f t="shared" si="122"/>
        <v>41781.855092592588</v>
      </c>
      <c r="U1933" s="17">
        <f t="shared" si="123"/>
        <v>41750.041666666664</v>
      </c>
    </row>
    <row r="1934" spans="2:21" ht="42.75" hidden="1" x14ac:dyDescent="0.45">
      <c r="B1934">
        <v>2495</v>
      </c>
      <c r="C1934" s="9" t="s">
        <v>2495</v>
      </c>
      <c r="D1934" s="3" t="s">
        <v>6605</v>
      </c>
      <c r="E1934" s="5">
        <v>1500</v>
      </c>
      <c r="F1934" s="7">
        <v>1913.05</v>
      </c>
      <c r="G1934" t="s">
        <v>8218</v>
      </c>
      <c r="H1934" t="s">
        <v>8223</v>
      </c>
      <c r="I1934" t="s">
        <v>8245</v>
      </c>
      <c r="J1934">
        <v>1339022575</v>
      </c>
      <c r="K1934">
        <v>1336430575</v>
      </c>
      <c r="L1934" t="b">
        <v>0</v>
      </c>
      <c r="M1934">
        <v>42</v>
      </c>
      <c r="N1934" t="b">
        <v>1</v>
      </c>
      <c r="O1934" t="s">
        <v>8277</v>
      </c>
      <c r="P1934">
        <f t="shared" si="120"/>
        <v>128</v>
      </c>
      <c r="Q1934">
        <f t="shared" si="121"/>
        <v>45.55</v>
      </c>
      <c r="R1934" s="12" t="s">
        <v>8327</v>
      </c>
      <c r="S1934" t="s">
        <v>8328</v>
      </c>
      <c r="T1934" s="17">
        <f t="shared" si="122"/>
        <v>41036.946469907409</v>
      </c>
      <c r="U1934" s="17">
        <f t="shared" si="123"/>
        <v>41064.656597222223</v>
      </c>
    </row>
    <row r="1935" spans="2:21" ht="57" hidden="1" x14ac:dyDescent="0.45">
      <c r="B1935">
        <v>499</v>
      </c>
      <c r="C1935" s="9" t="s">
        <v>500</v>
      </c>
      <c r="D1935" s="3" t="s">
        <v>4609</v>
      </c>
      <c r="E1935" s="5">
        <v>20000</v>
      </c>
      <c r="F1935" s="7">
        <v>1910</v>
      </c>
      <c r="G1935" t="s">
        <v>8220</v>
      </c>
      <c r="H1935" t="s">
        <v>8223</v>
      </c>
      <c r="I1935" t="s">
        <v>8245</v>
      </c>
      <c r="J1935">
        <v>1255381140</v>
      </c>
      <c r="K1935">
        <v>1250630968</v>
      </c>
      <c r="L1935" t="b">
        <v>0</v>
      </c>
      <c r="M1935">
        <v>26</v>
      </c>
      <c r="N1935" t="b">
        <v>0</v>
      </c>
      <c r="O1935" t="s">
        <v>8268</v>
      </c>
      <c r="P1935">
        <f t="shared" si="120"/>
        <v>10</v>
      </c>
      <c r="Q1935">
        <f t="shared" si="121"/>
        <v>73.459999999999994</v>
      </c>
      <c r="R1935" s="12" t="s">
        <v>8321</v>
      </c>
      <c r="S1935" t="s">
        <v>8339</v>
      </c>
      <c r="T1935" s="17">
        <f t="shared" si="122"/>
        <v>40043.895462962959</v>
      </c>
      <c r="U1935" s="17">
        <f t="shared" si="123"/>
        <v>42283.688043981485</v>
      </c>
    </row>
    <row r="1936" spans="2:21" ht="42.75" hidden="1" x14ac:dyDescent="0.45">
      <c r="B1936">
        <v>2883</v>
      </c>
      <c r="C1936" s="9" t="s">
        <v>2883</v>
      </c>
      <c r="D1936" s="3" t="s">
        <v>6993</v>
      </c>
      <c r="E1936" s="5">
        <v>10000</v>
      </c>
      <c r="F1936" s="7">
        <v>1908</v>
      </c>
      <c r="G1936" t="s">
        <v>8220</v>
      </c>
      <c r="H1936" t="s">
        <v>8223</v>
      </c>
      <c r="I1936" t="s">
        <v>8245</v>
      </c>
      <c r="J1936">
        <v>1454734740</v>
      </c>
      <c r="K1936">
        <v>1451684437</v>
      </c>
      <c r="L1936" t="b">
        <v>0</v>
      </c>
      <c r="M1936">
        <v>5</v>
      </c>
      <c r="N1936" t="b">
        <v>0</v>
      </c>
      <c r="O1936" t="s">
        <v>8269</v>
      </c>
      <c r="P1936">
        <f t="shared" si="120"/>
        <v>19</v>
      </c>
      <c r="Q1936">
        <f t="shared" si="121"/>
        <v>381.6</v>
      </c>
      <c r="R1936" s="12" t="s">
        <v>8323</v>
      </c>
      <c r="S1936" t="s">
        <v>8326</v>
      </c>
      <c r="T1936" s="17">
        <f t="shared" si="122"/>
        <v>42370.90320601852</v>
      </c>
      <c r="U1936" s="17">
        <f t="shared" si="123"/>
        <v>41811.855092592588</v>
      </c>
    </row>
    <row r="1937" spans="2:21" ht="42.75" hidden="1" x14ac:dyDescent="0.45">
      <c r="B1937">
        <v>2675</v>
      </c>
      <c r="C1937" s="9" t="s">
        <v>2675</v>
      </c>
      <c r="D1937" s="3" t="s">
        <v>6785</v>
      </c>
      <c r="E1937" s="5">
        <v>25000</v>
      </c>
      <c r="F1937" s="7">
        <v>1897</v>
      </c>
      <c r="G1937" t="s">
        <v>8220</v>
      </c>
      <c r="H1937" t="s">
        <v>8223</v>
      </c>
      <c r="I1937" t="s">
        <v>8245</v>
      </c>
      <c r="J1937">
        <v>1415655289</v>
      </c>
      <c r="K1937">
        <v>1413059689</v>
      </c>
      <c r="L1937" t="b">
        <v>1</v>
      </c>
      <c r="M1937">
        <v>29</v>
      </c>
      <c r="N1937" t="b">
        <v>0</v>
      </c>
      <c r="O1937" t="s">
        <v>8300</v>
      </c>
      <c r="P1937">
        <f t="shared" si="120"/>
        <v>8</v>
      </c>
      <c r="Q1937">
        <f t="shared" si="121"/>
        <v>65.41</v>
      </c>
      <c r="R1937" s="12" t="s">
        <v>8308</v>
      </c>
      <c r="S1937" t="s">
        <v>8340</v>
      </c>
      <c r="T1937" s="17">
        <f t="shared" si="122"/>
        <v>41923.857511574075</v>
      </c>
      <c r="U1937" s="17">
        <f t="shared" si="123"/>
        <v>41066.946469907409</v>
      </c>
    </row>
    <row r="1938" spans="2:21" ht="42.75" hidden="1" x14ac:dyDescent="0.45">
      <c r="B1938">
        <v>985</v>
      </c>
      <c r="C1938" s="9" t="s">
        <v>986</v>
      </c>
      <c r="D1938" s="3" t="s">
        <v>5095</v>
      </c>
      <c r="E1938" s="5">
        <v>30000</v>
      </c>
      <c r="F1938" s="7">
        <v>1888</v>
      </c>
      <c r="G1938" t="s">
        <v>8220</v>
      </c>
      <c r="H1938" t="s">
        <v>8235</v>
      </c>
      <c r="I1938" t="s">
        <v>8248</v>
      </c>
      <c r="J1938">
        <v>1451602800</v>
      </c>
      <c r="K1938">
        <v>1449011610</v>
      </c>
      <c r="L1938" t="b">
        <v>0</v>
      </c>
      <c r="M1938">
        <v>23</v>
      </c>
      <c r="N1938" t="b">
        <v>0</v>
      </c>
      <c r="O1938" t="s">
        <v>8271</v>
      </c>
      <c r="P1938">
        <f t="shared" si="120"/>
        <v>6</v>
      </c>
      <c r="Q1938">
        <f t="shared" si="121"/>
        <v>82.09</v>
      </c>
      <c r="R1938" s="12" t="s">
        <v>8308</v>
      </c>
      <c r="S1938" t="s">
        <v>8310</v>
      </c>
      <c r="T1938" s="17">
        <f t="shared" si="122"/>
        <v>42339.967708333337</v>
      </c>
      <c r="U1938" s="17">
        <f t="shared" si="123"/>
        <v>40098.874305555553</v>
      </c>
    </row>
    <row r="1939" spans="2:21" ht="42.75" hidden="1" x14ac:dyDescent="0.45">
      <c r="B1939">
        <v>2619</v>
      </c>
      <c r="C1939" s="9" t="s">
        <v>2619</v>
      </c>
      <c r="D1939" s="3" t="s">
        <v>6729</v>
      </c>
      <c r="E1939" s="5">
        <v>1000</v>
      </c>
      <c r="F1939" s="7">
        <v>1884</v>
      </c>
      <c r="G1939" t="s">
        <v>8218</v>
      </c>
      <c r="H1939" t="s">
        <v>8223</v>
      </c>
      <c r="I1939" t="s">
        <v>8245</v>
      </c>
      <c r="J1939">
        <v>1445598000</v>
      </c>
      <c r="K1939">
        <v>1443302004</v>
      </c>
      <c r="L1939" t="b">
        <v>1</v>
      </c>
      <c r="M1939">
        <v>53</v>
      </c>
      <c r="N1939" t="b">
        <v>1</v>
      </c>
      <c r="O1939" t="s">
        <v>8299</v>
      </c>
      <c r="P1939">
        <f t="shared" si="120"/>
        <v>188</v>
      </c>
      <c r="Q1939">
        <f t="shared" si="121"/>
        <v>35.549999999999997</v>
      </c>
      <c r="R1939" s="12" t="s">
        <v>8308</v>
      </c>
      <c r="S1939" t="s">
        <v>8315</v>
      </c>
      <c r="T1939" s="17">
        <f t="shared" si="122"/>
        <v>42273.884305555555</v>
      </c>
      <c r="U1939" s="17">
        <f t="shared" si="123"/>
        <v>42406.207638888889</v>
      </c>
    </row>
    <row r="1940" spans="2:21" ht="42.75" hidden="1" x14ac:dyDescent="0.45">
      <c r="B1940">
        <v>2314</v>
      </c>
      <c r="C1940" s="9" t="s">
        <v>2315</v>
      </c>
      <c r="D1940" s="3" t="s">
        <v>6424</v>
      </c>
      <c r="E1940" s="5">
        <v>1200</v>
      </c>
      <c r="F1940" s="7">
        <v>1883.64</v>
      </c>
      <c r="G1940" t="s">
        <v>8218</v>
      </c>
      <c r="H1940" t="s">
        <v>8223</v>
      </c>
      <c r="I1940" t="s">
        <v>8245</v>
      </c>
      <c r="J1940">
        <v>1339074857</v>
      </c>
      <c r="K1940">
        <v>1336482857</v>
      </c>
      <c r="L1940" t="b">
        <v>1</v>
      </c>
      <c r="M1940">
        <v>50</v>
      </c>
      <c r="N1940" t="b">
        <v>1</v>
      </c>
      <c r="O1940" t="s">
        <v>8277</v>
      </c>
      <c r="P1940">
        <f t="shared" si="120"/>
        <v>157</v>
      </c>
      <c r="Q1940">
        <f t="shared" si="121"/>
        <v>37.67</v>
      </c>
      <c r="R1940" s="12" t="s">
        <v>8327</v>
      </c>
      <c r="S1940" t="s">
        <v>8328</v>
      </c>
      <c r="T1940" s="17">
        <f t="shared" si="122"/>
        <v>41037.551585648151</v>
      </c>
      <c r="U1940" s="17">
        <f t="shared" si="123"/>
        <v>41953.899178240739</v>
      </c>
    </row>
    <row r="1941" spans="2:21" ht="42.75" hidden="1" x14ac:dyDescent="0.45">
      <c r="B1941">
        <v>1470</v>
      </c>
      <c r="C1941" s="9" t="s">
        <v>1471</v>
      </c>
      <c r="D1941" s="3" t="s">
        <v>5580</v>
      </c>
      <c r="E1941" s="5">
        <v>1500</v>
      </c>
      <c r="F1941" s="7">
        <v>1877</v>
      </c>
      <c r="G1941" t="s">
        <v>8218</v>
      </c>
      <c r="H1941" t="s">
        <v>8223</v>
      </c>
      <c r="I1941" t="s">
        <v>8245</v>
      </c>
      <c r="J1941">
        <v>1356724263</v>
      </c>
      <c r="K1941">
        <v>1354909863</v>
      </c>
      <c r="L1941" t="b">
        <v>1</v>
      </c>
      <c r="M1941">
        <v>81</v>
      </c>
      <c r="N1941" t="b">
        <v>1</v>
      </c>
      <c r="O1941" t="s">
        <v>8286</v>
      </c>
      <c r="P1941">
        <f t="shared" si="120"/>
        <v>125</v>
      </c>
      <c r="Q1941">
        <f t="shared" si="121"/>
        <v>23.17</v>
      </c>
      <c r="R1941" s="12" t="s">
        <v>8311</v>
      </c>
      <c r="S1941" t="s">
        <v>8312</v>
      </c>
      <c r="T1941" s="17">
        <f t="shared" si="122"/>
        <v>41250.827118055553</v>
      </c>
      <c r="U1941" s="17">
        <f t="shared" si="123"/>
        <v>42369.958333333328</v>
      </c>
    </row>
    <row r="1942" spans="2:21" ht="42.75" hidden="1" x14ac:dyDescent="0.45">
      <c r="B1942">
        <v>1773</v>
      </c>
      <c r="C1942" s="9" t="s">
        <v>1774</v>
      </c>
      <c r="D1942" s="3" t="s">
        <v>5883</v>
      </c>
      <c r="E1942" s="5">
        <v>30000</v>
      </c>
      <c r="F1942" s="7">
        <v>1877</v>
      </c>
      <c r="G1942" t="s">
        <v>8220</v>
      </c>
      <c r="H1942" t="s">
        <v>8223</v>
      </c>
      <c r="I1942" t="s">
        <v>8245</v>
      </c>
      <c r="J1942">
        <v>1421691298</v>
      </c>
      <c r="K1942">
        <v>1417803298</v>
      </c>
      <c r="L1942" t="b">
        <v>1</v>
      </c>
      <c r="M1942">
        <v>19</v>
      </c>
      <c r="N1942" t="b">
        <v>0</v>
      </c>
      <c r="O1942" t="s">
        <v>8283</v>
      </c>
      <c r="P1942">
        <f t="shared" si="120"/>
        <v>6</v>
      </c>
      <c r="Q1942">
        <f t="shared" si="121"/>
        <v>98.79</v>
      </c>
      <c r="R1942" s="12" t="s">
        <v>8313</v>
      </c>
      <c r="S1942" t="s">
        <v>8314</v>
      </c>
      <c r="T1942" s="17">
        <f t="shared" si="122"/>
        <v>41978.760393518518</v>
      </c>
      <c r="U1942" s="17">
        <f t="shared" si="123"/>
        <v>42300.458333333328</v>
      </c>
    </row>
    <row r="1943" spans="2:21" ht="42.75" hidden="1" x14ac:dyDescent="0.45">
      <c r="B1943">
        <v>438</v>
      </c>
      <c r="C1943" s="9" t="s">
        <v>439</v>
      </c>
      <c r="D1943" s="3" t="s">
        <v>4548</v>
      </c>
      <c r="E1943" s="5">
        <v>20000</v>
      </c>
      <c r="F1943" s="7">
        <v>1876</v>
      </c>
      <c r="G1943" t="s">
        <v>8220</v>
      </c>
      <c r="H1943" t="s">
        <v>8223</v>
      </c>
      <c r="I1943" t="s">
        <v>8245</v>
      </c>
      <c r="J1943">
        <v>1447830958</v>
      </c>
      <c r="K1943">
        <v>1445235358</v>
      </c>
      <c r="L1943" t="b">
        <v>0</v>
      </c>
      <c r="M1943">
        <v>11</v>
      </c>
      <c r="N1943" t="b">
        <v>0</v>
      </c>
      <c r="O1943" t="s">
        <v>8268</v>
      </c>
      <c r="P1943">
        <f t="shared" si="120"/>
        <v>9</v>
      </c>
      <c r="Q1943">
        <f t="shared" si="121"/>
        <v>170.55</v>
      </c>
      <c r="R1943" s="12" t="s">
        <v>8321</v>
      </c>
      <c r="S1943" t="s">
        <v>8339</v>
      </c>
      <c r="T1943" s="17">
        <f t="shared" si="122"/>
        <v>42296.261087962965</v>
      </c>
      <c r="U1943" s="17">
        <f t="shared" si="123"/>
        <v>41067.551585648151</v>
      </c>
    </row>
    <row r="1944" spans="2:21" ht="42.75" hidden="1" x14ac:dyDescent="0.45">
      <c r="B1944">
        <v>1289</v>
      </c>
      <c r="C1944" s="9" t="s">
        <v>1290</v>
      </c>
      <c r="D1944" s="3" t="s">
        <v>5399</v>
      </c>
      <c r="E1944" s="5">
        <v>1500</v>
      </c>
      <c r="F1944" s="7">
        <v>1876</v>
      </c>
      <c r="G1944" t="s">
        <v>8218</v>
      </c>
      <c r="H1944" t="s">
        <v>8223</v>
      </c>
      <c r="I1944" t="s">
        <v>8245</v>
      </c>
      <c r="J1944">
        <v>1483499645</v>
      </c>
      <c r="K1944">
        <v>1480907645</v>
      </c>
      <c r="L1944" t="b">
        <v>0</v>
      </c>
      <c r="M1944">
        <v>52</v>
      </c>
      <c r="N1944" t="b">
        <v>1</v>
      </c>
      <c r="O1944" t="s">
        <v>8269</v>
      </c>
      <c r="P1944">
        <f t="shared" si="120"/>
        <v>125</v>
      </c>
      <c r="Q1944">
        <f t="shared" si="121"/>
        <v>36.08</v>
      </c>
      <c r="R1944" s="12" t="s">
        <v>8323</v>
      </c>
      <c r="S1944" t="s">
        <v>8326</v>
      </c>
      <c r="T1944" s="17">
        <f t="shared" si="122"/>
        <v>42709.134780092587</v>
      </c>
      <c r="U1944" s="17">
        <f t="shared" si="123"/>
        <v>41271.827118055553</v>
      </c>
    </row>
    <row r="1945" spans="2:21" ht="42.75" hidden="1" x14ac:dyDescent="0.45">
      <c r="B1945">
        <v>2636</v>
      </c>
      <c r="C1945" s="9" t="s">
        <v>2636</v>
      </c>
      <c r="D1945" s="3" t="s">
        <v>6746</v>
      </c>
      <c r="E1945" s="5">
        <v>1000</v>
      </c>
      <c r="F1945" s="7">
        <v>1873</v>
      </c>
      <c r="G1945" t="s">
        <v>8218</v>
      </c>
      <c r="H1945" t="s">
        <v>8223</v>
      </c>
      <c r="I1945" t="s">
        <v>8245</v>
      </c>
      <c r="J1945">
        <v>1476579600</v>
      </c>
      <c r="K1945">
        <v>1474641914</v>
      </c>
      <c r="L1945" t="b">
        <v>0</v>
      </c>
      <c r="M1945">
        <v>50</v>
      </c>
      <c r="N1945" t="b">
        <v>1</v>
      </c>
      <c r="O1945" t="s">
        <v>8299</v>
      </c>
      <c r="P1945">
        <f t="shared" si="120"/>
        <v>187</v>
      </c>
      <c r="Q1945">
        <f t="shared" si="121"/>
        <v>37.46</v>
      </c>
      <c r="R1945" s="12" t="s">
        <v>8308</v>
      </c>
      <c r="S1945" t="s">
        <v>8315</v>
      </c>
      <c r="T1945" s="17">
        <f t="shared" si="122"/>
        <v>42636.614745370374</v>
      </c>
      <c r="U1945" s="17">
        <f t="shared" si="123"/>
        <v>42023.760393518518</v>
      </c>
    </row>
    <row r="1946" spans="2:21" ht="42.75" x14ac:dyDescent="0.45">
      <c r="B1946">
        <v>2835</v>
      </c>
      <c r="C1946" s="9" t="s">
        <v>2835</v>
      </c>
      <c r="D1946" s="3" t="s">
        <v>6945</v>
      </c>
      <c r="E1946" s="5">
        <v>1000</v>
      </c>
      <c r="F1946" s="7">
        <v>1870.99</v>
      </c>
      <c r="G1946" t="s">
        <v>8218</v>
      </c>
      <c r="H1946" t="s">
        <v>8224</v>
      </c>
      <c r="I1946" t="s">
        <v>8246</v>
      </c>
      <c r="J1946">
        <v>1449273600</v>
      </c>
      <c r="K1946">
        <v>1446742417</v>
      </c>
      <c r="L1946" t="b">
        <v>0</v>
      </c>
      <c r="M1946">
        <v>93</v>
      </c>
      <c r="N1946" t="b">
        <v>1</v>
      </c>
      <c r="O1946" t="s">
        <v>8269</v>
      </c>
      <c r="P1946">
        <f t="shared" si="120"/>
        <v>187</v>
      </c>
      <c r="Q1946">
        <f t="shared" si="121"/>
        <v>20.12</v>
      </c>
      <c r="R1946" s="12" t="s">
        <v>8323</v>
      </c>
      <c r="S1946" t="s">
        <v>8326</v>
      </c>
      <c r="T1946" s="17">
        <f t="shared" si="122"/>
        <v>42313.703900462962</v>
      </c>
      <c r="U1946" s="17">
        <f t="shared" si="123"/>
        <v>42326.302754629629</v>
      </c>
    </row>
    <row r="1947" spans="2:21" ht="57" x14ac:dyDescent="0.45">
      <c r="B1947">
        <v>1292</v>
      </c>
      <c r="C1947" s="9" t="s">
        <v>1293</v>
      </c>
      <c r="D1947" s="3" t="s">
        <v>5402</v>
      </c>
      <c r="E1947" s="5">
        <v>1700</v>
      </c>
      <c r="F1947" s="7">
        <v>1870</v>
      </c>
      <c r="G1947" t="s">
        <v>8218</v>
      </c>
      <c r="H1947" t="s">
        <v>8224</v>
      </c>
      <c r="I1947" t="s">
        <v>8246</v>
      </c>
      <c r="J1947">
        <v>1444172340</v>
      </c>
      <c r="K1947">
        <v>1441822828</v>
      </c>
      <c r="L1947" t="b">
        <v>0</v>
      </c>
      <c r="M1947">
        <v>52</v>
      </c>
      <c r="N1947" t="b">
        <v>1</v>
      </c>
      <c r="O1947" t="s">
        <v>8269</v>
      </c>
      <c r="P1947">
        <f t="shared" si="120"/>
        <v>110</v>
      </c>
      <c r="Q1947">
        <f t="shared" si="121"/>
        <v>35.96</v>
      </c>
      <c r="R1947" s="12" t="s">
        <v>8323</v>
      </c>
      <c r="S1947" t="s">
        <v>8326</v>
      </c>
      <c r="T1947" s="17">
        <f t="shared" si="122"/>
        <v>42256.764212962968</v>
      </c>
      <c r="U1947" s="17">
        <f t="shared" si="123"/>
        <v>42739.134780092587</v>
      </c>
    </row>
    <row r="1948" spans="2:21" ht="28.5" hidden="1" x14ac:dyDescent="0.45">
      <c r="B1948">
        <v>128</v>
      </c>
      <c r="C1948" s="9" t="s">
        <v>130</v>
      </c>
      <c r="D1948" s="3" t="s">
        <v>4239</v>
      </c>
      <c r="E1948" s="5">
        <v>100000</v>
      </c>
      <c r="F1948" s="7">
        <v>1867</v>
      </c>
      <c r="G1948" t="s">
        <v>8219</v>
      </c>
      <c r="H1948" t="s">
        <v>8223</v>
      </c>
      <c r="I1948" t="s">
        <v>8245</v>
      </c>
      <c r="J1948">
        <v>1476941293</v>
      </c>
      <c r="K1948">
        <v>1473917293</v>
      </c>
      <c r="L1948" t="b">
        <v>0</v>
      </c>
      <c r="M1948">
        <v>6</v>
      </c>
      <c r="N1948" t="b">
        <v>0</v>
      </c>
      <c r="O1948" t="s">
        <v>8265</v>
      </c>
      <c r="P1948">
        <f t="shared" si="120"/>
        <v>2</v>
      </c>
      <c r="Q1948">
        <f t="shared" si="121"/>
        <v>311.17</v>
      </c>
      <c r="R1948" s="12" t="s">
        <v>8321</v>
      </c>
      <c r="S1948" t="s">
        <v>8337</v>
      </c>
      <c r="T1948" s="17">
        <f t="shared" si="122"/>
        <v>42628.22792824074</v>
      </c>
      <c r="U1948" s="17">
        <f t="shared" si="123"/>
        <v>42659.041666666672</v>
      </c>
    </row>
    <row r="1949" spans="2:21" ht="42.75" hidden="1" x14ac:dyDescent="0.45">
      <c r="B1949">
        <v>3030</v>
      </c>
      <c r="C1949" s="9" t="s">
        <v>3030</v>
      </c>
      <c r="D1949" s="3" t="s">
        <v>7140</v>
      </c>
      <c r="E1949" s="5">
        <v>1750</v>
      </c>
      <c r="F1949" s="7">
        <v>1867</v>
      </c>
      <c r="G1949" t="s">
        <v>8218</v>
      </c>
      <c r="H1949" t="s">
        <v>8223</v>
      </c>
      <c r="I1949" t="s">
        <v>8245</v>
      </c>
      <c r="J1949">
        <v>1442426171</v>
      </c>
      <c r="K1949">
        <v>1439834171</v>
      </c>
      <c r="L1949" t="b">
        <v>0</v>
      </c>
      <c r="M1949">
        <v>41</v>
      </c>
      <c r="N1949" t="b">
        <v>1</v>
      </c>
      <c r="O1949" t="s">
        <v>8301</v>
      </c>
      <c r="P1949">
        <f t="shared" si="120"/>
        <v>107</v>
      </c>
      <c r="Q1949">
        <f t="shared" si="121"/>
        <v>45.54</v>
      </c>
      <c r="R1949" s="12" t="s">
        <v>8323</v>
      </c>
      <c r="S1949" t="s">
        <v>8324</v>
      </c>
      <c r="T1949" s="17">
        <f t="shared" si="122"/>
        <v>42233.747349537036</v>
      </c>
      <c r="U1949" s="17">
        <f t="shared" si="123"/>
        <v>42343</v>
      </c>
    </row>
    <row r="1950" spans="2:21" ht="42.75" hidden="1" x14ac:dyDescent="0.45">
      <c r="B1950">
        <v>665</v>
      </c>
      <c r="C1950" s="9" t="s">
        <v>666</v>
      </c>
      <c r="D1950" s="3" t="s">
        <v>4775</v>
      </c>
      <c r="E1950" s="5">
        <v>10000</v>
      </c>
      <c r="F1950" s="7">
        <v>1864</v>
      </c>
      <c r="G1950" t="s">
        <v>8220</v>
      </c>
      <c r="H1950" t="s">
        <v>8223</v>
      </c>
      <c r="I1950" t="s">
        <v>8245</v>
      </c>
      <c r="J1950">
        <v>1484327061</v>
      </c>
      <c r="K1950">
        <v>1479143061</v>
      </c>
      <c r="L1950" t="b">
        <v>0</v>
      </c>
      <c r="M1950">
        <v>12</v>
      </c>
      <c r="N1950" t="b">
        <v>0</v>
      </c>
      <c r="O1950" t="s">
        <v>8271</v>
      </c>
      <c r="P1950">
        <f t="shared" si="120"/>
        <v>19</v>
      </c>
      <c r="Q1950">
        <f t="shared" si="121"/>
        <v>155.33000000000001</v>
      </c>
      <c r="R1950" s="12" t="s">
        <v>8308</v>
      </c>
      <c r="S1950" t="s">
        <v>8310</v>
      </c>
      <c r="T1950" s="17">
        <f t="shared" si="122"/>
        <v>42688.711354166662</v>
      </c>
      <c r="U1950" s="17">
        <f t="shared" si="123"/>
        <v>42283.957638888889</v>
      </c>
    </row>
    <row r="1951" spans="2:21" ht="42.75" hidden="1" x14ac:dyDescent="0.45">
      <c r="B1951">
        <v>3728</v>
      </c>
      <c r="C1951" s="9" t="s">
        <v>3725</v>
      </c>
      <c r="D1951" s="3" t="s">
        <v>7838</v>
      </c>
      <c r="E1951" s="5">
        <v>20000</v>
      </c>
      <c r="F1951" s="7">
        <v>1862</v>
      </c>
      <c r="G1951" t="s">
        <v>8220</v>
      </c>
      <c r="H1951" t="s">
        <v>8223</v>
      </c>
      <c r="I1951" t="s">
        <v>8245</v>
      </c>
      <c r="J1951">
        <v>1439957176</v>
      </c>
      <c r="K1951">
        <v>1437365176</v>
      </c>
      <c r="L1951" t="b">
        <v>0</v>
      </c>
      <c r="M1951">
        <v>31</v>
      </c>
      <c r="N1951" t="b">
        <v>0</v>
      </c>
      <c r="O1951" t="s">
        <v>8269</v>
      </c>
      <c r="P1951">
        <f t="shared" si="120"/>
        <v>9</v>
      </c>
      <c r="Q1951">
        <f t="shared" si="121"/>
        <v>60.06</v>
      </c>
      <c r="R1951" s="12" t="s">
        <v>8323</v>
      </c>
      <c r="S1951" t="s">
        <v>8326</v>
      </c>
      <c r="T1951" s="17">
        <f t="shared" si="122"/>
        <v>42205.171018518522</v>
      </c>
      <c r="U1951" s="17">
        <f t="shared" si="123"/>
        <v>42663.22792824074</v>
      </c>
    </row>
    <row r="1952" spans="2:21" ht="42.75" hidden="1" x14ac:dyDescent="0.45">
      <c r="B1952">
        <v>789</v>
      </c>
      <c r="C1952" s="9" t="s">
        <v>790</v>
      </c>
      <c r="D1952" s="3" t="s">
        <v>4899</v>
      </c>
      <c r="E1952" s="5">
        <v>1700</v>
      </c>
      <c r="F1952" s="7">
        <v>1860</v>
      </c>
      <c r="G1952" t="s">
        <v>8218</v>
      </c>
      <c r="H1952" t="s">
        <v>8223</v>
      </c>
      <c r="I1952" t="s">
        <v>8245</v>
      </c>
      <c r="J1952">
        <v>1358755140</v>
      </c>
      <c r="K1952">
        <v>1357187280</v>
      </c>
      <c r="L1952" t="b">
        <v>0</v>
      </c>
      <c r="M1952">
        <v>14</v>
      </c>
      <c r="N1952" t="b">
        <v>1</v>
      </c>
      <c r="O1952" t="s">
        <v>8274</v>
      </c>
      <c r="P1952">
        <f t="shared" si="120"/>
        <v>109</v>
      </c>
      <c r="Q1952">
        <f t="shared" si="121"/>
        <v>132.86000000000001</v>
      </c>
      <c r="R1952" s="12" t="s">
        <v>8327</v>
      </c>
      <c r="S1952" t="s">
        <v>8331</v>
      </c>
      <c r="T1952" s="17">
        <f t="shared" si="122"/>
        <v>41277.186111111114</v>
      </c>
      <c r="U1952" s="17">
        <f t="shared" si="123"/>
        <v>42263.747349537036</v>
      </c>
    </row>
    <row r="1953" spans="2:21" ht="42.75" hidden="1" x14ac:dyDescent="0.45">
      <c r="B1953">
        <v>3707</v>
      </c>
      <c r="C1953" s="9" t="s">
        <v>3704</v>
      </c>
      <c r="D1953" s="3" t="s">
        <v>7817</v>
      </c>
      <c r="E1953" s="5">
        <v>1000</v>
      </c>
      <c r="F1953" s="7">
        <v>1860</v>
      </c>
      <c r="G1953" t="s">
        <v>8218</v>
      </c>
      <c r="H1953" t="s">
        <v>8223</v>
      </c>
      <c r="I1953" t="s">
        <v>8245</v>
      </c>
      <c r="J1953">
        <v>1469165160</v>
      </c>
      <c r="K1953">
        <v>1467335378</v>
      </c>
      <c r="L1953" t="b">
        <v>0</v>
      </c>
      <c r="M1953">
        <v>23</v>
      </c>
      <c r="N1953" t="b">
        <v>1</v>
      </c>
      <c r="O1953" t="s">
        <v>8269</v>
      </c>
      <c r="P1953">
        <f t="shared" si="120"/>
        <v>186</v>
      </c>
      <c r="Q1953">
        <f t="shared" si="121"/>
        <v>80.87</v>
      </c>
      <c r="R1953" s="12" t="s">
        <v>8323</v>
      </c>
      <c r="S1953" t="s">
        <v>8326</v>
      </c>
      <c r="T1953" s="17">
        <f t="shared" si="122"/>
        <v>42552.048356481479</v>
      </c>
      <c r="U1953" s="17">
        <f t="shared" si="123"/>
        <v>42748.711354166662</v>
      </c>
    </row>
    <row r="1954" spans="2:21" ht="42.75" hidden="1" x14ac:dyDescent="0.45">
      <c r="B1954">
        <v>3443</v>
      </c>
      <c r="C1954" s="9" t="s">
        <v>3442</v>
      </c>
      <c r="D1954" s="3" t="s">
        <v>7553</v>
      </c>
      <c r="E1954" s="5">
        <v>1000</v>
      </c>
      <c r="F1954" s="7">
        <v>1855</v>
      </c>
      <c r="G1954" t="s">
        <v>8218</v>
      </c>
      <c r="H1954" t="s">
        <v>8223</v>
      </c>
      <c r="I1954" t="s">
        <v>8245</v>
      </c>
      <c r="J1954">
        <v>1410266146</v>
      </c>
      <c r="K1954">
        <v>1407674146</v>
      </c>
      <c r="L1954" t="b">
        <v>0</v>
      </c>
      <c r="M1954">
        <v>45</v>
      </c>
      <c r="N1954" t="b">
        <v>1</v>
      </c>
      <c r="O1954" t="s">
        <v>8269</v>
      </c>
      <c r="P1954">
        <f t="shared" si="120"/>
        <v>186</v>
      </c>
      <c r="Q1954">
        <f t="shared" si="121"/>
        <v>41.22</v>
      </c>
      <c r="R1954" s="12" t="s">
        <v>8323</v>
      </c>
      <c r="S1954" t="s">
        <v>8326</v>
      </c>
      <c r="T1954" s="17">
        <f t="shared" si="122"/>
        <v>41861.524837962963</v>
      </c>
      <c r="U1954" s="17">
        <f t="shared" si="123"/>
        <v>42235.171018518522</v>
      </c>
    </row>
    <row r="1955" spans="2:21" ht="42.75" hidden="1" x14ac:dyDescent="0.45">
      <c r="B1955">
        <v>1837</v>
      </c>
      <c r="C1955" s="9" t="s">
        <v>1838</v>
      </c>
      <c r="D1955" s="3" t="s">
        <v>5947</v>
      </c>
      <c r="E1955" s="5">
        <v>600</v>
      </c>
      <c r="F1955" s="7">
        <v>1841</v>
      </c>
      <c r="G1955" t="s">
        <v>8218</v>
      </c>
      <c r="H1955" t="s">
        <v>8223</v>
      </c>
      <c r="I1955" t="s">
        <v>8245</v>
      </c>
      <c r="J1955">
        <v>1332029335</v>
      </c>
      <c r="K1955">
        <v>1326848935</v>
      </c>
      <c r="L1955" t="b">
        <v>0</v>
      </c>
      <c r="M1955">
        <v>30</v>
      </c>
      <c r="N1955" t="b">
        <v>1</v>
      </c>
      <c r="O1955" t="s">
        <v>8274</v>
      </c>
      <c r="P1955">
        <f t="shared" si="120"/>
        <v>307</v>
      </c>
      <c r="Q1955">
        <f t="shared" si="121"/>
        <v>61.37</v>
      </c>
      <c r="R1955" s="12" t="s">
        <v>8327</v>
      </c>
      <c r="S1955" t="s">
        <v>8331</v>
      </c>
      <c r="T1955" s="17">
        <f t="shared" si="122"/>
        <v>40926.047858796301</v>
      </c>
      <c r="U1955" s="17">
        <f t="shared" si="123"/>
        <v>41295.332638888889</v>
      </c>
    </row>
    <row r="1956" spans="2:21" ht="42.75" hidden="1" x14ac:dyDescent="0.45">
      <c r="B1956">
        <v>2008</v>
      </c>
      <c r="C1956" s="9" t="s">
        <v>2009</v>
      </c>
      <c r="D1956" s="3" t="s">
        <v>6118</v>
      </c>
      <c r="E1956" s="5">
        <v>1570.79</v>
      </c>
      <c r="F1956" s="7">
        <v>1839</v>
      </c>
      <c r="G1956" t="s">
        <v>8218</v>
      </c>
      <c r="H1956" t="s">
        <v>8223</v>
      </c>
      <c r="I1956" t="s">
        <v>8245</v>
      </c>
      <c r="J1956">
        <v>1316442622</v>
      </c>
      <c r="K1956">
        <v>1312641022</v>
      </c>
      <c r="L1956" t="b">
        <v>1</v>
      </c>
      <c r="M1956">
        <v>41</v>
      </c>
      <c r="N1956" t="b">
        <v>1</v>
      </c>
      <c r="O1956" t="s">
        <v>8293</v>
      </c>
      <c r="P1956">
        <f t="shared" si="120"/>
        <v>117</v>
      </c>
      <c r="Q1956">
        <f t="shared" si="121"/>
        <v>44.85</v>
      </c>
      <c r="R1956" s="12" t="s">
        <v>8308</v>
      </c>
      <c r="S1956" t="s">
        <v>8309</v>
      </c>
      <c r="T1956" s="17">
        <f t="shared" si="122"/>
        <v>40761.604421296295</v>
      </c>
      <c r="U1956" s="17">
        <f t="shared" si="123"/>
        <v>42573.226388888885</v>
      </c>
    </row>
    <row r="1957" spans="2:21" ht="28.5" hidden="1" x14ac:dyDescent="0.45">
      <c r="B1957">
        <v>3710</v>
      </c>
      <c r="C1957" s="9" t="s">
        <v>3707</v>
      </c>
      <c r="D1957" s="3" t="s">
        <v>7820</v>
      </c>
      <c r="E1957" s="5">
        <v>1300</v>
      </c>
      <c r="F1957" s="7">
        <v>1835</v>
      </c>
      <c r="G1957" t="s">
        <v>8218</v>
      </c>
      <c r="H1957" t="s">
        <v>8223</v>
      </c>
      <c r="I1957" t="s">
        <v>8245</v>
      </c>
      <c r="J1957">
        <v>1428068988</v>
      </c>
      <c r="K1957">
        <v>1425908988</v>
      </c>
      <c r="L1957" t="b">
        <v>0</v>
      </c>
      <c r="M1957">
        <v>27</v>
      </c>
      <c r="N1957" t="b">
        <v>1</v>
      </c>
      <c r="O1957" t="s">
        <v>8269</v>
      </c>
      <c r="P1957">
        <f t="shared" si="120"/>
        <v>141</v>
      </c>
      <c r="Q1957">
        <f t="shared" si="121"/>
        <v>67.959999999999994</v>
      </c>
      <c r="R1957" s="12" t="s">
        <v>8323</v>
      </c>
      <c r="S1957" t="s">
        <v>8326</v>
      </c>
      <c r="T1957" s="17">
        <f t="shared" si="122"/>
        <v>42072.576249999998</v>
      </c>
      <c r="U1957" s="17">
        <f t="shared" si="123"/>
        <v>41891.524837962963</v>
      </c>
    </row>
    <row r="1958" spans="2:21" ht="42.75" x14ac:dyDescent="0.45">
      <c r="B1958">
        <v>3571</v>
      </c>
      <c r="C1958" s="9" t="s">
        <v>3570</v>
      </c>
      <c r="D1958" s="3" t="s">
        <v>7681</v>
      </c>
      <c r="E1958" s="5">
        <v>1500</v>
      </c>
      <c r="F1958" s="7">
        <v>1831</v>
      </c>
      <c r="G1958" t="s">
        <v>8218</v>
      </c>
      <c r="H1958" t="s">
        <v>8224</v>
      </c>
      <c r="I1958" t="s">
        <v>8246</v>
      </c>
      <c r="J1958">
        <v>1414701413</v>
      </c>
      <c r="K1958">
        <v>1412109413</v>
      </c>
      <c r="L1958" t="b">
        <v>0</v>
      </c>
      <c r="M1958">
        <v>25</v>
      </c>
      <c r="N1958" t="b">
        <v>1</v>
      </c>
      <c r="O1958" t="s">
        <v>8269</v>
      </c>
      <c r="P1958">
        <f t="shared" si="120"/>
        <v>122</v>
      </c>
      <c r="Q1958">
        <f t="shared" si="121"/>
        <v>73.239999999999995</v>
      </c>
      <c r="R1958" s="12" t="s">
        <v>8323</v>
      </c>
      <c r="S1958" t="s">
        <v>8326</v>
      </c>
      <c r="T1958" s="17">
        <f t="shared" si="122"/>
        <v>41912.858946759261</v>
      </c>
      <c r="U1958" s="17">
        <f t="shared" si="123"/>
        <v>40986.006192129629</v>
      </c>
    </row>
    <row r="1959" spans="2:21" ht="42.75" hidden="1" x14ac:dyDescent="0.45">
      <c r="B1959">
        <v>481</v>
      </c>
      <c r="C1959" s="9" t="s">
        <v>482</v>
      </c>
      <c r="D1959" s="3" t="s">
        <v>4591</v>
      </c>
      <c r="E1959" s="5">
        <v>30000</v>
      </c>
      <c r="F1959" s="7">
        <v>1830</v>
      </c>
      <c r="G1959" t="s">
        <v>8220</v>
      </c>
      <c r="H1959" t="s">
        <v>8223</v>
      </c>
      <c r="I1959" t="s">
        <v>8245</v>
      </c>
      <c r="J1959">
        <v>1349885289</v>
      </c>
      <c r="K1959">
        <v>1347293289</v>
      </c>
      <c r="L1959" t="b">
        <v>0</v>
      </c>
      <c r="M1959">
        <v>21</v>
      </c>
      <c r="N1959" t="b">
        <v>0</v>
      </c>
      <c r="O1959" t="s">
        <v>8268</v>
      </c>
      <c r="P1959">
        <f t="shared" si="120"/>
        <v>6</v>
      </c>
      <c r="Q1959">
        <f t="shared" si="121"/>
        <v>87.14</v>
      </c>
      <c r="R1959" s="12" t="s">
        <v>8321</v>
      </c>
      <c r="S1959" t="s">
        <v>8339</v>
      </c>
      <c r="T1959" s="17">
        <f t="shared" si="122"/>
        <v>41162.672326388885</v>
      </c>
      <c r="U1959" s="17">
        <f t="shared" si="123"/>
        <v>40805.604421296295</v>
      </c>
    </row>
    <row r="1960" spans="2:21" ht="42.75" x14ac:dyDescent="0.45">
      <c r="B1960">
        <v>3270</v>
      </c>
      <c r="C1960" s="9" t="s">
        <v>3270</v>
      </c>
      <c r="D1960" s="3" t="s">
        <v>7380</v>
      </c>
      <c r="E1960" s="5">
        <v>1800</v>
      </c>
      <c r="F1960" s="7">
        <v>1830</v>
      </c>
      <c r="G1960" t="s">
        <v>8218</v>
      </c>
      <c r="H1960" t="s">
        <v>8224</v>
      </c>
      <c r="I1960" t="s">
        <v>8246</v>
      </c>
      <c r="J1960">
        <v>1436705265</v>
      </c>
      <c r="K1960">
        <v>1434113265</v>
      </c>
      <c r="L1960" t="b">
        <v>1</v>
      </c>
      <c r="M1960">
        <v>30</v>
      </c>
      <c r="N1960" t="b">
        <v>1</v>
      </c>
      <c r="O1960" t="s">
        <v>8269</v>
      </c>
      <c r="P1960">
        <f t="shared" si="120"/>
        <v>102</v>
      </c>
      <c r="Q1960">
        <f t="shared" si="121"/>
        <v>61</v>
      </c>
      <c r="R1960" s="12" t="s">
        <v>8323</v>
      </c>
      <c r="S1960" t="s">
        <v>8326</v>
      </c>
      <c r="T1960" s="17">
        <f t="shared" si="122"/>
        <v>42167.533159722225</v>
      </c>
      <c r="U1960" s="17">
        <f t="shared" si="123"/>
        <v>42097.576249999998</v>
      </c>
    </row>
    <row r="1961" spans="2:21" ht="42.75" hidden="1" x14ac:dyDescent="0.45">
      <c r="B1961">
        <v>3100</v>
      </c>
      <c r="C1961" s="9" t="s">
        <v>3100</v>
      </c>
      <c r="D1961" s="3" t="s">
        <v>7210</v>
      </c>
      <c r="E1961" s="5">
        <v>12000</v>
      </c>
      <c r="F1961" s="7">
        <v>1827</v>
      </c>
      <c r="G1961" t="s">
        <v>8220</v>
      </c>
      <c r="H1961" t="s">
        <v>8223</v>
      </c>
      <c r="I1961" t="s">
        <v>8245</v>
      </c>
      <c r="J1961">
        <v>1413816975</v>
      </c>
      <c r="K1961">
        <v>1411224975</v>
      </c>
      <c r="L1961" t="b">
        <v>0</v>
      </c>
      <c r="M1961">
        <v>13</v>
      </c>
      <c r="N1961" t="b">
        <v>0</v>
      </c>
      <c r="O1961" t="s">
        <v>8301</v>
      </c>
      <c r="P1961">
        <f t="shared" si="120"/>
        <v>15</v>
      </c>
      <c r="Q1961">
        <f t="shared" si="121"/>
        <v>140.54</v>
      </c>
      <c r="R1961" s="12" t="s">
        <v>8323</v>
      </c>
      <c r="S1961" t="s">
        <v>8324</v>
      </c>
      <c r="T1961" s="17">
        <f t="shared" si="122"/>
        <v>41902.622395833336</v>
      </c>
      <c r="U1961" s="17">
        <f t="shared" si="123"/>
        <v>41942.858946759261</v>
      </c>
    </row>
    <row r="1962" spans="2:21" ht="42.75" hidden="1" x14ac:dyDescent="0.45">
      <c r="B1962">
        <v>3810</v>
      </c>
      <c r="C1962" s="9" t="s">
        <v>3807</v>
      </c>
      <c r="D1962" s="3" t="s">
        <v>7920</v>
      </c>
      <c r="E1962" s="5">
        <v>1500</v>
      </c>
      <c r="F1962" s="7">
        <v>1826</v>
      </c>
      <c r="G1962" t="s">
        <v>8218</v>
      </c>
      <c r="H1962" t="s">
        <v>8223</v>
      </c>
      <c r="I1962" t="s">
        <v>8245</v>
      </c>
      <c r="J1962">
        <v>1426965758</v>
      </c>
      <c r="K1962">
        <v>1424377358</v>
      </c>
      <c r="L1962" t="b">
        <v>0</v>
      </c>
      <c r="M1962">
        <v>26</v>
      </c>
      <c r="N1962" t="b">
        <v>1</v>
      </c>
      <c r="O1962" t="s">
        <v>8269</v>
      </c>
      <c r="P1962">
        <f t="shared" si="120"/>
        <v>122</v>
      </c>
      <c r="Q1962">
        <f t="shared" si="121"/>
        <v>70.23</v>
      </c>
      <c r="R1962" s="12" t="s">
        <v>8323</v>
      </c>
      <c r="S1962" t="s">
        <v>8326</v>
      </c>
      <c r="T1962" s="17">
        <f t="shared" si="122"/>
        <v>42054.849050925928</v>
      </c>
      <c r="U1962" s="17">
        <f t="shared" si="123"/>
        <v>41192.672326388885</v>
      </c>
    </row>
    <row r="1963" spans="2:21" ht="28.5" hidden="1" x14ac:dyDescent="0.45">
      <c r="B1963">
        <v>2595</v>
      </c>
      <c r="C1963" s="9" t="s">
        <v>2595</v>
      </c>
      <c r="D1963" s="3" t="s">
        <v>6705</v>
      </c>
      <c r="E1963" s="5">
        <v>15000</v>
      </c>
      <c r="F1963" s="7">
        <v>1825</v>
      </c>
      <c r="G1963" t="s">
        <v>8220</v>
      </c>
      <c r="H1963" t="s">
        <v>8223</v>
      </c>
      <c r="I1963" t="s">
        <v>8245</v>
      </c>
      <c r="J1963">
        <v>1487915500</v>
      </c>
      <c r="K1963">
        <v>1485323500</v>
      </c>
      <c r="L1963" t="b">
        <v>0</v>
      </c>
      <c r="M1963">
        <v>19</v>
      </c>
      <c r="N1963" t="b">
        <v>0</v>
      </c>
      <c r="O1963" t="s">
        <v>8282</v>
      </c>
      <c r="P1963">
        <f t="shared" si="120"/>
        <v>12</v>
      </c>
      <c r="Q1963">
        <f t="shared" si="121"/>
        <v>96.05</v>
      </c>
      <c r="R1963" s="12" t="s">
        <v>8319</v>
      </c>
      <c r="S1963" t="s">
        <v>8345</v>
      </c>
      <c r="T1963" s="17">
        <f t="shared" si="122"/>
        <v>42760.244212962964</v>
      </c>
      <c r="U1963" s="17">
        <f t="shared" si="123"/>
        <v>42197.533159722225</v>
      </c>
    </row>
    <row r="1964" spans="2:21" ht="42.75" hidden="1" x14ac:dyDescent="0.45">
      <c r="B1964">
        <v>1080</v>
      </c>
      <c r="C1964" s="9" t="s">
        <v>1081</v>
      </c>
      <c r="D1964" s="3" t="s">
        <v>5190</v>
      </c>
      <c r="E1964" s="5">
        <v>20000</v>
      </c>
      <c r="F1964" s="7">
        <v>1821</v>
      </c>
      <c r="G1964" t="s">
        <v>8220</v>
      </c>
      <c r="H1964" t="s">
        <v>8223</v>
      </c>
      <c r="I1964" t="s">
        <v>8245</v>
      </c>
      <c r="J1964">
        <v>1399778333</v>
      </c>
      <c r="K1964">
        <v>1397186333</v>
      </c>
      <c r="L1964" t="b">
        <v>0</v>
      </c>
      <c r="M1964">
        <v>98</v>
      </c>
      <c r="N1964" t="b">
        <v>0</v>
      </c>
      <c r="O1964" t="s">
        <v>8280</v>
      </c>
      <c r="P1964">
        <f t="shared" si="120"/>
        <v>9</v>
      </c>
      <c r="Q1964">
        <f t="shared" si="121"/>
        <v>18.579999999999998</v>
      </c>
      <c r="R1964" s="12" t="s">
        <v>8316</v>
      </c>
      <c r="S1964" t="s">
        <v>8334</v>
      </c>
      <c r="T1964" s="17">
        <f t="shared" si="122"/>
        <v>41740.138113425928</v>
      </c>
      <c r="U1964" s="17">
        <f t="shared" si="123"/>
        <v>41932.622395833336</v>
      </c>
    </row>
    <row r="1965" spans="2:21" ht="42.75" hidden="1" x14ac:dyDescent="0.45">
      <c r="B1965">
        <v>3706</v>
      </c>
      <c r="C1965" s="9" t="s">
        <v>3703</v>
      </c>
      <c r="D1965" s="3" t="s">
        <v>7816</v>
      </c>
      <c r="E1965" s="5">
        <v>1500</v>
      </c>
      <c r="F1965" s="7">
        <v>1820</v>
      </c>
      <c r="G1965" t="s">
        <v>8218</v>
      </c>
      <c r="H1965" t="s">
        <v>8223</v>
      </c>
      <c r="I1965" t="s">
        <v>8245</v>
      </c>
      <c r="J1965">
        <v>1410558949</v>
      </c>
      <c r="K1965">
        <v>1409262949</v>
      </c>
      <c r="L1965" t="b">
        <v>0</v>
      </c>
      <c r="M1965">
        <v>13</v>
      </c>
      <c r="N1965" t="b">
        <v>1</v>
      </c>
      <c r="O1965" t="s">
        <v>8269</v>
      </c>
      <c r="P1965">
        <f t="shared" si="120"/>
        <v>121</v>
      </c>
      <c r="Q1965">
        <f t="shared" si="121"/>
        <v>140</v>
      </c>
      <c r="R1965" s="12" t="s">
        <v>8323</v>
      </c>
      <c r="S1965" t="s">
        <v>8326</v>
      </c>
      <c r="T1965" s="17">
        <f t="shared" si="122"/>
        <v>41879.913761574076</v>
      </c>
      <c r="U1965" s="17">
        <f t="shared" si="123"/>
        <v>42084.807384259257</v>
      </c>
    </row>
    <row r="1966" spans="2:21" hidden="1" x14ac:dyDescent="0.45">
      <c r="B1966">
        <v>1473</v>
      </c>
      <c r="C1966" s="9" t="s">
        <v>1474</v>
      </c>
      <c r="D1966" s="3" t="s">
        <v>5583</v>
      </c>
      <c r="E1966" s="5">
        <v>1500</v>
      </c>
      <c r="F1966" s="7">
        <v>1807.74</v>
      </c>
      <c r="G1966" t="s">
        <v>8218</v>
      </c>
      <c r="H1966" t="s">
        <v>8223</v>
      </c>
      <c r="I1966" t="s">
        <v>8245</v>
      </c>
      <c r="J1966">
        <v>1330644639</v>
      </c>
      <c r="K1966">
        <v>1328052639</v>
      </c>
      <c r="L1966" t="b">
        <v>1</v>
      </c>
      <c r="M1966">
        <v>47</v>
      </c>
      <c r="N1966" t="b">
        <v>1</v>
      </c>
      <c r="O1966" t="s">
        <v>8286</v>
      </c>
      <c r="P1966">
        <f t="shared" si="120"/>
        <v>121</v>
      </c>
      <c r="Q1966">
        <f t="shared" si="121"/>
        <v>38.46</v>
      </c>
      <c r="R1966" s="12" t="s">
        <v>8311</v>
      </c>
      <c r="S1966" t="s">
        <v>8312</v>
      </c>
      <c r="T1966" s="17">
        <f t="shared" si="122"/>
        <v>40939.979618055557</v>
      </c>
      <c r="U1966" s="17">
        <f t="shared" si="123"/>
        <v>42790.244212962964</v>
      </c>
    </row>
    <row r="1967" spans="2:21" ht="42.75" hidden="1" x14ac:dyDescent="0.45">
      <c r="B1967">
        <v>3275</v>
      </c>
      <c r="C1967" s="9" t="s">
        <v>3275</v>
      </c>
      <c r="D1967" s="3" t="s">
        <v>7385</v>
      </c>
      <c r="E1967" s="5">
        <v>1800</v>
      </c>
      <c r="F1967" s="7">
        <v>1805</v>
      </c>
      <c r="G1967" t="s">
        <v>8218</v>
      </c>
      <c r="H1967" t="s">
        <v>8223</v>
      </c>
      <c r="I1967" t="s">
        <v>8245</v>
      </c>
      <c r="J1967">
        <v>1423456200</v>
      </c>
      <c r="K1967">
        <v>1421183271</v>
      </c>
      <c r="L1967" t="b">
        <v>1</v>
      </c>
      <c r="M1967">
        <v>12</v>
      </c>
      <c r="N1967" t="b">
        <v>1</v>
      </c>
      <c r="O1967" t="s">
        <v>8269</v>
      </c>
      <c r="P1967">
        <f t="shared" si="120"/>
        <v>100</v>
      </c>
      <c r="Q1967">
        <f t="shared" si="121"/>
        <v>150.41999999999999</v>
      </c>
      <c r="R1967" s="12" t="s">
        <v>8323</v>
      </c>
      <c r="S1967" t="s">
        <v>8326</v>
      </c>
      <c r="T1967" s="17">
        <f t="shared" si="122"/>
        <v>42017.88045138889</v>
      </c>
      <c r="U1967" s="17">
        <f t="shared" si="123"/>
        <v>41770.138113425928</v>
      </c>
    </row>
    <row r="1968" spans="2:21" ht="28.5" hidden="1" x14ac:dyDescent="0.45">
      <c r="B1968">
        <v>1098</v>
      </c>
      <c r="C1968" s="9" t="s">
        <v>1099</v>
      </c>
      <c r="D1968" s="3" t="s">
        <v>5208</v>
      </c>
      <c r="E1968" s="5">
        <v>25000</v>
      </c>
      <c r="F1968" s="7">
        <v>1803</v>
      </c>
      <c r="G1968" t="s">
        <v>8220</v>
      </c>
      <c r="H1968" t="s">
        <v>8223</v>
      </c>
      <c r="I1968" t="s">
        <v>8245</v>
      </c>
      <c r="J1968">
        <v>1397413095</v>
      </c>
      <c r="K1968">
        <v>1394821095</v>
      </c>
      <c r="L1968" t="b">
        <v>0</v>
      </c>
      <c r="M1968">
        <v>22</v>
      </c>
      <c r="N1968" t="b">
        <v>0</v>
      </c>
      <c r="O1968" t="s">
        <v>8280</v>
      </c>
      <c r="P1968">
        <f t="shared" si="120"/>
        <v>7</v>
      </c>
      <c r="Q1968">
        <f t="shared" si="121"/>
        <v>81.95</v>
      </c>
      <c r="R1968" s="12" t="s">
        <v>8316</v>
      </c>
      <c r="S1968" t="s">
        <v>8334</v>
      </c>
      <c r="T1968" s="17">
        <f t="shared" si="122"/>
        <v>41712.762673611112</v>
      </c>
      <c r="U1968" s="17">
        <f t="shared" si="123"/>
        <v>41894.913761574076</v>
      </c>
    </row>
    <row r="1969" spans="2:21" ht="42.75" hidden="1" x14ac:dyDescent="0.45">
      <c r="B1969">
        <v>1639</v>
      </c>
      <c r="C1969" s="9" t="s">
        <v>1640</v>
      </c>
      <c r="D1969" s="3" t="s">
        <v>5749</v>
      </c>
      <c r="E1969" s="5">
        <v>1800</v>
      </c>
      <c r="F1969" s="7">
        <v>1800</v>
      </c>
      <c r="G1969" t="s">
        <v>8218</v>
      </c>
      <c r="H1969" t="s">
        <v>8223</v>
      </c>
      <c r="I1969" t="s">
        <v>8245</v>
      </c>
      <c r="J1969">
        <v>1330789165</v>
      </c>
      <c r="K1969">
        <v>1328197165</v>
      </c>
      <c r="L1969" t="b">
        <v>0</v>
      </c>
      <c r="M1969">
        <v>19</v>
      </c>
      <c r="N1969" t="b">
        <v>1</v>
      </c>
      <c r="O1969" t="s">
        <v>8274</v>
      </c>
      <c r="P1969">
        <f t="shared" si="120"/>
        <v>100</v>
      </c>
      <c r="Q1969">
        <f t="shared" si="121"/>
        <v>94.74</v>
      </c>
      <c r="R1969" s="12" t="s">
        <v>8327</v>
      </c>
      <c r="S1969" t="s">
        <v>8331</v>
      </c>
      <c r="T1969" s="17">
        <f t="shared" si="122"/>
        <v>40941.652372685188</v>
      </c>
      <c r="U1969" s="17">
        <f t="shared" si="123"/>
        <v>40969.979618055557</v>
      </c>
    </row>
    <row r="1970" spans="2:21" ht="42.75" hidden="1" x14ac:dyDescent="0.45">
      <c r="B1970">
        <v>3196</v>
      </c>
      <c r="C1970" s="9" t="s">
        <v>3196</v>
      </c>
      <c r="D1970" s="3" t="s">
        <v>7306</v>
      </c>
      <c r="E1970" s="5">
        <v>3000000</v>
      </c>
      <c r="F1970" s="7">
        <v>1800</v>
      </c>
      <c r="G1970" t="s">
        <v>8220</v>
      </c>
      <c r="H1970" t="s">
        <v>8223</v>
      </c>
      <c r="I1970" t="s">
        <v>8245</v>
      </c>
      <c r="J1970">
        <v>1438437600</v>
      </c>
      <c r="K1970">
        <v>1433254875</v>
      </c>
      <c r="L1970" t="b">
        <v>0</v>
      </c>
      <c r="M1970">
        <v>6</v>
      </c>
      <c r="N1970" t="b">
        <v>0</v>
      </c>
      <c r="O1970" t="s">
        <v>8303</v>
      </c>
      <c r="P1970">
        <f t="shared" si="120"/>
        <v>0</v>
      </c>
      <c r="Q1970">
        <f t="shared" si="121"/>
        <v>300</v>
      </c>
      <c r="R1970" s="12" t="s">
        <v>8323</v>
      </c>
      <c r="S1970" t="s">
        <v>8335</v>
      </c>
      <c r="T1970" s="17">
        <f t="shared" si="122"/>
        <v>42157.598090277781</v>
      </c>
      <c r="U1970" s="17">
        <f t="shared" si="123"/>
        <v>42044.1875</v>
      </c>
    </row>
    <row r="1971" spans="2:21" ht="42.75" hidden="1" x14ac:dyDescent="0.45">
      <c r="B1971">
        <v>3690</v>
      </c>
      <c r="C1971" s="9" t="s">
        <v>3687</v>
      </c>
      <c r="D1971" s="3" t="s">
        <v>7800</v>
      </c>
      <c r="E1971" s="5">
        <v>1500</v>
      </c>
      <c r="F1971" s="7">
        <v>1800</v>
      </c>
      <c r="G1971" t="s">
        <v>8218</v>
      </c>
      <c r="H1971" t="s">
        <v>8223</v>
      </c>
      <c r="I1971" t="s">
        <v>8245</v>
      </c>
      <c r="J1971">
        <v>1417101683</v>
      </c>
      <c r="K1971">
        <v>1414506083</v>
      </c>
      <c r="L1971" t="b">
        <v>0</v>
      </c>
      <c r="M1971">
        <v>31</v>
      </c>
      <c r="N1971" t="b">
        <v>1</v>
      </c>
      <c r="O1971" t="s">
        <v>8269</v>
      </c>
      <c r="P1971">
        <f t="shared" si="120"/>
        <v>120</v>
      </c>
      <c r="Q1971">
        <f t="shared" si="121"/>
        <v>58.06</v>
      </c>
      <c r="R1971" s="12" t="s">
        <v>8323</v>
      </c>
      <c r="S1971" t="s">
        <v>8326</v>
      </c>
      <c r="T1971" s="17">
        <f t="shared" si="122"/>
        <v>41940.598182870373</v>
      </c>
      <c r="U1971" s="17">
        <f t="shared" si="123"/>
        <v>41742.762673611112</v>
      </c>
    </row>
    <row r="1972" spans="2:21" ht="57" hidden="1" x14ac:dyDescent="0.45">
      <c r="B1972">
        <v>3816</v>
      </c>
      <c r="C1972" s="9" t="s">
        <v>3813</v>
      </c>
      <c r="D1972" s="3" t="s">
        <v>7926</v>
      </c>
      <c r="E1972" s="5">
        <v>1500</v>
      </c>
      <c r="F1972" s="7">
        <v>1788.57</v>
      </c>
      <c r="G1972" t="s">
        <v>8218</v>
      </c>
      <c r="H1972" t="s">
        <v>8223</v>
      </c>
      <c r="I1972" t="s">
        <v>8245</v>
      </c>
      <c r="J1972">
        <v>1405614823</v>
      </c>
      <c r="K1972">
        <v>1403022823</v>
      </c>
      <c r="L1972" t="b">
        <v>0</v>
      </c>
      <c r="M1972">
        <v>37</v>
      </c>
      <c r="N1972" t="b">
        <v>1</v>
      </c>
      <c r="O1972" t="s">
        <v>8269</v>
      </c>
      <c r="P1972">
        <f t="shared" si="120"/>
        <v>119</v>
      </c>
      <c r="Q1972">
        <f t="shared" si="121"/>
        <v>48.34</v>
      </c>
      <c r="R1972" s="12" t="s">
        <v>8323</v>
      </c>
      <c r="S1972" t="s">
        <v>8326</v>
      </c>
      <c r="T1972" s="17">
        <f t="shared" si="122"/>
        <v>41807.690081018518</v>
      </c>
      <c r="U1972" s="17">
        <f t="shared" si="123"/>
        <v>40971.652372685188</v>
      </c>
    </row>
    <row r="1973" spans="2:21" ht="28.5" hidden="1" x14ac:dyDescent="0.45">
      <c r="B1973">
        <v>3854</v>
      </c>
      <c r="C1973" s="9" t="s">
        <v>3851</v>
      </c>
      <c r="D1973" s="3" t="s">
        <v>7963</v>
      </c>
      <c r="E1973" s="5">
        <v>11000</v>
      </c>
      <c r="F1973" s="7">
        <v>1788</v>
      </c>
      <c r="G1973" t="s">
        <v>8220</v>
      </c>
      <c r="H1973" t="s">
        <v>8223</v>
      </c>
      <c r="I1973" t="s">
        <v>8245</v>
      </c>
      <c r="J1973">
        <v>1431206058</v>
      </c>
      <c r="K1973">
        <v>1428614058</v>
      </c>
      <c r="L1973" t="b">
        <v>0</v>
      </c>
      <c r="M1973">
        <v>20</v>
      </c>
      <c r="N1973" t="b">
        <v>0</v>
      </c>
      <c r="O1973" t="s">
        <v>8269</v>
      </c>
      <c r="P1973">
        <f t="shared" si="120"/>
        <v>16</v>
      </c>
      <c r="Q1973">
        <f t="shared" si="121"/>
        <v>89.4</v>
      </c>
      <c r="R1973" s="12" t="s">
        <v>8323</v>
      </c>
      <c r="S1973" t="s">
        <v>8326</v>
      </c>
      <c r="T1973" s="17">
        <f t="shared" si="122"/>
        <v>42103.884930555556</v>
      </c>
      <c r="U1973" s="17">
        <f t="shared" si="123"/>
        <v>42217.583333333328</v>
      </c>
    </row>
    <row r="1974" spans="2:21" ht="42.75" hidden="1" x14ac:dyDescent="0.45">
      <c r="B1974">
        <v>156</v>
      </c>
      <c r="C1974" s="9" t="s">
        <v>158</v>
      </c>
      <c r="D1974" s="3" t="s">
        <v>4266</v>
      </c>
      <c r="E1974" s="5">
        <v>35000</v>
      </c>
      <c r="F1974" s="7">
        <v>1785</v>
      </c>
      <c r="G1974" t="s">
        <v>8219</v>
      </c>
      <c r="H1974" t="s">
        <v>8228</v>
      </c>
      <c r="I1974" t="s">
        <v>8250</v>
      </c>
      <c r="J1974">
        <v>1407034796</v>
      </c>
      <c r="K1974">
        <v>1401850796</v>
      </c>
      <c r="L1974" t="b">
        <v>0</v>
      </c>
      <c r="M1974">
        <v>15</v>
      </c>
      <c r="N1974" t="b">
        <v>0</v>
      </c>
      <c r="O1974" t="s">
        <v>8265</v>
      </c>
      <c r="P1974">
        <f t="shared" si="120"/>
        <v>5</v>
      </c>
      <c r="Q1974">
        <f t="shared" si="121"/>
        <v>119</v>
      </c>
      <c r="R1974" s="12" t="s">
        <v>8321</v>
      </c>
      <c r="S1974" t="s">
        <v>8337</v>
      </c>
      <c r="T1974" s="17">
        <f t="shared" si="122"/>
        <v>41794.124953703707</v>
      </c>
      <c r="U1974" s="17">
        <f t="shared" si="123"/>
        <v>41970.639849537038</v>
      </c>
    </row>
    <row r="1975" spans="2:21" ht="28.5" hidden="1" x14ac:dyDescent="0.45">
      <c r="B1975">
        <v>1263</v>
      </c>
      <c r="C1975" s="9" t="s">
        <v>1264</v>
      </c>
      <c r="D1975" s="3" t="s">
        <v>5373</v>
      </c>
      <c r="E1975" s="5">
        <v>1500</v>
      </c>
      <c r="F1975" s="7">
        <v>1785</v>
      </c>
      <c r="G1975" t="s">
        <v>8218</v>
      </c>
      <c r="H1975" t="s">
        <v>8223</v>
      </c>
      <c r="I1975" t="s">
        <v>8245</v>
      </c>
      <c r="J1975">
        <v>1396054800</v>
      </c>
      <c r="K1975">
        <v>1393034470</v>
      </c>
      <c r="L1975" t="b">
        <v>1</v>
      </c>
      <c r="M1975">
        <v>41</v>
      </c>
      <c r="N1975" t="b">
        <v>1</v>
      </c>
      <c r="O1975" t="s">
        <v>8274</v>
      </c>
      <c r="P1975">
        <f t="shared" si="120"/>
        <v>119</v>
      </c>
      <c r="Q1975">
        <f t="shared" si="121"/>
        <v>43.54</v>
      </c>
      <c r="R1975" s="12" t="s">
        <v>8327</v>
      </c>
      <c r="S1975" t="s">
        <v>8331</v>
      </c>
      <c r="T1975" s="17">
        <f t="shared" si="122"/>
        <v>41692.084143518521</v>
      </c>
      <c r="U1975" s="17">
        <f t="shared" si="123"/>
        <v>41837.690081018518</v>
      </c>
    </row>
    <row r="1976" spans="2:21" ht="42.75" hidden="1" x14ac:dyDescent="0.45">
      <c r="B1976">
        <v>3943</v>
      </c>
      <c r="C1976" s="9" t="s">
        <v>3940</v>
      </c>
      <c r="D1976" s="3" t="s">
        <v>8051</v>
      </c>
      <c r="E1976" s="5">
        <v>5000</v>
      </c>
      <c r="F1976" s="7">
        <v>1782</v>
      </c>
      <c r="G1976" t="s">
        <v>8220</v>
      </c>
      <c r="H1976" t="s">
        <v>8223</v>
      </c>
      <c r="I1976" t="s">
        <v>8245</v>
      </c>
      <c r="J1976">
        <v>1446483000</v>
      </c>
      <c r="K1976">
        <v>1443811268</v>
      </c>
      <c r="L1976" t="b">
        <v>0</v>
      </c>
      <c r="M1976">
        <v>13</v>
      </c>
      <c r="N1976" t="b">
        <v>0</v>
      </c>
      <c r="O1976" t="s">
        <v>8269</v>
      </c>
      <c r="P1976">
        <f t="shared" si="120"/>
        <v>36</v>
      </c>
      <c r="Q1976">
        <f t="shared" si="121"/>
        <v>137.08000000000001</v>
      </c>
      <c r="R1976" s="12" t="s">
        <v>8323</v>
      </c>
      <c r="S1976" t="s">
        <v>8326</v>
      </c>
      <c r="T1976" s="17">
        <f t="shared" si="122"/>
        <v>42279.778564814813</v>
      </c>
      <c r="U1976" s="17">
        <f t="shared" si="123"/>
        <v>42133.884930555556</v>
      </c>
    </row>
    <row r="1977" spans="2:21" ht="42.75" hidden="1" x14ac:dyDescent="0.45">
      <c r="B1977">
        <v>966</v>
      </c>
      <c r="C1977" s="9" t="s">
        <v>967</v>
      </c>
      <c r="D1977" s="3" t="s">
        <v>5076</v>
      </c>
      <c r="E1977" s="5">
        <v>12000</v>
      </c>
      <c r="F1977" s="7">
        <v>1776</v>
      </c>
      <c r="G1977" t="s">
        <v>8220</v>
      </c>
      <c r="H1977" t="s">
        <v>8223</v>
      </c>
      <c r="I1977" t="s">
        <v>8245</v>
      </c>
      <c r="J1977">
        <v>1475766932</v>
      </c>
      <c r="K1977">
        <v>1473174932</v>
      </c>
      <c r="L1977" t="b">
        <v>0</v>
      </c>
      <c r="M1977">
        <v>30</v>
      </c>
      <c r="N1977" t="b">
        <v>0</v>
      </c>
      <c r="O1977" t="s">
        <v>8271</v>
      </c>
      <c r="P1977">
        <f t="shared" si="120"/>
        <v>15</v>
      </c>
      <c r="Q1977">
        <f t="shared" si="121"/>
        <v>59.2</v>
      </c>
      <c r="R1977" s="12" t="s">
        <v>8308</v>
      </c>
      <c r="S1977" t="s">
        <v>8310</v>
      </c>
      <c r="T1977" s="17">
        <f t="shared" si="122"/>
        <v>42619.635787037041</v>
      </c>
      <c r="U1977" s="17">
        <f t="shared" si="123"/>
        <v>41854.124953703707</v>
      </c>
    </row>
    <row r="1978" spans="2:21" ht="42.75" hidden="1" x14ac:dyDescent="0.45">
      <c r="B1978">
        <v>1678</v>
      </c>
      <c r="C1978" s="9" t="s">
        <v>1679</v>
      </c>
      <c r="D1978" s="3" t="s">
        <v>5788</v>
      </c>
      <c r="E1978" s="5">
        <v>1500</v>
      </c>
      <c r="F1978" s="7">
        <v>1776</v>
      </c>
      <c r="G1978" t="s">
        <v>8218</v>
      </c>
      <c r="H1978" t="s">
        <v>8223</v>
      </c>
      <c r="I1978" t="s">
        <v>8245</v>
      </c>
      <c r="J1978">
        <v>1391718671</v>
      </c>
      <c r="K1978">
        <v>1390509071</v>
      </c>
      <c r="L1978" t="b">
        <v>0</v>
      </c>
      <c r="M1978">
        <v>49</v>
      </c>
      <c r="N1978" t="b">
        <v>1</v>
      </c>
      <c r="O1978" t="s">
        <v>8290</v>
      </c>
      <c r="P1978">
        <f t="shared" si="120"/>
        <v>118</v>
      </c>
      <c r="Q1978">
        <f t="shared" si="121"/>
        <v>36.24</v>
      </c>
      <c r="R1978" s="12" t="s">
        <v>8327</v>
      </c>
      <c r="S1978" t="s">
        <v>8338</v>
      </c>
      <c r="T1978" s="17">
        <f t="shared" si="122"/>
        <v>41662.854988425926</v>
      </c>
      <c r="U1978" s="17">
        <f t="shared" si="123"/>
        <v>41727.041666666664</v>
      </c>
    </row>
    <row r="1979" spans="2:21" ht="28.5" hidden="1" x14ac:dyDescent="0.45">
      <c r="B1979">
        <v>2603</v>
      </c>
      <c r="C1979" s="9" t="s">
        <v>2603</v>
      </c>
      <c r="D1979" s="3" t="s">
        <v>6713</v>
      </c>
      <c r="E1979" s="5">
        <v>1750</v>
      </c>
      <c r="F1979" s="7">
        <v>1776</v>
      </c>
      <c r="G1979" t="s">
        <v>8218</v>
      </c>
      <c r="H1979" t="s">
        <v>8223</v>
      </c>
      <c r="I1979" t="s">
        <v>8245</v>
      </c>
      <c r="J1979">
        <v>1387835654</v>
      </c>
      <c r="K1979">
        <v>1386626054</v>
      </c>
      <c r="L1979" t="b">
        <v>1</v>
      </c>
      <c r="M1979">
        <v>50</v>
      </c>
      <c r="N1979" t="b">
        <v>1</v>
      </c>
      <c r="O1979" t="s">
        <v>8299</v>
      </c>
      <c r="P1979">
        <f t="shared" si="120"/>
        <v>101</v>
      </c>
      <c r="Q1979">
        <f t="shared" si="121"/>
        <v>35.520000000000003</v>
      </c>
      <c r="R1979" s="12" t="s">
        <v>8308</v>
      </c>
      <c r="S1979" t="s">
        <v>8315</v>
      </c>
      <c r="T1979" s="17">
        <f t="shared" si="122"/>
        <v>41617.912662037037</v>
      </c>
      <c r="U1979" s="17">
        <f t="shared" si="123"/>
        <v>42310.701388888891</v>
      </c>
    </row>
    <row r="1980" spans="2:21" ht="42.75" hidden="1" x14ac:dyDescent="0.45">
      <c r="B1980">
        <v>1609</v>
      </c>
      <c r="C1980" s="9" t="s">
        <v>1610</v>
      </c>
      <c r="D1980" s="3" t="s">
        <v>5719</v>
      </c>
      <c r="E1980" s="5">
        <v>1500</v>
      </c>
      <c r="F1980" s="7">
        <v>1775</v>
      </c>
      <c r="G1980" t="s">
        <v>8218</v>
      </c>
      <c r="H1980" t="s">
        <v>8223</v>
      </c>
      <c r="I1980" t="s">
        <v>8245</v>
      </c>
      <c r="J1980">
        <v>1320220800</v>
      </c>
      <c r="K1980">
        <v>1315612909</v>
      </c>
      <c r="L1980" t="b">
        <v>0</v>
      </c>
      <c r="M1980">
        <v>4</v>
      </c>
      <c r="N1980" t="b">
        <v>1</v>
      </c>
      <c r="O1980" t="s">
        <v>8274</v>
      </c>
      <c r="P1980">
        <f t="shared" si="120"/>
        <v>118</v>
      </c>
      <c r="Q1980">
        <f t="shared" si="121"/>
        <v>443.75</v>
      </c>
      <c r="R1980" s="12" t="s">
        <v>8327</v>
      </c>
      <c r="S1980" t="s">
        <v>8331</v>
      </c>
      <c r="T1980" s="17">
        <f t="shared" si="122"/>
        <v>40796.001261574071</v>
      </c>
      <c r="U1980" s="17">
        <f t="shared" si="123"/>
        <v>42649.635787037041</v>
      </c>
    </row>
    <row r="1981" spans="2:21" ht="42.75" hidden="1" x14ac:dyDescent="0.45">
      <c r="B1981">
        <v>2117</v>
      </c>
      <c r="C1981" s="9" t="s">
        <v>2118</v>
      </c>
      <c r="D1981" s="3" t="s">
        <v>6227</v>
      </c>
      <c r="E1981" s="5">
        <v>1200</v>
      </c>
      <c r="F1981" s="7">
        <v>1773</v>
      </c>
      <c r="G1981" t="s">
        <v>8218</v>
      </c>
      <c r="H1981" t="s">
        <v>8223</v>
      </c>
      <c r="I1981" t="s">
        <v>8245</v>
      </c>
      <c r="J1981">
        <v>1445921940</v>
      </c>
      <c r="K1981">
        <v>1444699549</v>
      </c>
      <c r="L1981" t="b">
        <v>0</v>
      </c>
      <c r="M1981">
        <v>35</v>
      </c>
      <c r="N1981" t="b">
        <v>1</v>
      </c>
      <c r="O1981" t="s">
        <v>8277</v>
      </c>
      <c r="P1981">
        <f t="shared" si="120"/>
        <v>148</v>
      </c>
      <c r="Q1981">
        <f t="shared" si="121"/>
        <v>50.66</v>
      </c>
      <c r="R1981" s="12" t="s">
        <v>8327</v>
      </c>
      <c r="S1981" t="s">
        <v>8328</v>
      </c>
      <c r="T1981" s="17">
        <f t="shared" si="122"/>
        <v>42290.059594907405</v>
      </c>
      <c r="U1981" s="17">
        <f t="shared" si="123"/>
        <v>41676.854988425926</v>
      </c>
    </row>
    <row r="1982" spans="2:21" ht="57" hidden="1" x14ac:dyDescent="0.45">
      <c r="B1982">
        <v>1688</v>
      </c>
      <c r="C1982" s="9" t="s">
        <v>1689</v>
      </c>
      <c r="D1982" s="3" t="s">
        <v>5798</v>
      </c>
      <c r="E1982" s="5">
        <v>4000</v>
      </c>
      <c r="F1982" s="7">
        <v>1772</v>
      </c>
      <c r="G1982" t="s">
        <v>8221</v>
      </c>
      <c r="H1982" t="s">
        <v>8223</v>
      </c>
      <c r="I1982" t="s">
        <v>8245</v>
      </c>
      <c r="J1982">
        <v>1491738594</v>
      </c>
      <c r="K1982">
        <v>1489150194</v>
      </c>
      <c r="L1982" t="b">
        <v>0</v>
      </c>
      <c r="M1982">
        <v>7</v>
      </c>
      <c r="N1982" t="b">
        <v>0</v>
      </c>
      <c r="O1982" t="s">
        <v>8291</v>
      </c>
      <c r="P1982">
        <f t="shared" si="120"/>
        <v>44</v>
      </c>
      <c r="Q1982">
        <f t="shared" si="121"/>
        <v>253.14</v>
      </c>
      <c r="R1982" s="12" t="s">
        <v>8327</v>
      </c>
      <c r="S1982" t="s">
        <v>8330</v>
      </c>
      <c r="T1982" s="17">
        <f t="shared" si="122"/>
        <v>42804.534652777773</v>
      </c>
      <c r="U1982" s="17">
        <f t="shared" si="123"/>
        <v>41631.912662037037</v>
      </c>
    </row>
    <row r="1983" spans="2:21" ht="42.75" hidden="1" x14ac:dyDescent="0.45">
      <c r="B1983">
        <v>2517</v>
      </c>
      <c r="C1983" s="9" t="s">
        <v>2517</v>
      </c>
      <c r="D1983" s="3" t="s">
        <v>6627</v>
      </c>
      <c r="E1983" s="5">
        <v>18000</v>
      </c>
      <c r="F1983" s="7">
        <v>1767</v>
      </c>
      <c r="G1983" t="s">
        <v>8220</v>
      </c>
      <c r="H1983" t="s">
        <v>8228</v>
      </c>
      <c r="I1983" t="s">
        <v>8250</v>
      </c>
      <c r="J1983">
        <v>1426788930</v>
      </c>
      <c r="K1983">
        <v>1424200530</v>
      </c>
      <c r="L1983" t="b">
        <v>0</v>
      </c>
      <c r="M1983">
        <v>33</v>
      </c>
      <c r="N1983" t="b">
        <v>0</v>
      </c>
      <c r="O1983" t="s">
        <v>8297</v>
      </c>
      <c r="P1983">
        <f t="shared" si="120"/>
        <v>10</v>
      </c>
      <c r="Q1983">
        <f t="shared" si="121"/>
        <v>53.55</v>
      </c>
      <c r="R1983" s="12" t="s">
        <v>8319</v>
      </c>
      <c r="S1983" t="s">
        <v>8357</v>
      </c>
      <c r="T1983" s="17">
        <f t="shared" si="122"/>
        <v>42052.802430555559</v>
      </c>
      <c r="U1983" s="17">
        <f t="shared" si="123"/>
        <v>40849.333333333336</v>
      </c>
    </row>
    <row r="1984" spans="2:21" ht="28.5" hidden="1" x14ac:dyDescent="0.45">
      <c r="B1984">
        <v>3370</v>
      </c>
      <c r="C1984" s="9" t="s">
        <v>3369</v>
      </c>
      <c r="D1984" s="3" t="s">
        <v>7480</v>
      </c>
      <c r="E1984" s="5">
        <v>1500</v>
      </c>
      <c r="F1984" s="7">
        <v>1766</v>
      </c>
      <c r="G1984" t="s">
        <v>8218</v>
      </c>
      <c r="H1984" t="s">
        <v>8223</v>
      </c>
      <c r="I1984" t="s">
        <v>8245</v>
      </c>
      <c r="J1984">
        <v>1481961600</v>
      </c>
      <c r="K1984">
        <v>1479283285</v>
      </c>
      <c r="L1984" t="b">
        <v>0</v>
      </c>
      <c r="M1984">
        <v>26</v>
      </c>
      <c r="N1984" t="b">
        <v>1</v>
      </c>
      <c r="O1984" t="s">
        <v>8269</v>
      </c>
      <c r="P1984">
        <f t="shared" si="120"/>
        <v>118</v>
      </c>
      <c r="Q1984">
        <f t="shared" si="121"/>
        <v>67.92</v>
      </c>
      <c r="R1984" s="12" t="s">
        <v>8323</v>
      </c>
      <c r="S1984" t="s">
        <v>8326</v>
      </c>
      <c r="T1984" s="17">
        <f t="shared" si="122"/>
        <v>42690.334317129629</v>
      </c>
      <c r="U1984" s="17">
        <f t="shared" si="123"/>
        <v>42304.207638888889</v>
      </c>
    </row>
    <row r="1985" spans="2:21" ht="42.75" hidden="1" x14ac:dyDescent="0.45">
      <c r="B1985">
        <v>3633</v>
      </c>
      <c r="C1985" s="9" t="s">
        <v>3631</v>
      </c>
      <c r="D1985" s="3" t="s">
        <v>7743</v>
      </c>
      <c r="E1985" s="5">
        <v>5000</v>
      </c>
      <c r="F1985" s="7">
        <v>1762</v>
      </c>
      <c r="G1985" t="s">
        <v>8220</v>
      </c>
      <c r="H1985" t="s">
        <v>8223</v>
      </c>
      <c r="I1985" t="s">
        <v>8245</v>
      </c>
      <c r="J1985">
        <v>1479517200</v>
      </c>
      <c r="K1985">
        <v>1475765867</v>
      </c>
      <c r="L1985" t="b">
        <v>0</v>
      </c>
      <c r="M1985">
        <v>31</v>
      </c>
      <c r="N1985" t="b">
        <v>0</v>
      </c>
      <c r="O1985" t="s">
        <v>8303</v>
      </c>
      <c r="P1985">
        <f t="shared" si="120"/>
        <v>35</v>
      </c>
      <c r="Q1985">
        <f t="shared" si="121"/>
        <v>56.84</v>
      </c>
      <c r="R1985" s="12" t="s">
        <v>8323</v>
      </c>
      <c r="S1985" t="s">
        <v>8335</v>
      </c>
      <c r="T1985" s="17">
        <f t="shared" si="122"/>
        <v>42649.623460648145</v>
      </c>
      <c r="U1985" s="17">
        <f t="shared" si="123"/>
        <v>42834.492986111116</v>
      </c>
    </row>
    <row r="1986" spans="2:21" ht="42.75" hidden="1" x14ac:dyDescent="0.45">
      <c r="B1986">
        <v>3098</v>
      </c>
      <c r="C1986" s="9" t="s">
        <v>3098</v>
      </c>
      <c r="D1986" s="3" t="s">
        <v>7208</v>
      </c>
      <c r="E1986" s="5">
        <v>48725</v>
      </c>
      <c r="F1986" s="7">
        <v>1758</v>
      </c>
      <c r="G1986" t="s">
        <v>8220</v>
      </c>
      <c r="H1986" t="s">
        <v>8223</v>
      </c>
      <c r="I1986" t="s">
        <v>8245</v>
      </c>
      <c r="J1986">
        <v>1454890620</v>
      </c>
      <c r="K1986">
        <v>1450724449</v>
      </c>
      <c r="L1986" t="b">
        <v>0</v>
      </c>
      <c r="M1986">
        <v>27</v>
      </c>
      <c r="N1986" t="b">
        <v>0</v>
      </c>
      <c r="O1986" t="s">
        <v>8301</v>
      </c>
      <c r="P1986">
        <f t="shared" si="120"/>
        <v>4</v>
      </c>
      <c r="Q1986">
        <f t="shared" si="121"/>
        <v>65.11</v>
      </c>
      <c r="R1986" s="12" t="s">
        <v>8323</v>
      </c>
      <c r="S1986" t="s">
        <v>8324</v>
      </c>
      <c r="T1986" s="17">
        <f t="shared" si="122"/>
        <v>42359.792233796295</v>
      </c>
      <c r="U1986" s="17">
        <f t="shared" si="123"/>
        <v>42082.760763888888</v>
      </c>
    </row>
    <row r="1987" spans="2:21" ht="42.75" hidden="1" x14ac:dyDescent="0.45">
      <c r="B1987">
        <v>2214</v>
      </c>
      <c r="C1987" s="9" t="s">
        <v>2215</v>
      </c>
      <c r="D1987" s="3" t="s">
        <v>6324</v>
      </c>
      <c r="E1987" s="5">
        <v>600</v>
      </c>
      <c r="F1987" s="7">
        <v>1755.01</v>
      </c>
      <c r="G1987" t="s">
        <v>8218</v>
      </c>
      <c r="H1987" t="s">
        <v>8223</v>
      </c>
      <c r="I1987" t="s">
        <v>8245</v>
      </c>
      <c r="J1987">
        <v>1391713248</v>
      </c>
      <c r="K1987">
        <v>1389121248</v>
      </c>
      <c r="L1987" t="b">
        <v>0</v>
      </c>
      <c r="M1987">
        <v>24</v>
      </c>
      <c r="N1987" t="b">
        <v>1</v>
      </c>
      <c r="O1987" t="s">
        <v>8278</v>
      </c>
      <c r="P1987">
        <f t="shared" ref="P1987:P2050" si="124">ROUND(F1987/E1987*100,0)</f>
        <v>293</v>
      </c>
      <c r="Q1987">
        <f t="shared" ref="Q1987:Q2050" si="125">IFERROR(ROUND(F1987/M1987,2),0)</f>
        <v>73.13</v>
      </c>
      <c r="R1987" s="12" t="s">
        <v>8327</v>
      </c>
      <c r="S1987" t="s">
        <v>8329</v>
      </c>
      <c r="T1987" s="17">
        <f t="shared" ref="T1987:T2050" si="126">(((K1987/60)/60)/24)+DATE(1970,1,1)</f>
        <v>41646.792222222226</v>
      </c>
      <c r="U1987" s="17">
        <f t="shared" si="123"/>
        <v>42721.333333333328</v>
      </c>
    </row>
    <row r="1988" spans="2:21" ht="42.75" hidden="1" x14ac:dyDescent="0.45">
      <c r="B1988">
        <v>2745</v>
      </c>
      <c r="C1988" s="9" t="s">
        <v>2745</v>
      </c>
      <c r="D1988" s="3" t="s">
        <v>6855</v>
      </c>
      <c r="E1988" s="5">
        <v>8000</v>
      </c>
      <c r="F1988" s="7">
        <v>1751</v>
      </c>
      <c r="G1988" t="s">
        <v>8220</v>
      </c>
      <c r="H1988" t="s">
        <v>8223</v>
      </c>
      <c r="I1988" t="s">
        <v>8245</v>
      </c>
      <c r="J1988">
        <v>1342309368</v>
      </c>
      <c r="K1988">
        <v>1337125368</v>
      </c>
      <c r="L1988" t="b">
        <v>0</v>
      </c>
      <c r="M1988">
        <v>49</v>
      </c>
      <c r="N1988" t="b">
        <v>0</v>
      </c>
      <c r="O1988" t="s">
        <v>8302</v>
      </c>
      <c r="P1988">
        <f t="shared" si="124"/>
        <v>22</v>
      </c>
      <c r="Q1988">
        <f t="shared" si="125"/>
        <v>35.729999999999997</v>
      </c>
      <c r="R1988" s="12" t="s">
        <v>8311</v>
      </c>
      <c r="S1988" t="s">
        <v>8356</v>
      </c>
      <c r="T1988" s="17">
        <f t="shared" si="126"/>
        <v>41044.988055555557</v>
      </c>
      <c r="U1988" s="17">
        <f t="shared" si="123"/>
        <v>42693.041666666672</v>
      </c>
    </row>
    <row r="1989" spans="2:21" ht="42.75" hidden="1" x14ac:dyDescent="0.45">
      <c r="B1989">
        <v>2175</v>
      </c>
      <c r="C1989" s="9" t="s">
        <v>2176</v>
      </c>
      <c r="D1989" s="3" t="s">
        <v>6285</v>
      </c>
      <c r="E1989" s="5">
        <v>700</v>
      </c>
      <c r="F1989" s="7">
        <v>1750</v>
      </c>
      <c r="G1989" t="s">
        <v>8218</v>
      </c>
      <c r="H1989" t="s">
        <v>8223</v>
      </c>
      <c r="I1989" t="s">
        <v>8245</v>
      </c>
      <c r="J1989">
        <v>1469059986</v>
      </c>
      <c r="K1989">
        <v>1468455186</v>
      </c>
      <c r="L1989" t="b">
        <v>0</v>
      </c>
      <c r="M1989">
        <v>26</v>
      </c>
      <c r="N1989" t="b">
        <v>1</v>
      </c>
      <c r="O1989" t="s">
        <v>8274</v>
      </c>
      <c r="P1989">
        <f t="shared" si="124"/>
        <v>250</v>
      </c>
      <c r="Q1989">
        <f t="shared" si="125"/>
        <v>67.31</v>
      </c>
      <c r="R1989" s="12" t="s">
        <v>8327</v>
      </c>
      <c r="S1989" t="s">
        <v>8331</v>
      </c>
      <c r="T1989" s="17">
        <f t="shared" si="126"/>
        <v>42565.009097222224</v>
      </c>
      <c r="U1989" s="17">
        <f t="shared" si="123"/>
        <v>42408.01180555555</v>
      </c>
    </row>
    <row r="1990" spans="2:21" ht="42.75" hidden="1" x14ac:dyDescent="0.45">
      <c r="B1990">
        <v>1328</v>
      </c>
      <c r="C1990" s="9" t="s">
        <v>1329</v>
      </c>
      <c r="D1990" s="3" t="s">
        <v>5438</v>
      </c>
      <c r="E1990" s="5">
        <v>75000</v>
      </c>
      <c r="F1990" s="7">
        <v>1748</v>
      </c>
      <c r="G1990" t="s">
        <v>8219</v>
      </c>
      <c r="H1990" t="s">
        <v>8223</v>
      </c>
      <c r="I1990" t="s">
        <v>8245</v>
      </c>
      <c r="J1990">
        <v>1476458734</v>
      </c>
      <c r="K1990">
        <v>1472570734</v>
      </c>
      <c r="L1990" t="b">
        <v>0</v>
      </c>
      <c r="M1990">
        <v>15</v>
      </c>
      <c r="N1990" t="b">
        <v>0</v>
      </c>
      <c r="O1990" t="s">
        <v>8271</v>
      </c>
      <c r="P1990">
        <f t="shared" si="124"/>
        <v>2</v>
      </c>
      <c r="Q1990">
        <f t="shared" si="125"/>
        <v>116.53</v>
      </c>
      <c r="R1990" s="12" t="s">
        <v>8308</v>
      </c>
      <c r="S1990" t="s">
        <v>8310</v>
      </c>
      <c r="T1990" s="17">
        <f t="shared" si="126"/>
        <v>42612.642754629633</v>
      </c>
      <c r="U1990" s="17">
        <f t="shared" ref="U1990:U2053" si="127">(((J1987/60)/60)/24)+DATE(1970,1,1)</f>
        <v>41676.792222222226</v>
      </c>
    </row>
    <row r="1991" spans="2:21" ht="42.75" hidden="1" x14ac:dyDescent="0.45">
      <c r="B1991">
        <v>4010</v>
      </c>
      <c r="C1991" s="9" t="s">
        <v>4006</v>
      </c>
      <c r="D1991" s="3" t="s">
        <v>8115</v>
      </c>
      <c r="E1991" s="5">
        <v>7200</v>
      </c>
      <c r="F1991" s="7">
        <v>1742</v>
      </c>
      <c r="G1991" t="s">
        <v>8220</v>
      </c>
      <c r="H1991" t="s">
        <v>8223</v>
      </c>
      <c r="I1991" t="s">
        <v>8245</v>
      </c>
      <c r="J1991">
        <v>1414348166</v>
      </c>
      <c r="K1991">
        <v>1412879366</v>
      </c>
      <c r="L1991" t="b">
        <v>0</v>
      </c>
      <c r="M1991">
        <v>38</v>
      </c>
      <c r="N1991" t="b">
        <v>0</v>
      </c>
      <c r="O1991" t="s">
        <v>8269</v>
      </c>
      <c r="P1991">
        <f t="shared" si="124"/>
        <v>24</v>
      </c>
      <c r="Q1991">
        <f t="shared" si="125"/>
        <v>45.84</v>
      </c>
      <c r="R1991" s="12" t="s">
        <v>8323</v>
      </c>
      <c r="S1991" t="s">
        <v>8326</v>
      </c>
      <c r="T1991" s="17">
        <f t="shared" si="126"/>
        <v>41921.770439814813</v>
      </c>
      <c r="U1991" s="17">
        <f t="shared" si="127"/>
        <v>41104.988055555557</v>
      </c>
    </row>
    <row r="1992" spans="2:21" ht="28.5" hidden="1" x14ac:dyDescent="0.45">
      <c r="B1992">
        <v>2705</v>
      </c>
      <c r="C1992" s="9" t="s">
        <v>2705</v>
      </c>
      <c r="D1992" s="3" t="s">
        <v>6815</v>
      </c>
      <c r="E1992" s="5">
        <v>16500</v>
      </c>
      <c r="F1992" s="7">
        <v>1739</v>
      </c>
      <c r="G1992" t="s">
        <v>8221</v>
      </c>
      <c r="H1992" t="s">
        <v>8223</v>
      </c>
      <c r="I1992" t="s">
        <v>8245</v>
      </c>
      <c r="J1992">
        <v>1490389158</v>
      </c>
      <c r="K1992">
        <v>1486504758</v>
      </c>
      <c r="L1992" t="b">
        <v>0</v>
      </c>
      <c r="M1992">
        <v>8</v>
      </c>
      <c r="N1992" t="b">
        <v>0</v>
      </c>
      <c r="O1992" t="s">
        <v>8301</v>
      </c>
      <c r="P1992">
        <f t="shared" si="124"/>
        <v>11</v>
      </c>
      <c r="Q1992">
        <f t="shared" si="125"/>
        <v>217.38</v>
      </c>
      <c r="R1992" s="12" t="s">
        <v>8323</v>
      </c>
      <c r="S1992" t="s">
        <v>8324</v>
      </c>
      <c r="T1992" s="17">
        <f t="shared" si="126"/>
        <v>42773.916180555556</v>
      </c>
      <c r="U1992" s="17">
        <f t="shared" si="127"/>
        <v>42572.009097222224</v>
      </c>
    </row>
    <row r="1993" spans="2:21" ht="42.75" hidden="1" x14ac:dyDescent="0.45">
      <c r="B1993">
        <v>858</v>
      </c>
      <c r="C1993" s="9" t="s">
        <v>859</v>
      </c>
      <c r="D1993" s="3" t="s">
        <v>4968</v>
      </c>
      <c r="E1993" s="5">
        <v>1200</v>
      </c>
      <c r="F1993" s="7">
        <v>1728.07</v>
      </c>
      <c r="G1993" t="s">
        <v>8218</v>
      </c>
      <c r="H1993" t="s">
        <v>8224</v>
      </c>
      <c r="I1993" t="s">
        <v>8246</v>
      </c>
      <c r="J1993">
        <v>1429138740</v>
      </c>
      <c r="K1993">
        <v>1426528418</v>
      </c>
      <c r="L1993" t="b">
        <v>0</v>
      </c>
      <c r="M1993">
        <v>76</v>
      </c>
      <c r="N1993" t="b">
        <v>1</v>
      </c>
      <c r="O1993" t="s">
        <v>8275</v>
      </c>
      <c r="P1993">
        <f t="shared" si="124"/>
        <v>144</v>
      </c>
      <c r="Q1993">
        <f t="shared" si="125"/>
        <v>22.74</v>
      </c>
      <c r="R1993" s="12" t="s">
        <v>8327</v>
      </c>
      <c r="S1993" t="s">
        <v>8336</v>
      </c>
      <c r="T1993" s="17">
        <f t="shared" si="126"/>
        <v>42079.745578703703</v>
      </c>
      <c r="U1993" s="17">
        <f t="shared" si="127"/>
        <v>42657.642754629633</v>
      </c>
    </row>
    <row r="1994" spans="2:21" ht="42.75" hidden="1" x14ac:dyDescent="0.45">
      <c r="B1994">
        <v>96</v>
      </c>
      <c r="C1994" s="9" t="s">
        <v>98</v>
      </c>
      <c r="D1994" s="3" t="s">
        <v>4207</v>
      </c>
      <c r="E1994" s="5">
        <v>1500</v>
      </c>
      <c r="F1994" s="7">
        <v>1720</v>
      </c>
      <c r="G1994" t="s">
        <v>8218</v>
      </c>
      <c r="H1994" t="s">
        <v>8223</v>
      </c>
      <c r="I1994" t="s">
        <v>8245</v>
      </c>
      <c r="J1994">
        <v>1280631600</v>
      </c>
      <c r="K1994">
        <v>1274889241</v>
      </c>
      <c r="L1994" t="b">
        <v>0</v>
      </c>
      <c r="M1994">
        <v>34</v>
      </c>
      <c r="N1994" t="b">
        <v>1</v>
      </c>
      <c r="O1994" t="s">
        <v>8264</v>
      </c>
      <c r="P1994">
        <f t="shared" si="124"/>
        <v>115</v>
      </c>
      <c r="Q1994">
        <f t="shared" si="125"/>
        <v>50.59</v>
      </c>
      <c r="R1994" s="12" t="s">
        <v>8321</v>
      </c>
      <c r="S1994" t="s">
        <v>8343</v>
      </c>
      <c r="T1994" s="17">
        <f t="shared" si="126"/>
        <v>40324.662511574075</v>
      </c>
      <c r="U1994" s="17">
        <f t="shared" si="127"/>
        <v>41938.770439814813</v>
      </c>
    </row>
    <row r="1995" spans="2:21" ht="42.75" hidden="1" x14ac:dyDescent="0.45">
      <c r="B1995">
        <v>3097</v>
      </c>
      <c r="C1995" s="9" t="s">
        <v>3097</v>
      </c>
      <c r="D1995" s="3" t="s">
        <v>7207</v>
      </c>
      <c r="E1995" s="5">
        <v>10000</v>
      </c>
      <c r="F1995" s="7">
        <v>1715</v>
      </c>
      <c r="G1995" t="s">
        <v>8220</v>
      </c>
      <c r="H1995" t="s">
        <v>8224</v>
      </c>
      <c r="I1995" t="s">
        <v>8246</v>
      </c>
      <c r="J1995">
        <v>1475848800</v>
      </c>
      <c r="K1995">
        <v>1474027501</v>
      </c>
      <c r="L1995" t="b">
        <v>0</v>
      </c>
      <c r="M1995">
        <v>42</v>
      </c>
      <c r="N1995" t="b">
        <v>0</v>
      </c>
      <c r="O1995" t="s">
        <v>8301</v>
      </c>
      <c r="P1995">
        <f t="shared" si="124"/>
        <v>17</v>
      </c>
      <c r="Q1995">
        <f t="shared" si="125"/>
        <v>40.83</v>
      </c>
      <c r="R1995" s="12" t="s">
        <v>8323</v>
      </c>
      <c r="S1995" t="s">
        <v>8324</v>
      </c>
      <c r="T1995" s="17">
        <f t="shared" si="126"/>
        <v>42629.503483796296</v>
      </c>
      <c r="U1995" s="17">
        <f t="shared" si="127"/>
        <v>42818.874513888892</v>
      </c>
    </row>
    <row r="1996" spans="2:21" ht="42.75" x14ac:dyDescent="0.45">
      <c r="B1996">
        <v>526</v>
      </c>
      <c r="C1996" s="9" t="s">
        <v>527</v>
      </c>
      <c r="D1996" s="3" t="s">
        <v>4636</v>
      </c>
      <c r="E1996" s="5">
        <v>1500</v>
      </c>
      <c r="F1996" s="7">
        <v>1710</v>
      </c>
      <c r="G1996" t="s">
        <v>8218</v>
      </c>
      <c r="H1996" t="s">
        <v>8224</v>
      </c>
      <c r="I1996" t="s">
        <v>8246</v>
      </c>
      <c r="J1996">
        <v>1438966800</v>
      </c>
      <c r="K1996">
        <v>1436278344</v>
      </c>
      <c r="L1996" t="b">
        <v>0</v>
      </c>
      <c r="M1996">
        <v>23</v>
      </c>
      <c r="N1996" t="b">
        <v>1</v>
      </c>
      <c r="O1996" t="s">
        <v>8269</v>
      </c>
      <c r="P1996">
        <f t="shared" si="124"/>
        <v>114</v>
      </c>
      <c r="Q1996">
        <f t="shared" si="125"/>
        <v>74.349999999999994</v>
      </c>
      <c r="R1996" s="12" t="s">
        <v>8323</v>
      </c>
      <c r="S1996" t="s">
        <v>8326</v>
      </c>
      <c r="T1996" s="17">
        <f t="shared" si="126"/>
        <v>42192.591944444444</v>
      </c>
      <c r="U1996" s="17">
        <f t="shared" si="127"/>
        <v>42109.957638888889</v>
      </c>
    </row>
    <row r="1997" spans="2:21" ht="42.75" hidden="1" x14ac:dyDescent="0.45">
      <c r="B1997">
        <v>1820</v>
      </c>
      <c r="C1997" s="9" t="s">
        <v>1821</v>
      </c>
      <c r="D1997" s="3" t="s">
        <v>5930</v>
      </c>
      <c r="E1997" s="5">
        <v>26000</v>
      </c>
      <c r="F1997" s="7">
        <v>1707</v>
      </c>
      <c r="G1997" t="s">
        <v>8220</v>
      </c>
      <c r="H1997" t="s">
        <v>8223</v>
      </c>
      <c r="I1997" t="s">
        <v>8245</v>
      </c>
      <c r="J1997">
        <v>1427850090</v>
      </c>
      <c r="K1997">
        <v>1425261690</v>
      </c>
      <c r="L1997" t="b">
        <v>0</v>
      </c>
      <c r="M1997">
        <v>8</v>
      </c>
      <c r="N1997" t="b">
        <v>0</v>
      </c>
      <c r="O1997" t="s">
        <v>8283</v>
      </c>
      <c r="P1997">
        <f t="shared" si="124"/>
        <v>7</v>
      </c>
      <c r="Q1997">
        <f t="shared" si="125"/>
        <v>213.38</v>
      </c>
      <c r="R1997" s="12" t="s">
        <v>8313</v>
      </c>
      <c r="S1997" t="s">
        <v>8314</v>
      </c>
      <c r="T1997" s="17">
        <f t="shared" si="126"/>
        <v>42065.084375000006</v>
      </c>
      <c r="U1997" s="17">
        <f t="shared" si="127"/>
        <v>40391.125</v>
      </c>
    </row>
    <row r="1998" spans="2:21" ht="28.5" hidden="1" x14ac:dyDescent="0.45">
      <c r="B1998">
        <v>2668</v>
      </c>
      <c r="C1998" s="9" t="s">
        <v>2668</v>
      </c>
      <c r="D1998" s="3" t="s">
        <v>6778</v>
      </c>
      <c r="E1998" s="5">
        <v>1000</v>
      </c>
      <c r="F1998" s="7">
        <v>1707</v>
      </c>
      <c r="G1998" t="s">
        <v>8218</v>
      </c>
      <c r="H1998" t="s">
        <v>8228</v>
      </c>
      <c r="I1998" t="s">
        <v>8250</v>
      </c>
      <c r="J1998">
        <v>1447079520</v>
      </c>
      <c r="K1998">
        <v>1443449265</v>
      </c>
      <c r="L1998" t="b">
        <v>0</v>
      </c>
      <c r="M1998">
        <v>28</v>
      </c>
      <c r="N1998" t="b">
        <v>1</v>
      </c>
      <c r="O1998" t="s">
        <v>8300</v>
      </c>
      <c r="P1998">
        <f t="shared" si="124"/>
        <v>171</v>
      </c>
      <c r="Q1998">
        <f t="shared" si="125"/>
        <v>60.96</v>
      </c>
      <c r="R1998" s="12" t="s">
        <v>8308</v>
      </c>
      <c r="S1998" t="s">
        <v>8340</v>
      </c>
      <c r="T1998" s="17">
        <f t="shared" si="126"/>
        <v>42275.588715277772</v>
      </c>
      <c r="U1998" s="17">
        <f t="shared" si="127"/>
        <v>42650.583333333328</v>
      </c>
    </row>
    <row r="1999" spans="2:21" ht="42.75" hidden="1" x14ac:dyDescent="0.45">
      <c r="B1999">
        <v>1327</v>
      </c>
      <c r="C1999" s="9" t="s">
        <v>1328</v>
      </c>
      <c r="D1999" s="3" t="s">
        <v>5437</v>
      </c>
      <c r="E1999" s="5">
        <v>48000</v>
      </c>
      <c r="F1999" s="7">
        <v>1705</v>
      </c>
      <c r="G1999" t="s">
        <v>8219</v>
      </c>
      <c r="H1999" t="s">
        <v>8223</v>
      </c>
      <c r="I1999" t="s">
        <v>8245</v>
      </c>
      <c r="J1999">
        <v>1432916235</v>
      </c>
      <c r="K1999">
        <v>1430324235</v>
      </c>
      <c r="L1999" t="b">
        <v>0</v>
      </c>
      <c r="M1999">
        <v>41</v>
      </c>
      <c r="N1999" t="b">
        <v>0</v>
      </c>
      <c r="O1999" t="s">
        <v>8271</v>
      </c>
      <c r="P1999">
        <f t="shared" si="124"/>
        <v>4</v>
      </c>
      <c r="Q1999">
        <f t="shared" si="125"/>
        <v>41.59</v>
      </c>
      <c r="R1999" s="12" t="s">
        <v>8308</v>
      </c>
      <c r="S1999" t="s">
        <v>8310</v>
      </c>
      <c r="T1999" s="17">
        <f t="shared" si="126"/>
        <v>42123.678645833337</v>
      </c>
      <c r="U1999" s="17">
        <f t="shared" si="127"/>
        <v>42223.708333333328</v>
      </c>
    </row>
    <row r="2000" spans="2:21" ht="42.75" hidden="1" x14ac:dyDescent="0.45">
      <c r="B2000">
        <v>3417</v>
      </c>
      <c r="C2000" s="9" t="s">
        <v>3416</v>
      </c>
      <c r="D2000" s="3" t="s">
        <v>7527</v>
      </c>
      <c r="E2000" s="5">
        <v>1700</v>
      </c>
      <c r="F2000" s="7">
        <v>1700.01</v>
      </c>
      <c r="G2000" t="s">
        <v>8218</v>
      </c>
      <c r="H2000" t="s">
        <v>8223</v>
      </c>
      <c r="I2000" t="s">
        <v>8245</v>
      </c>
      <c r="J2000">
        <v>1414284180</v>
      </c>
      <c r="K2000">
        <v>1410558948</v>
      </c>
      <c r="L2000" t="b">
        <v>0</v>
      </c>
      <c r="M2000">
        <v>45</v>
      </c>
      <c r="N2000" t="b">
        <v>1</v>
      </c>
      <c r="O2000" t="s">
        <v>8269</v>
      </c>
      <c r="P2000">
        <f t="shared" si="124"/>
        <v>100</v>
      </c>
      <c r="Q2000">
        <f t="shared" si="125"/>
        <v>37.78</v>
      </c>
      <c r="R2000" s="12" t="s">
        <v>8323</v>
      </c>
      <c r="S2000" t="s">
        <v>8326</v>
      </c>
      <c r="T2000" s="17">
        <f t="shared" si="126"/>
        <v>41894.91375</v>
      </c>
      <c r="U2000" s="17">
        <f t="shared" si="127"/>
        <v>42095.042708333334</v>
      </c>
    </row>
    <row r="2001" spans="2:21" ht="42.75" hidden="1" x14ac:dyDescent="0.45">
      <c r="B2001">
        <v>110</v>
      </c>
      <c r="C2001" s="9" t="s">
        <v>112</v>
      </c>
      <c r="D2001" s="3" t="s">
        <v>4221</v>
      </c>
      <c r="E2001" s="5">
        <v>1300</v>
      </c>
      <c r="F2001" s="7">
        <v>1700</v>
      </c>
      <c r="G2001" t="s">
        <v>8218</v>
      </c>
      <c r="H2001" t="s">
        <v>8223</v>
      </c>
      <c r="I2001" t="s">
        <v>8245</v>
      </c>
      <c r="J2001">
        <v>1384408740</v>
      </c>
      <c r="K2001">
        <v>1381445253</v>
      </c>
      <c r="L2001" t="b">
        <v>0</v>
      </c>
      <c r="M2001">
        <v>26</v>
      </c>
      <c r="N2001" t="b">
        <v>1</v>
      </c>
      <c r="O2001" t="s">
        <v>8264</v>
      </c>
      <c r="P2001">
        <f t="shared" si="124"/>
        <v>131</v>
      </c>
      <c r="Q2001">
        <f t="shared" si="125"/>
        <v>65.38</v>
      </c>
      <c r="R2001" s="12" t="s">
        <v>8321</v>
      </c>
      <c r="S2001" t="s">
        <v>8343</v>
      </c>
      <c r="T2001" s="17">
        <f t="shared" si="126"/>
        <v>41557.949687500004</v>
      </c>
      <c r="U2001" s="17">
        <f t="shared" si="127"/>
        <v>42317.60555555555</v>
      </c>
    </row>
    <row r="2002" spans="2:21" ht="42.75" hidden="1" x14ac:dyDescent="0.45">
      <c r="B2002">
        <v>2682</v>
      </c>
      <c r="C2002" s="9" t="s">
        <v>2682</v>
      </c>
      <c r="D2002" s="3" t="s">
        <v>6792</v>
      </c>
      <c r="E2002" s="5">
        <v>6000</v>
      </c>
      <c r="F2002" s="7">
        <v>1698</v>
      </c>
      <c r="G2002" t="s">
        <v>8220</v>
      </c>
      <c r="H2002" t="s">
        <v>8223</v>
      </c>
      <c r="I2002" t="s">
        <v>8245</v>
      </c>
      <c r="J2002">
        <v>1416635940</v>
      </c>
      <c r="K2002">
        <v>1413838540</v>
      </c>
      <c r="L2002" t="b">
        <v>0</v>
      </c>
      <c r="M2002">
        <v>20</v>
      </c>
      <c r="N2002" t="b">
        <v>0</v>
      </c>
      <c r="O2002" t="s">
        <v>8282</v>
      </c>
      <c r="P2002">
        <f t="shared" si="124"/>
        <v>28</v>
      </c>
      <c r="Q2002">
        <f t="shared" si="125"/>
        <v>84.9</v>
      </c>
      <c r="R2002" s="12" t="s">
        <v>8319</v>
      </c>
      <c r="S2002" t="s">
        <v>8345</v>
      </c>
      <c r="T2002" s="17">
        <f t="shared" si="126"/>
        <v>41932.871990740743</v>
      </c>
      <c r="U2002" s="17">
        <f t="shared" si="127"/>
        <v>42153.678645833337</v>
      </c>
    </row>
    <row r="2003" spans="2:21" ht="28.5" hidden="1" x14ac:dyDescent="0.45">
      <c r="B2003">
        <v>1802</v>
      </c>
      <c r="C2003" s="9" t="s">
        <v>1803</v>
      </c>
      <c r="D2003" s="3" t="s">
        <v>5912</v>
      </c>
      <c r="E2003" s="5">
        <v>3500</v>
      </c>
      <c r="F2003" s="7">
        <v>1697</v>
      </c>
      <c r="G2003" t="s">
        <v>8220</v>
      </c>
      <c r="H2003" t="s">
        <v>8235</v>
      </c>
      <c r="I2003" t="s">
        <v>8248</v>
      </c>
      <c r="J2003">
        <v>1435442340</v>
      </c>
      <c r="K2003">
        <v>1433416830</v>
      </c>
      <c r="L2003" t="b">
        <v>1</v>
      </c>
      <c r="M2003">
        <v>18</v>
      </c>
      <c r="N2003" t="b">
        <v>0</v>
      </c>
      <c r="O2003" t="s">
        <v>8283</v>
      </c>
      <c r="P2003">
        <f t="shared" si="124"/>
        <v>48</v>
      </c>
      <c r="Q2003">
        <f t="shared" si="125"/>
        <v>94.28</v>
      </c>
      <c r="R2003" s="12" t="s">
        <v>8313</v>
      </c>
      <c r="S2003" t="s">
        <v>8314</v>
      </c>
      <c r="T2003" s="17">
        <f t="shared" si="126"/>
        <v>42159.47256944445</v>
      </c>
      <c r="U2003" s="17">
        <f t="shared" si="127"/>
        <v>41938.029861111114</v>
      </c>
    </row>
    <row r="2004" spans="2:21" ht="42.75" hidden="1" x14ac:dyDescent="0.45">
      <c r="B2004">
        <v>3847</v>
      </c>
      <c r="C2004" s="9" t="s">
        <v>3844</v>
      </c>
      <c r="D2004" s="3" t="s">
        <v>7956</v>
      </c>
      <c r="E2004" s="5">
        <v>10500</v>
      </c>
      <c r="F2004" s="7">
        <v>1697</v>
      </c>
      <c r="G2004" t="s">
        <v>8220</v>
      </c>
      <c r="H2004" t="s">
        <v>8223</v>
      </c>
      <c r="I2004" t="s">
        <v>8245</v>
      </c>
      <c r="J2004">
        <v>1437283391</v>
      </c>
      <c r="K2004">
        <v>1433395391</v>
      </c>
      <c r="L2004" t="b">
        <v>1</v>
      </c>
      <c r="M2004">
        <v>9</v>
      </c>
      <c r="N2004" t="b">
        <v>0</v>
      </c>
      <c r="O2004" t="s">
        <v>8269</v>
      </c>
      <c r="P2004">
        <f t="shared" si="124"/>
        <v>16</v>
      </c>
      <c r="Q2004">
        <f t="shared" si="125"/>
        <v>188.56</v>
      </c>
      <c r="R2004" s="12" t="s">
        <v>8323</v>
      </c>
      <c r="S2004" t="s">
        <v>8326</v>
      </c>
      <c r="T2004" s="17">
        <f t="shared" si="126"/>
        <v>42159.224432870367</v>
      </c>
      <c r="U2004" s="17">
        <f t="shared" si="127"/>
        <v>41592.249305555553</v>
      </c>
    </row>
    <row r="2005" spans="2:21" ht="42.75" hidden="1" x14ac:dyDescent="0.45">
      <c r="B2005">
        <v>1243</v>
      </c>
      <c r="C2005" s="9" t="s">
        <v>1244</v>
      </c>
      <c r="D2005" s="3" t="s">
        <v>5353</v>
      </c>
      <c r="E2005" s="5">
        <v>12000</v>
      </c>
      <c r="F2005" s="7">
        <v>1691</v>
      </c>
      <c r="G2005" t="s">
        <v>8219</v>
      </c>
      <c r="H2005" t="s">
        <v>8223</v>
      </c>
      <c r="I2005" t="s">
        <v>8245</v>
      </c>
      <c r="J2005">
        <v>1310158800</v>
      </c>
      <c r="K2005">
        <v>1304888771</v>
      </c>
      <c r="L2005" t="b">
        <v>0</v>
      </c>
      <c r="M2005">
        <v>38</v>
      </c>
      <c r="N2005" t="b">
        <v>0</v>
      </c>
      <c r="O2005" t="s">
        <v>8284</v>
      </c>
      <c r="P2005">
        <f t="shared" si="124"/>
        <v>14</v>
      </c>
      <c r="Q2005">
        <f t="shared" si="125"/>
        <v>44.5</v>
      </c>
      <c r="R2005" s="12" t="s">
        <v>8327</v>
      </c>
      <c r="S2005" t="s">
        <v>8354</v>
      </c>
      <c r="T2005" s="17">
        <f t="shared" si="126"/>
        <v>40671.879293981481</v>
      </c>
      <c r="U2005" s="17">
        <f t="shared" si="127"/>
        <v>41965.249305555553</v>
      </c>
    </row>
    <row r="2006" spans="2:21" ht="42.75" hidden="1" x14ac:dyDescent="0.45">
      <c r="B2006">
        <v>3498</v>
      </c>
      <c r="C2006" s="9" t="s">
        <v>3497</v>
      </c>
      <c r="D2006" s="3" t="s">
        <v>7608</v>
      </c>
      <c r="E2006" s="5">
        <v>1650</v>
      </c>
      <c r="F2006" s="7">
        <v>1690</v>
      </c>
      <c r="G2006" t="s">
        <v>8218</v>
      </c>
      <c r="H2006" t="s">
        <v>8228</v>
      </c>
      <c r="I2006" t="s">
        <v>8250</v>
      </c>
      <c r="J2006">
        <v>1464471840</v>
      </c>
      <c r="K2006">
        <v>1459309704</v>
      </c>
      <c r="L2006" t="b">
        <v>0</v>
      </c>
      <c r="M2006">
        <v>42</v>
      </c>
      <c r="N2006" t="b">
        <v>1</v>
      </c>
      <c r="O2006" t="s">
        <v>8269</v>
      </c>
      <c r="P2006">
        <f t="shared" si="124"/>
        <v>102</v>
      </c>
      <c r="Q2006">
        <f t="shared" si="125"/>
        <v>40.24</v>
      </c>
      <c r="R2006" s="12" t="s">
        <v>8323</v>
      </c>
      <c r="S2006" t="s">
        <v>8326</v>
      </c>
      <c r="T2006" s="17">
        <f t="shared" si="126"/>
        <v>42459.15861111111</v>
      </c>
      <c r="U2006" s="17">
        <f t="shared" si="127"/>
        <v>42182.915972222225</v>
      </c>
    </row>
    <row r="2007" spans="2:21" ht="42.75" hidden="1" x14ac:dyDescent="0.45">
      <c r="B2007">
        <v>650</v>
      </c>
      <c r="C2007" s="9" t="s">
        <v>651</v>
      </c>
      <c r="D2007" s="3" t="s">
        <v>4760</v>
      </c>
      <c r="E2007" s="5">
        <v>1500</v>
      </c>
      <c r="F2007" s="7">
        <v>1686</v>
      </c>
      <c r="G2007" t="s">
        <v>8218</v>
      </c>
      <c r="H2007" t="s">
        <v>8223</v>
      </c>
      <c r="I2007" t="s">
        <v>8245</v>
      </c>
      <c r="J2007">
        <v>1418953984</v>
      </c>
      <c r="K2007">
        <v>1413766384</v>
      </c>
      <c r="L2007" t="b">
        <v>0</v>
      </c>
      <c r="M2007">
        <v>48</v>
      </c>
      <c r="N2007" t="b">
        <v>1</v>
      </c>
      <c r="O2007" t="s">
        <v>8271</v>
      </c>
      <c r="P2007">
        <f t="shared" si="124"/>
        <v>112</v>
      </c>
      <c r="Q2007">
        <f t="shared" si="125"/>
        <v>35.130000000000003</v>
      </c>
      <c r="R2007" s="12" t="s">
        <v>8308</v>
      </c>
      <c r="S2007" t="s">
        <v>8310</v>
      </c>
      <c r="T2007" s="17">
        <f t="shared" si="126"/>
        <v>41932.036851851852</v>
      </c>
      <c r="U2007" s="17">
        <f t="shared" si="127"/>
        <v>42204.224432870367</v>
      </c>
    </row>
    <row r="2008" spans="2:21" ht="42.75" x14ac:dyDescent="0.45">
      <c r="B2008">
        <v>3314</v>
      </c>
      <c r="C2008" s="9" t="s">
        <v>3314</v>
      </c>
      <c r="D2008" s="3" t="s">
        <v>7424</v>
      </c>
      <c r="E2008" s="5">
        <v>800</v>
      </c>
      <c r="F2008" s="7">
        <v>1686</v>
      </c>
      <c r="G2008" t="s">
        <v>8218</v>
      </c>
      <c r="H2008" t="s">
        <v>8224</v>
      </c>
      <c r="I2008" t="s">
        <v>8246</v>
      </c>
      <c r="J2008">
        <v>1431115500</v>
      </c>
      <c r="K2008">
        <v>1428733511</v>
      </c>
      <c r="L2008" t="b">
        <v>0</v>
      </c>
      <c r="M2008">
        <v>58</v>
      </c>
      <c r="N2008" t="b">
        <v>1</v>
      </c>
      <c r="O2008" t="s">
        <v>8269</v>
      </c>
      <c r="P2008">
        <f t="shared" si="124"/>
        <v>211</v>
      </c>
      <c r="Q2008">
        <f t="shared" si="125"/>
        <v>29.07</v>
      </c>
      <c r="R2008" s="12" t="s">
        <v>8323</v>
      </c>
      <c r="S2008" t="s">
        <v>8326</v>
      </c>
      <c r="T2008" s="17">
        <f t="shared" si="126"/>
        <v>42105.267488425925</v>
      </c>
      <c r="U2008" s="17">
        <f t="shared" si="127"/>
        <v>40732.875</v>
      </c>
    </row>
    <row r="2009" spans="2:21" ht="42.75" hidden="1" x14ac:dyDescent="0.45">
      <c r="B2009">
        <v>3497</v>
      </c>
      <c r="C2009" s="9" t="s">
        <v>3496</v>
      </c>
      <c r="D2009" s="3" t="s">
        <v>7607</v>
      </c>
      <c r="E2009" s="5">
        <v>1551</v>
      </c>
      <c r="F2009" s="7">
        <v>1686</v>
      </c>
      <c r="G2009" t="s">
        <v>8218</v>
      </c>
      <c r="H2009" t="s">
        <v>8223</v>
      </c>
      <c r="I2009" t="s">
        <v>8245</v>
      </c>
      <c r="J2009">
        <v>1464904800</v>
      </c>
      <c r="K2009">
        <v>1463852904</v>
      </c>
      <c r="L2009" t="b">
        <v>0</v>
      </c>
      <c r="M2009">
        <v>49</v>
      </c>
      <c r="N2009" t="b">
        <v>1</v>
      </c>
      <c r="O2009" t="s">
        <v>8269</v>
      </c>
      <c r="P2009">
        <f t="shared" si="124"/>
        <v>109</v>
      </c>
      <c r="Q2009">
        <f t="shared" si="125"/>
        <v>34.409999999999997</v>
      </c>
      <c r="R2009" s="12" t="s">
        <v>8323</v>
      </c>
      <c r="S2009" t="s">
        <v>8326</v>
      </c>
      <c r="T2009" s="17">
        <f t="shared" si="126"/>
        <v>42511.741944444439</v>
      </c>
      <c r="U2009" s="17">
        <f t="shared" si="127"/>
        <v>42518.905555555553</v>
      </c>
    </row>
    <row r="2010" spans="2:21" hidden="1" x14ac:dyDescent="0.45">
      <c r="B2010">
        <v>989</v>
      </c>
      <c r="C2010" s="9" t="s">
        <v>990</v>
      </c>
      <c r="D2010" s="3" t="s">
        <v>5099</v>
      </c>
      <c r="E2010" s="5">
        <v>10000</v>
      </c>
      <c r="F2010" s="7">
        <v>1677</v>
      </c>
      <c r="G2010" t="s">
        <v>8220</v>
      </c>
      <c r="H2010" t="s">
        <v>8223</v>
      </c>
      <c r="I2010" t="s">
        <v>8245</v>
      </c>
      <c r="J2010">
        <v>1475101495</v>
      </c>
      <c r="K2010">
        <v>1472509495</v>
      </c>
      <c r="L2010" t="b">
        <v>0</v>
      </c>
      <c r="M2010">
        <v>32</v>
      </c>
      <c r="N2010" t="b">
        <v>0</v>
      </c>
      <c r="O2010" t="s">
        <v>8271</v>
      </c>
      <c r="P2010">
        <f t="shared" si="124"/>
        <v>17</v>
      </c>
      <c r="Q2010">
        <f t="shared" si="125"/>
        <v>52.41</v>
      </c>
      <c r="R2010" s="12" t="s">
        <v>8308</v>
      </c>
      <c r="S2010" t="s">
        <v>8310</v>
      </c>
      <c r="T2010" s="17">
        <f t="shared" si="126"/>
        <v>42611.933969907404</v>
      </c>
      <c r="U2010" s="17">
        <f t="shared" si="127"/>
        <v>41992.078518518523</v>
      </c>
    </row>
    <row r="2011" spans="2:21" ht="42.75" hidden="1" x14ac:dyDescent="0.45">
      <c r="B2011">
        <v>1506</v>
      </c>
      <c r="C2011" s="9" t="s">
        <v>1507</v>
      </c>
      <c r="D2011" s="3" t="s">
        <v>5616</v>
      </c>
      <c r="E2011" s="5">
        <v>1500</v>
      </c>
      <c r="F2011" s="7">
        <v>1671</v>
      </c>
      <c r="G2011" t="s">
        <v>8218</v>
      </c>
      <c r="H2011" t="s">
        <v>8224</v>
      </c>
      <c r="I2011" t="s">
        <v>8246</v>
      </c>
      <c r="J2011">
        <v>1406227904</v>
      </c>
      <c r="K2011">
        <v>1403635904</v>
      </c>
      <c r="L2011" t="b">
        <v>1</v>
      </c>
      <c r="M2011">
        <v>43</v>
      </c>
      <c r="N2011" t="b">
        <v>1</v>
      </c>
      <c r="O2011" t="s">
        <v>8283</v>
      </c>
      <c r="P2011">
        <f t="shared" si="124"/>
        <v>111</v>
      </c>
      <c r="Q2011">
        <f t="shared" si="125"/>
        <v>38.86</v>
      </c>
      <c r="R2011" s="12" t="s">
        <v>8313</v>
      </c>
      <c r="S2011" t="s">
        <v>8314</v>
      </c>
      <c r="T2011" s="17">
        <f t="shared" si="126"/>
        <v>41814.785925925928</v>
      </c>
      <c r="U2011" s="17">
        <f t="shared" si="127"/>
        <v>42132.836805555555</v>
      </c>
    </row>
    <row r="2012" spans="2:21" ht="42.75" x14ac:dyDescent="0.45">
      <c r="B2012">
        <v>3528</v>
      </c>
      <c r="C2012" s="9" t="s">
        <v>3527</v>
      </c>
      <c r="D2012" s="3" t="s">
        <v>7638</v>
      </c>
      <c r="E2012" s="5">
        <v>1650</v>
      </c>
      <c r="F2012" s="7">
        <v>1669</v>
      </c>
      <c r="G2012" t="s">
        <v>8218</v>
      </c>
      <c r="H2012" t="s">
        <v>8224</v>
      </c>
      <c r="I2012" t="s">
        <v>8246</v>
      </c>
      <c r="J2012">
        <v>1484740918</v>
      </c>
      <c r="K2012">
        <v>1483012918</v>
      </c>
      <c r="L2012" t="b">
        <v>0</v>
      </c>
      <c r="M2012">
        <v>37</v>
      </c>
      <c r="N2012" t="b">
        <v>1</v>
      </c>
      <c r="O2012" t="s">
        <v>8269</v>
      </c>
      <c r="P2012">
        <f t="shared" si="124"/>
        <v>101</v>
      </c>
      <c r="Q2012">
        <f t="shared" si="125"/>
        <v>45.11</v>
      </c>
      <c r="R2012" s="12" t="s">
        <v>8323</v>
      </c>
      <c r="S2012" t="s">
        <v>8326</v>
      </c>
      <c r="T2012" s="17">
        <f t="shared" si="126"/>
        <v>42733.50136574074</v>
      </c>
      <c r="U2012" s="17">
        <f t="shared" si="127"/>
        <v>42523.916666666672</v>
      </c>
    </row>
    <row r="2013" spans="2:21" ht="57" hidden="1" x14ac:dyDescent="0.45">
      <c r="B2013">
        <v>3722</v>
      </c>
      <c r="C2013" s="9" t="s">
        <v>3719</v>
      </c>
      <c r="D2013" s="3" t="s">
        <v>7832</v>
      </c>
      <c r="E2013" s="5">
        <v>1500</v>
      </c>
      <c r="F2013" s="7">
        <v>1668</v>
      </c>
      <c r="G2013" t="s">
        <v>8218</v>
      </c>
      <c r="H2013" t="s">
        <v>8228</v>
      </c>
      <c r="I2013" t="s">
        <v>8250</v>
      </c>
      <c r="J2013">
        <v>1455231540</v>
      </c>
      <c r="K2013">
        <v>1452614847</v>
      </c>
      <c r="L2013" t="b">
        <v>0</v>
      </c>
      <c r="M2013">
        <v>35</v>
      </c>
      <c r="N2013" t="b">
        <v>1</v>
      </c>
      <c r="O2013" t="s">
        <v>8269</v>
      </c>
      <c r="P2013">
        <f t="shared" si="124"/>
        <v>111</v>
      </c>
      <c r="Q2013">
        <f t="shared" si="125"/>
        <v>47.66</v>
      </c>
      <c r="R2013" s="12" t="s">
        <v>8323</v>
      </c>
      <c r="S2013" t="s">
        <v>8326</v>
      </c>
      <c r="T2013" s="17">
        <f t="shared" si="126"/>
        <v>42381.671840277777</v>
      </c>
      <c r="U2013" s="17">
        <f t="shared" si="127"/>
        <v>42641.933969907404</v>
      </c>
    </row>
    <row r="2014" spans="2:21" ht="42.75" hidden="1" x14ac:dyDescent="0.45">
      <c r="B2014">
        <v>35</v>
      </c>
      <c r="C2014" s="9" t="s">
        <v>37</v>
      </c>
      <c r="D2014" s="3" t="s">
        <v>4146</v>
      </c>
      <c r="E2014" s="5">
        <v>1000</v>
      </c>
      <c r="F2014" s="7">
        <v>1665</v>
      </c>
      <c r="G2014" t="s">
        <v>8218</v>
      </c>
      <c r="H2014" t="s">
        <v>8223</v>
      </c>
      <c r="I2014" t="s">
        <v>8245</v>
      </c>
      <c r="J2014">
        <v>1430179200</v>
      </c>
      <c r="K2014">
        <v>1428130814</v>
      </c>
      <c r="L2014" t="b">
        <v>0</v>
      </c>
      <c r="M2014">
        <v>28</v>
      </c>
      <c r="N2014" t="b">
        <v>1</v>
      </c>
      <c r="O2014" t="s">
        <v>8263</v>
      </c>
      <c r="P2014">
        <f t="shared" si="124"/>
        <v>167</v>
      </c>
      <c r="Q2014">
        <f t="shared" si="125"/>
        <v>59.46</v>
      </c>
      <c r="R2014" s="12" t="s">
        <v>8321</v>
      </c>
      <c r="S2014" t="s">
        <v>8332</v>
      </c>
      <c r="T2014" s="17">
        <f t="shared" si="126"/>
        <v>42098.291828703703</v>
      </c>
      <c r="U2014" s="17">
        <f t="shared" si="127"/>
        <v>41844.785925925928</v>
      </c>
    </row>
    <row r="2015" spans="2:21" ht="42.75" hidden="1" x14ac:dyDescent="0.45">
      <c r="B2015">
        <v>2082</v>
      </c>
      <c r="C2015" s="9" t="s">
        <v>2083</v>
      </c>
      <c r="D2015" s="3" t="s">
        <v>6192</v>
      </c>
      <c r="E2015" s="5">
        <v>1500</v>
      </c>
      <c r="F2015" s="7">
        <v>1661</v>
      </c>
      <c r="G2015" t="s">
        <v>8218</v>
      </c>
      <c r="H2015" t="s">
        <v>8223</v>
      </c>
      <c r="I2015" t="s">
        <v>8245</v>
      </c>
      <c r="J2015">
        <v>1322106796</v>
      </c>
      <c r="K2015">
        <v>1316919196</v>
      </c>
      <c r="L2015" t="b">
        <v>0</v>
      </c>
      <c r="M2015">
        <v>38</v>
      </c>
      <c r="N2015" t="b">
        <v>1</v>
      </c>
      <c r="O2015" t="s">
        <v>8277</v>
      </c>
      <c r="P2015">
        <f t="shared" si="124"/>
        <v>111</v>
      </c>
      <c r="Q2015">
        <f t="shared" si="125"/>
        <v>43.71</v>
      </c>
      <c r="R2015" s="12" t="s">
        <v>8327</v>
      </c>
      <c r="S2015" t="s">
        <v>8328</v>
      </c>
      <c r="T2015" s="17">
        <f t="shared" si="126"/>
        <v>40811.120324074072</v>
      </c>
      <c r="U2015" s="17">
        <f t="shared" si="127"/>
        <v>42753.50136574074</v>
      </c>
    </row>
    <row r="2016" spans="2:21" ht="42.75" hidden="1" x14ac:dyDescent="0.45">
      <c r="B2016">
        <v>3251</v>
      </c>
      <c r="C2016" s="9" t="s">
        <v>3251</v>
      </c>
      <c r="D2016" s="3" t="s">
        <v>7361</v>
      </c>
      <c r="E2016" s="5">
        <v>1500</v>
      </c>
      <c r="F2016" s="7">
        <v>1661</v>
      </c>
      <c r="G2016" t="s">
        <v>8218</v>
      </c>
      <c r="H2016" t="s">
        <v>8223</v>
      </c>
      <c r="I2016" t="s">
        <v>8245</v>
      </c>
      <c r="J2016">
        <v>1434907966</v>
      </c>
      <c r="K2016">
        <v>1432315966</v>
      </c>
      <c r="L2016" t="b">
        <v>1</v>
      </c>
      <c r="M2016">
        <v>20</v>
      </c>
      <c r="N2016" t="b">
        <v>1</v>
      </c>
      <c r="O2016" t="s">
        <v>8269</v>
      </c>
      <c r="P2016">
        <f t="shared" si="124"/>
        <v>111</v>
      </c>
      <c r="Q2016">
        <f t="shared" si="125"/>
        <v>83.05</v>
      </c>
      <c r="R2016" s="12" t="s">
        <v>8323</v>
      </c>
      <c r="S2016" t="s">
        <v>8326</v>
      </c>
      <c r="T2016" s="17">
        <f t="shared" si="126"/>
        <v>42146.731087962966</v>
      </c>
      <c r="U2016" s="17">
        <f t="shared" si="127"/>
        <v>42411.957638888889</v>
      </c>
    </row>
    <row r="2017" spans="2:21" ht="42.75" hidden="1" x14ac:dyDescent="0.45">
      <c r="B2017">
        <v>2667</v>
      </c>
      <c r="C2017" s="9" t="s">
        <v>2667</v>
      </c>
      <c r="D2017" s="3" t="s">
        <v>6777</v>
      </c>
      <c r="E2017" s="5">
        <v>1500</v>
      </c>
      <c r="F2017" s="7">
        <v>1660</v>
      </c>
      <c r="G2017" t="s">
        <v>8218</v>
      </c>
      <c r="H2017" t="s">
        <v>8223</v>
      </c>
      <c r="I2017" t="s">
        <v>8245</v>
      </c>
      <c r="J2017">
        <v>1455142416</v>
      </c>
      <c r="K2017">
        <v>1452550416</v>
      </c>
      <c r="L2017" t="b">
        <v>0</v>
      </c>
      <c r="M2017">
        <v>18</v>
      </c>
      <c r="N2017" t="b">
        <v>1</v>
      </c>
      <c r="O2017" t="s">
        <v>8300</v>
      </c>
      <c r="P2017">
        <f t="shared" si="124"/>
        <v>111</v>
      </c>
      <c r="Q2017">
        <f t="shared" si="125"/>
        <v>92.22</v>
      </c>
      <c r="R2017" s="12" t="s">
        <v>8308</v>
      </c>
      <c r="S2017" t="s">
        <v>8340</v>
      </c>
      <c r="T2017" s="17">
        <f t="shared" si="126"/>
        <v>42380.926111111112</v>
      </c>
      <c r="U2017" s="17">
        <f t="shared" si="127"/>
        <v>42122</v>
      </c>
    </row>
    <row r="2018" spans="2:21" ht="42.75" hidden="1" x14ac:dyDescent="0.45">
      <c r="B2018">
        <v>3485</v>
      </c>
      <c r="C2018" s="9" t="s">
        <v>3484</v>
      </c>
      <c r="D2018" s="3" t="s">
        <v>7595</v>
      </c>
      <c r="E2018" s="5">
        <v>1650</v>
      </c>
      <c r="F2018" s="7">
        <v>1660</v>
      </c>
      <c r="G2018" t="s">
        <v>8218</v>
      </c>
      <c r="H2018" t="s">
        <v>8223</v>
      </c>
      <c r="I2018" t="s">
        <v>8245</v>
      </c>
      <c r="J2018">
        <v>1454431080</v>
      </c>
      <c r="K2018">
        <v>1451839080</v>
      </c>
      <c r="L2018" t="b">
        <v>0</v>
      </c>
      <c r="M2018">
        <v>30</v>
      </c>
      <c r="N2018" t="b">
        <v>1</v>
      </c>
      <c r="O2018" t="s">
        <v>8269</v>
      </c>
      <c r="P2018">
        <f t="shared" si="124"/>
        <v>101</v>
      </c>
      <c r="Q2018">
        <f t="shared" si="125"/>
        <v>55.33</v>
      </c>
      <c r="R2018" s="12" t="s">
        <v>8323</v>
      </c>
      <c r="S2018" t="s">
        <v>8326</v>
      </c>
      <c r="T2018" s="17">
        <f t="shared" si="126"/>
        <v>42372.693055555559</v>
      </c>
      <c r="U2018" s="17">
        <f t="shared" si="127"/>
        <v>40871.161990740737</v>
      </c>
    </row>
    <row r="2019" spans="2:21" ht="42.75" hidden="1" x14ac:dyDescent="0.45">
      <c r="B2019">
        <v>769</v>
      </c>
      <c r="C2019" s="9" t="s">
        <v>770</v>
      </c>
      <c r="D2019" s="3" t="s">
        <v>4879</v>
      </c>
      <c r="E2019" s="5">
        <v>4000</v>
      </c>
      <c r="F2019" s="7">
        <v>1656</v>
      </c>
      <c r="G2019" t="s">
        <v>8220</v>
      </c>
      <c r="H2019" t="s">
        <v>8223</v>
      </c>
      <c r="I2019" t="s">
        <v>8245</v>
      </c>
      <c r="J2019">
        <v>1388102094</v>
      </c>
      <c r="K2019">
        <v>1385510094</v>
      </c>
      <c r="L2019" t="b">
        <v>0</v>
      </c>
      <c r="M2019">
        <v>52</v>
      </c>
      <c r="N2019" t="b">
        <v>0</v>
      </c>
      <c r="O2019" t="s">
        <v>8273</v>
      </c>
      <c r="P2019">
        <f t="shared" si="124"/>
        <v>41</v>
      </c>
      <c r="Q2019">
        <f t="shared" si="125"/>
        <v>31.85</v>
      </c>
      <c r="R2019" s="12" t="s">
        <v>8311</v>
      </c>
      <c r="S2019" t="s">
        <v>8352</v>
      </c>
      <c r="T2019" s="17">
        <f t="shared" si="126"/>
        <v>41604.996458333335</v>
      </c>
      <c r="U2019" s="17">
        <f t="shared" si="127"/>
        <v>42176.731087962966</v>
      </c>
    </row>
    <row r="2020" spans="2:21" ht="28.5" hidden="1" x14ac:dyDescent="0.45">
      <c r="B2020">
        <v>1925</v>
      </c>
      <c r="C2020" s="9" t="s">
        <v>1926</v>
      </c>
      <c r="D2020" s="3" t="s">
        <v>6035</v>
      </c>
      <c r="E2020" s="5">
        <v>1500</v>
      </c>
      <c r="F2020" s="7">
        <v>1655</v>
      </c>
      <c r="G2020" t="s">
        <v>8218</v>
      </c>
      <c r="H2020" t="s">
        <v>8223</v>
      </c>
      <c r="I2020" t="s">
        <v>8245</v>
      </c>
      <c r="J2020">
        <v>1381449600</v>
      </c>
      <c r="K2020">
        <v>1379540288</v>
      </c>
      <c r="L2020" t="b">
        <v>0</v>
      </c>
      <c r="M2020">
        <v>52</v>
      </c>
      <c r="N2020" t="b">
        <v>1</v>
      </c>
      <c r="O2020" t="s">
        <v>8277</v>
      </c>
      <c r="P2020">
        <f t="shared" si="124"/>
        <v>110</v>
      </c>
      <c r="Q2020">
        <f t="shared" si="125"/>
        <v>31.83</v>
      </c>
      <c r="R2020" s="12" t="s">
        <v>8327</v>
      </c>
      <c r="S2020" t="s">
        <v>8328</v>
      </c>
      <c r="T2020" s="17">
        <f t="shared" si="126"/>
        <v>41535.90148148148</v>
      </c>
      <c r="U2020" s="17">
        <f t="shared" si="127"/>
        <v>42410.926111111112</v>
      </c>
    </row>
    <row r="2021" spans="2:21" ht="57" hidden="1" x14ac:dyDescent="0.45">
      <c r="B2021">
        <v>2776</v>
      </c>
      <c r="C2021" s="9" t="s">
        <v>2776</v>
      </c>
      <c r="D2021" s="3" t="s">
        <v>6886</v>
      </c>
      <c r="E2021" s="5">
        <v>21000</v>
      </c>
      <c r="F2021" s="7">
        <v>1655</v>
      </c>
      <c r="G2021" t="s">
        <v>8220</v>
      </c>
      <c r="H2021" t="s">
        <v>8223</v>
      </c>
      <c r="I2021" t="s">
        <v>8245</v>
      </c>
      <c r="J2021">
        <v>1434092876</v>
      </c>
      <c r="K2021">
        <v>1431414476</v>
      </c>
      <c r="L2021" t="b">
        <v>0</v>
      </c>
      <c r="M2021">
        <v>36</v>
      </c>
      <c r="N2021" t="b">
        <v>0</v>
      </c>
      <c r="O2021" t="s">
        <v>8302</v>
      </c>
      <c r="P2021">
        <f t="shared" si="124"/>
        <v>8</v>
      </c>
      <c r="Q2021">
        <f t="shared" si="125"/>
        <v>45.97</v>
      </c>
      <c r="R2021" s="12" t="s">
        <v>8311</v>
      </c>
      <c r="S2021" t="s">
        <v>8356</v>
      </c>
      <c r="T2021" s="17">
        <f t="shared" si="126"/>
        <v>42136.297175925924</v>
      </c>
      <c r="U2021" s="17">
        <f t="shared" si="127"/>
        <v>42402.693055555559</v>
      </c>
    </row>
    <row r="2022" spans="2:21" ht="42.75" hidden="1" x14ac:dyDescent="0.45">
      <c r="B2022">
        <v>79</v>
      </c>
      <c r="C2022" s="9" t="s">
        <v>81</v>
      </c>
      <c r="D2022" s="3" t="s">
        <v>4190</v>
      </c>
      <c r="E2022" s="5">
        <v>1300</v>
      </c>
      <c r="F2022" s="7">
        <v>1651</v>
      </c>
      <c r="G2022" t="s">
        <v>8218</v>
      </c>
      <c r="H2022" t="s">
        <v>8224</v>
      </c>
      <c r="I2022" t="s">
        <v>8246</v>
      </c>
      <c r="J2022">
        <v>1398451093</v>
      </c>
      <c r="K2022">
        <v>1395859093</v>
      </c>
      <c r="L2022" t="b">
        <v>0</v>
      </c>
      <c r="M2022">
        <v>41</v>
      </c>
      <c r="N2022" t="b">
        <v>1</v>
      </c>
      <c r="O2022" t="s">
        <v>8264</v>
      </c>
      <c r="P2022">
        <f t="shared" si="124"/>
        <v>127</v>
      </c>
      <c r="Q2022">
        <f t="shared" si="125"/>
        <v>40.270000000000003</v>
      </c>
      <c r="R2022" s="12" t="s">
        <v>8321</v>
      </c>
      <c r="S2022" t="s">
        <v>8343</v>
      </c>
      <c r="T2022" s="17">
        <f t="shared" si="126"/>
        <v>41724.776539351849</v>
      </c>
      <c r="U2022" s="17">
        <f t="shared" si="127"/>
        <v>41634.996458333335</v>
      </c>
    </row>
    <row r="2023" spans="2:21" ht="42.75" hidden="1" x14ac:dyDescent="0.45">
      <c r="B2023">
        <v>3518</v>
      </c>
      <c r="C2023" s="9" t="s">
        <v>3517</v>
      </c>
      <c r="D2023" s="3" t="s">
        <v>7628</v>
      </c>
      <c r="E2023" s="5">
        <v>1500</v>
      </c>
      <c r="F2023" s="7">
        <v>1650.69</v>
      </c>
      <c r="G2023" t="s">
        <v>8218</v>
      </c>
      <c r="H2023" t="s">
        <v>8223</v>
      </c>
      <c r="I2023" t="s">
        <v>8245</v>
      </c>
      <c r="J2023">
        <v>1412259660</v>
      </c>
      <c r="K2023">
        <v>1410461299</v>
      </c>
      <c r="L2023" t="b">
        <v>0</v>
      </c>
      <c r="M2023">
        <v>33</v>
      </c>
      <c r="N2023" t="b">
        <v>1</v>
      </c>
      <c r="O2023" t="s">
        <v>8269</v>
      </c>
      <c r="P2023">
        <f t="shared" si="124"/>
        <v>110</v>
      </c>
      <c r="Q2023">
        <f t="shared" si="125"/>
        <v>50.02</v>
      </c>
      <c r="R2023" s="12" t="s">
        <v>8323</v>
      </c>
      <c r="S2023" t="s">
        <v>8326</v>
      </c>
      <c r="T2023" s="17">
        <f t="shared" si="126"/>
        <v>41893.783553240741</v>
      </c>
      <c r="U2023" s="17">
        <f t="shared" si="127"/>
        <v>41558</v>
      </c>
    </row>
    <row r="2024" spans="2:21" ht="42.75" hidden="1" x14ac:dyDescent="0.45">
      <c r="B2024">
        <v>3346</v>
      </c>
      <c r="C2024" s="9" t="s">
        <v>3346</v>
      </c>
      <c r="D2024" s="3" t="s">
        <v>7456</v>
      </c>
      <c r="E2024" s="5">
        <v>1500</v>
      </c>
      <c r="F2024" s="7">
        <v>1650</v>
      </c>
      <c r="G2024" t="s">
        <v>8218</v>
      </c>
      <c r="H2024" t="s">
        <v>8223</v>
      </c>
      <c r="I2024" t="s">
        <v>8245</v>
      </c>
      <c r="J2024">
        <v>1424910910</v>
      </c>
      <c r="K2024">
        <v>1424306110</v>
      </c>
      <c r="L2024" t="b">
        <v>0</v>
      </c>
      <c r="M2024">
        <v>18</v>
      </c>
      <c r="N2024" t="b">
        <v>1</v>
      </c>
      <c r="O2024" t="s">
        <v>8269</v>
      </c>
      <c r="P2024">
        <f t="shared" si="124"/>
        <v>110</v>
      </c>
      <c r="Q2024">
        <f t="shared" si="125"/>
        <v>91.67</v>
      </c>
      <c r="R2024" s="12" t="s">
        <v>8323</v>
      </c>
      <c r="S2024" t="s">
        <v>8326</v>
      </c>
      <c r="T2024" s="17">
        <f t="shared" si="126"/>
        <v>42054.024421296301</v>
      </c>
      <c r="U2024" s="17">
        <f t="shared" si="127"/>
        <v>42167.297175925924</v>
      </c>
    </row>
    <row r="2025" spans="2:21" ht="42.75" x14ac:dyDescent="0.45">
      <c r="B2025">
        <v>3244</v>
      </c>
      <c r="C2025" s="9" t="s">
        <v>3244</v>
      </c>
      <c r="D2025" s="3" t="s">
        <v>7354</v>
      </c>
      <c r="E2025" s="5">
        <v>1600</v>
      </c>
      <c r="F2025" s="7">
        <v>1647</v>
      </c>
      <c r="G2025" t="s">
        <v>8218</v>
      </c>
      <c r="H2025" t="s">
        <v>8224</v>
      </c>
      <c r="I2025" t="s">
        <v>8246</v>
      </c>
      <c r="J2025">
        <v>1480613982</v>
      </c>
      <c r="K2025">
        <v>1478018382</v>
      </c>
      <c r="L2025" t="b">
        <v>0</v>
      </c>
      <c r="M2025">
        <v>69</v>
      </c>
      <c r="N2025" t="b">
        <v>1</v>
      </c>
      <c r="O2025" t="s">
        <v>8269</v>
      </c>
      <c r="P2025">
        <f t="shared" si="124"/>
        <v>103</v>
      </c>
      <c r="Q2025">
        <f t="shared" si="125"/>
        <v>23.87</v>
      </c>
      <c r="R2025" s="12" t="s">
        <v>8323</v>
      </c>
      <c r="S2025" t="s">
        <v>8326</v>
      </c>
      <c r="T2025" s="17">
        <f t="shared" si="126"/>
        <v>42675.694236111114</v>
      </c>
      <c r="U2025" s="17">
        <f t="shared" si="127"/>
        <v>41754.776539351849</v>
      </c>
    </row>
    <row r="2026" spans="2:21" ht="42.75" hidden="1" x14ac:dyDescent="0.45">
      <c r="B2026">
        <v>1790</v>
      </c>
      <c r="C2026" s="9" t="s">
        <v>1791</v>
      </c>
      <c r="D2026" s="3" t="s">
        <v>5900</v>
      </c>
      <c r="E2026" s="5">
        <v>33000</v>
      </c>
      <c r="F2026" s="7">
        <v>1636</v>
      </c>
      <c r="G2026" t="s">
        <v>8220</v>
      </c>
      <c r="H2026" t="s">
        <v>8223</v>
      </c>
      <c r="I2026" t="s">
        <v>8245</v>
      </c>
      <c r="J2026">
        <v>1423152678</v>
      </c>
      <c r="K2026">
        <v>1420560678</v>
      </c>
      <c r="L2026" t="b">
        <v>1</v>
      </c>
      <c r="M2026">
        <v>15</v>
      </c>
      <c r="N2026" t="b">
        <v>0</v>
      </c>
      <c r="O2026" t="s">
        <v>8283</v>
      </c>
      <c r="P2026">
        <f t="shared" si="124"/>
        <v>5</v>
      </c>
      <c r="Q2026">
        <f t="shared" si="125"/>
        <v>109.07</v>
      </c>
      <c r="R2026" s="12" t="s">
        <v>8313</v>
      </c>
      <c r="S2026" t="s">
        <v>8314</v>
      </c>
      <c r="T2026" s="17">
        <f t="shared" si="126"/>
        <v>42010.674513888895</v>
      </c>
      <c r="U2026" s="17">
        <f t="shared" si="127"/>
        <v>41914.597916666666</v>
      </c>
    </row>
    <row r="2027" spans="2:21" ht="42.75" hidden="1" x14ac:dyDescent="0.45">
      <c r="B2027">
        <v>2965</v>
      </c>
      <c r="C2027" s="9" t="s">
        <v>2965</v>
      </c>
      <c r="D2027" s="3" t="s">
        <v>7075</v>
      </c>
      <c r="E2027" s="5">
        <v>1500</v>
      </c>
      <c r="F2027" s="7">
        <v>1635</v>
      </c>
      <c r="G2027" t="s">
        <v>8218</v>
      </c>
      <c r="H2027" t="s">
        <v>8223</v>
      </c>
      <c r="I2027" t="s">
        <v>8245</v>
      </c>
      <c r="J2027">
        <v>1436290233</v>
      </c>
      <c r="K2027">
        <v>1433698233</v>
      </c>
      <c r="L2027" t="b">
        <v>0</v>
      </c>
      <c r="M2027">
        <v>39</v>
      </c>
      <c r="N2027" t="b">
        <v>1</v>
      </c>
      <c r="O2027" t="s">
        <v>8269</v>
      </c>
      <c r="P2027">
        <f t="shared" si="124"/>
        <v>109</v>
      </c>
      <c r="Q2027">
        <f t="shared" si="125"/>
        <v>41.92</v>
      </c>
      <c r="R2027" s="12" t="s">
        <v>8323</v>
      </c>
      <c r="S2027" t="s">
        <v>8326</v>
      </c>
      <c r="T2027" s="17">
        <f t="shared" si="126"/>
        <v>42162.729548611111</v>
      </c>
      <c r="U2027" s="17">
        <f t="shared" si="127"/>
        <v>42061.024421296301</v>
      </c>
    </row>
    <row r="2028" spans="2:21" ht="42.75" hidden="1" x14ac:dyDescent="0.45">
      <c r="B2028">
        <v>2139</v>
      </c>
      <c r="C2028" s="9" t="s">
        <v>2140</v>
      </c>
      <c r="D2028" s="3" t="s">
        <v>6249</v>
      </c>
      <c r="E2028" s="5">
        <v>30000</v>
      </c>
      <c r="F2028" s="7">
        <v>1626</v>
      </c>
      <c r="G2028" t="s">
        <v>8220</v>
      </c>
      <c r="H2028" t="s">
        <v>8223</v>
      </c>
      <c r="I2028" t="s">
        <v>8245</v>
      </c>
      <c r="J2028">
        <v>1478196008</v>
      </c>
      <c r="K2028">
        <v>1475604008</v>
      </c>
      <c r="L2028" t="b">
        <v>0</v>
      </c>
      <c r="M2028">
        <v>56</v>
      </c>
      <c r="N2028" t="b">
        <v>0</v>
      </c>
      <c r="O2028" t="s">
        <v>8280</v>
      </c>
      <c r="P2028">
        <f t="shared" si="124"/>
        <v>5</v>
      </c>
      <c r="Q2028">
        <f t="shared" si="125"/>
        <v>29.04</v>
      </c>
      <c r="R2028" s="12" t="s">
        <v>8316</v>
      </c>
      <c r="S2028" t="s">
        <v>8334</v>
      </c>
      <c r="T2028" s="17">
        <f t="shared" si="126"/>
        <v>42647.750092592592</v>
      </c>
      <c r="U2028" s="17">
        <f t="shared" si="127"/>
        <v>42705.735902777778</v>
      </c>
    </row>
    <row r="2029" spans="2:21" ht="42.75" x14ac:dyDescent="0.45">
      <c r="B2029">
        <v>1286</v>
      </c>
      <c r="C2029" s="9" t="s">
        <v>1287</v>
      </c>
      <c r="D2029" s="3" t="s">
        <v>5396</v>
      </c>
      <c r="E2029" s="5">
        <v>1500</v>
      </c>
      <c r="F2029" s="7">
        <v>1625</v>
      </c>
      <c r="G2029" t="s">
        <v>8218</v>
      </c>
      <c r="H2029" t="s">
        <v>8224</v>
      </c>
      <c r="I2029" t="s">
        <v>8246</v>
      </c>
      <c r="J2029">
        <v>1424181600</v>
      </c>
      <c r="K2029">
        <v>1423041227</v>
      </c>
      <c r="L2029" t="b">
        <v>0</v>
      </c>
      <c r="M2029">
        <v>20</v>
      </c>
      <c r="N2029" t="b">
        <v>1</v>
      </c>
      <c r="O2029" t="s">
        <v>8269</v>
      </c>
      <c r="P2029">
        <f t="shared" si="124"/>
        <v>108</v>
      </c>
      <c r="Q2029">
        <f t="shared" si="125"/>
        <v>81.25</v>
      </c>
      <c r="R2029" s="12" t="s">
        <v>8323</v>
      </c>
      <c r="S2029" t="s">
        <v>8326</v>
      </c>
      <c r="T2029" s="17">
        <f t="shared" si="126"/>
        <v>42039.384571759263</v>
      </c>
      <c r="U2029" s="17">
        <f t="shared" si="127"/>
        <v>42040.674513888895</v>
      </c>
    </row>
    <row r="2030" spans="2:21" ht="42.75" hidden="1" x14ac:dyDescent="0.45">
      <c r="B2030">
        <v>2969</v>
      </c>
      <c r="C2030" s="9" t="s">
        <v>2969</v>
      </c>
      <c r="D2030" s="3" t="s">
        <v>7079</v>
      </c>
      <c r="E2030" s="5">
        <v>1000</v>
      </c>
      <c r="F2030" s="7">
        <v>1625</v>
      </c>
      <c r="G2030" t="s">
        <v>8218</v>
      </c>
      <c r="H2030" t="s">
        <v>8228</v>
      </c>
      <c r="I2030" t="s">
        <v>8250</v>
      </c>
      <c r="J2030">
        <v>1430693460</v>
      </c>
      <c r="K2030">
        <v>1428087153</v>
      </c>
      <c r="L2030" t="b">
        <v>0</v>
      </c>
      <c r="M2030">
        <v>17</v>
      </c>
      <c r="N2030" t="b">
        <v>1</v>
      </c>
      <c r="O2030" t="s">
        <v>8269</v>
      </c>
      <c r="P2030">
        <f t="shared" si="124"/>
        <v>163</v>
      </c>
      <c r="Q2030">
        <f t="shared" si="125"/>
        <v>95.59</v>
      </c>
      <c r="R2030" s="12" t="s">
        <v>8323</v>
      </c>
      <c r="S2030" t="s">
        <v>8326</v>
      </c>
      <c r="T2030" s="17">
        <f t="shared" si="126"/>
        <v>42097.786493055552</v>
      </c>
      <c r="U2030" s="17">
        <f t="shared" si="127"/>
        <v>42192.729548611111</v>
      </c>
    </row>
    <row r="2031" spans="2:21" ht="42.75" x14ac:dyDescent="0.45">
      <c r="B2031">
        <v>3610</v>
      </c>
      <c r="C2031" s="9" t="s">
        <v>3609</v>
      </c>
      <c r="D2031" s="3" t="s">
        <v>7720</v>
      </c>
      <c r="E2031" s="5">
        <v>1000</v>
      </c>
      <c r="F2031" s="7">
        <v>1623</v>
      </c>
      <c r="G2031" t="s">
        <v>8218</v>
      </c>
      <c r="H2031" t="s">
        <v>8224</v>
      </c>
      <c r="I2031" t="s">
        <v>8246</v>
      </c>
      <c r="J2031">
        <v>1439806936</v>
      </c>
      <c r="K2031">
        <v>1437214936</v>
      </c>
      <c r="L2031" t="b">
        <v>0</v>
      </c>
      <c r="M2031">
        <v>31</v>
      </c>
      <c r="N2031" t="b">
        <v>1</v>
      </c>
      <c r="O2031" t="s">
        <v>8269</v>
      </c>
      <c r="P2031">
        <f t="shared" si="124"/>
        <v>162</v>
      </c>
      <c r="Q2031">
        <f t="shared" si="125"/>
        <v>52.35</v>
      </c>
      <c r="R2031" s="12" t="s">
        <v>8323</v>
      </c>
      <c r="S2031" t="s">
        <v>8326</v>
      </c>
      <c r="T2031" s="17">
        <f t="shared" si="126"/>
        <v>42203.432129629626</v>
      </c>
      <c r="U2031" s="17">
        <f t="shared" si="127"/>
        <v>42677.750092592592</v>
      </c>
    </row>
    <row r="2032" spans="2:21" ht="28.5" hidden="1" x14ac:dyDescent="0.45">
      <c r="B2032">
        <v>3439</v>
      </c>
      <c r="C2032" s="9" t="s">
        <v>3438</v>
      </c>
      <c r="D2032" s="3" t="s">
        <v>7549</v>
      </c>
      <c r="E2032" s="5">
        <v>1200</v>
      </c>
      <c r="F2032" s="7">
        <v>1616.14</v>
      </c>
      <c r="G2032" t="s">
        <v>8218</v>
      </c>
      <c r="H2032" t="s">
        <v>8223</v>
      </c>
      <c r="I2032" t="s">
        <v>8245</v>
      </c>
      <c r="J2032">
        <v>1453179540</v>
      </c>
      <c r="K2032">
        <v>1452030730</v>
      </c>
      <c r="L2032" t="b">
        <v>0</v>
      </c>
      <c r="M2032">
        <v>18</v>
      </c>
      <c r="N2032" t="b">
        <v>1</v>
      </c>
      <c r="O2032" t="s">
        <v>8269</v>
      </c>
      <c r="P2032">
        <f t="shared" si="124"/>
        <v>135</v>
      </c>
      <c r="Q2032">
        <f t="shared" si="125"/>
        <v>89.79</v>
      </c>
      <c r="R2032" s="12" t="s">
        <v>8323</v>
      </c>
      <c r="S2032" t="s">
        <v>8326</v>
      </c>
      <c r="T2032" s="17">
        <f t="shared" si="126"/>
        <v>42374.911226851851</v>
      </c>
      <c r="U2032" s="17">
        <f t="shared" si="127"/>
        <v>42052.583333333328</v>
      </c>
    </row>
    <row r="2033" spans="2:21" ht="42.75" x14ac:dyDescent="0.45">
      <c r="B2033">
        <v>2814</v>
      </c>
      <c r="C2033" s="9" t="s">
        <v>2814</v>
      </c>
      <c r="D2033" s="3" t="s">
        <v>6924</v>
      </c>
      <c r="E2033" s="5">
        <v>1500</v>
      </c>
      <c r="F2033" s="7">
        <v>1616</v>
      </c>
      <c r="G2033" t="s">
        <v>8218</v>
      </c>
      <c r="H2033" t="s">
        <v>8224</v>
      </c>
      <c r="I2033" t="s">
        <v>8246</v>
      </c>
      <c r="J2033">
        <v>1431164115</v>
      </c>
      <c r="K2033">
        <v>1428572115</v>
      </c>
      <c r="L2033" t="b">
        <v>0</v>
      </c>
      <c r="M2033">
        <v>64</v>
      </c>
      <c r="N2033" t="b">
        <v>1</v>
      </c>
      <c r="O2033" t="s">
        <v>8269</v>
      </c>
      <c r="P2033">
        <f t="shared" si="124"/>
        <v>108</v>
      </c>
      <c r="Q2033">
        <f t="shared" si="125"/>
        <v>25.25</v>
      </c>
      <c r="R2033" s="12" t="s">
        <v>8323</v>
      </c>
      <c r="S2033" t="s">
        <v>8326</v>
      </c>
      <c r="T2033" s="17">
        <f t="shared" si="126"/>
        <v>42103.399479166663</v>
      </c>
      <c r="U2033" s="17">
        <f t="shared" si="127"/>
        <v>42127.952083333337</v>
      </c>
    </row>
    <row r="2034" spans="2:21" ht="42.75" hidden="1" x14ac:dyDescent="0.45">
      <c r="B2034">
        <v>2179</v>
      </c>
      <c r="C2034" s="9" t="s">
        <v>2180</v>
      </c>
      <c r="D2034" s="3" t="s">
        <v>6289</v>
      </c>
      <c r="E2034" s="5">
        <v>1000</v>
      </c>
      <c r="F2034" s="7">
        <v>1614</v>
      </c>
      <c r="G2034" t="s">
        <v>8218</v>
      </c>
      <c r="H2034" t="s">
        <v>8223</v>
      </c>
      <c r="I2034" t="s">
        <v>8245</v>
      </c>
      <c r="J2034">
        <v>1428725192</v>
      </c>
      <c r="K2034">
        <v>1426133192</v>
      </c>
      <c r="L2034" t="b">
        <v>0</v>
      </c>
      <c r="M2034">
        <v>21</v>
      </c>
      <c r="N2034" t="b">
        <v>1</v>
      </c>
      <c r="O2034" t="s">
        <v>8274</v>
      </c>
      <c r="P2034">
        <f t="shared" si="124"/>
        <v>161</v>
      </c>
      <c r="Q2034">
        <f t="shared" si="125"/>
        <v>76.86</v>
      </c>
      <c r="R2034" s="12" t="s">
        <v>8327</v>
      </c>
      <c r="S2034" t="s">
        <v>8331</v>
      </c>
      <c r="T2034" s="17">
        <f t="shared" si="126"/>
        <v>42075.171203703707</v>
      </c>
      <c r="U2034" s="17">
        <f t="shared" si="127"/>
        <v>42233.432129629626</v>
      </c>
    </row>
    <row r="2035" spans="2:21" ht="42.75" hidden="1" x14ac:dyDescent="0.45">
      <c r="B2035">
        <v>2549</v>
      </c>
      <c r="C2035" s="9" t="s">
        <v>2549</v>
      </c>
      <c r="D2035" s="3" t="s">
        <v>6659</v>
      </c>
      <c r="E2035" s="5">
        <v>1570</v>
      </c>
      <c r="F2035" s="7">
        <v>1614</v>
      </c>
      <c r="G2035" t="s">
        <v>8218</v>
      </c>
      <c r="H2035" t="s">
        <v>8224</v>
      </c>
      <c r="I2035" t="s">
        <v>8246</v>
      </c>
      <c r="J2035">
        <v>1370019600</v>
      </c>
      <c r="K2035">
        <v>1366999870</v>
      </c>
      <c r="L2035" t="b">
        <v>0</v>
      </c>
      <c r="M2035">
        <v>37</v>
      </c>
      <c r="N2035" t="b">
        <v>1</v>
      </c>
      <c r="O2035" t="s">
        <v>8298</v>
      </c>
      <c r="P2035">
        <f t="shared" si="124"/>
        <v>103</v>
      </c>
      <c r="Q2035">
        <f t="shared" si="125"/>
        <v>43.62</v>
      </c>
      <c r="R2035" s="12" t="s">
        <v>8327</v>
      </c>
      <c r="S2035" t="s">
        <v>8341</v>
      </c>
      <c r="T2035" s="17">
        <f t="shared" si="126"/>
        <v>41390.757754629631</v>
      </c>
      <c r="U2035" s="17">
        <f t="shared" si="127"/>
        <v>42388.207638888889</v>
      </c>
    </row>
    <row r="2036" spans="2:21" ht="42.75" hidden="1" x14ac:dyDescent="0.45">
      <c r="B2036">
        <v>2289</v>
      </c>
      <c r="C2036" s="9" t="s">
        <v>2290</v>
      </c>
      <c r="D2036" s="3" t="s">
        <v>6399</v>
      </c>
      <c r="E2036" s="5">
        <v>1500</v>
      </c>
      <c r="F2036" s="7">
        <v>1611</v>
      </c>
      <c r="G2036" t="s">
        <v>8218</v>
      </c>
      <c r="H2036" t="s">
        <v>8223</v>
      </c>
      <c r="I2036" t="s">
        <v>8245</v>
      </c>
      <c r="J2036">
        <v>1386372120</v>
      </c>
      <c r="K2036">
        <v>1382659060</v>
      </c>
      <c r="L2036" t="b">
        <v>0</v>
      </c>
      <c r="M2036">
        <v>25</v>
      </c>
      <c r="N2036" t="b">
        <v>1</v>
      </c>
      <c r="O2036" t="s">
        <v>8274</v>
      </c>
      <c r="P2036">
        <f t="shared" si="124"/>
        <v>107</v>
      </c>
      <c r="Q2036">
        <f t="shared" si="125"/>
        <v>64.44</v>
      </c>
      <c r="R2036" s="12" t="s">
        <v>8327</v>
      </c>
      <c r="S2036" t="s">
        <v>8331</v>
      </c>
      <c r="T2036" s="17">
        <f t="shared" si="126"/>
        <v>41571.998379629629</v>
      </c>
      <c r="U2036" s="17">
        <f t="shared" si="127"/>
        <v>42133.399479166663</v>
      </c>
    </row>
    <row r="2037" spans="2:21" ht="42.75" hidden="1" x14ac:dyDescent="0.45">
      <c r="B2037">
        <v>3231</v>
      </c>
      <c r="C2037" s="9" t="s">
        <v>3231</v>
      </c>
      <c r="D2037" s="3" t="s">
        <v>7341</v>
      </c>
      <c r="E2037" s="5">
        <v>1000</v>
      </c>
      <c r="F2037" s="7">
        <v>1610</v>
      </c>
      <c r="G2037" t="s">
        <v>8218</v>
      </c>
      <c r="H2037" t="s">
        <v>8223</v>
      </c>
      <c r="I2037" t="s">
        <v>8245</v>
      </c>
      <c r="J2037">
        <v>1460846347</v>
      </c>
      <c r="K2037">
        <v>1458254347</v>
      </c>
      <c r="L2037" t="b">
        <v>0</v>
      </c>
      <c r="M2037">
        <v>28</v>
      </c>
      <c r="N2037" t="b">
        <v>1</v>
      </c>
      <c r="O2037" t="s">
        <v>8269</v>
      </c>
      <c r="P2037">
        <f t="shared" si="124"/>
        <v>161</v>
      </c>
      <c r="Q2037">
        <f t="shared" si="125"/>
        <v>57.5</v>
      </c>
      <c r="R2037" s="12" t="s">
        <v>8323</v>
      </c>
      <c r="S2037" t="s">
        <v>8326</v>
      </c>
      <c r="T2037" s="17">
        <f t="shared" si="126"/>
        <v>42446.943831018521</v>
      </c>
      <c r="U2037" s="17">
        <f t="shared" si="127"/>
        <v>42105.171203703707</v>
      </c>
    </row>
    <row r="2038" spans="2:21" ht="42.75" hidden="1" x14ac:dyDescent="0.45">
      <c r="B2038">
        <v>2952</v>
      </c>
      <c r="C2038" s="9" t="s">
        <v>2952</v>
      </c>
      <c r="D2038" s="3" t="s">
        <v>7062</v>
      </c>
      <c r="E2038" s="5">
        <v>20000</v>
      </c>
      <c r="F2038" s="7">
        <v>1605</v>
      </c>
      <c r="G2038" t="s">
        <v>8219</v>
      </c>
      <c r="H2038" t="s">
        <v>8223</v>
      </c>
      <c r="I2038" t="s">
        <v>8245</v>
      </c>
      <c r="J2038">
        <v>1476676800</v>
      </c>
      <c r="K2038">
        <v>1473957239</v>
      </c>
      <c r="L2038" t="b">
        <v>0</v>
      </c>
      <c r="M2038">
        <v>8</v>
      </c>
      <c r="N2038" t="b">
        <v>0</v>
      </c>
      <c r="O2038" t="s">
        <v>8301</v>
      </c>
      <c r="P2038">
        <f t="shared" si="124"/>
        <v>8</v>
      </c>
      <c r="Q2038">
        <f t="shared" si="125"/>
        <v>200.63</v>
      </c>
      <c r="R2038" s="12" t="s">
        <v>8323</v>
      </c>
      <c r="S2038" t="s">
        <v>8324</v>
      </c>
      <c r="T2038" s="17">
        <f t="shared" si="126"/>
        <v>42628.690266203703</v>
      </c>
      <c r="U2038" s="17">
        <f t="shared" si="127"/>
        <v>41425.708333333336</v>
      </c>
    </row>
    <row r="2039" spans="2:21" ht="42.75" hidden="1" x14ac:dyDescent="0.45">
      <c r="B2039">
        <v>2999</v>
      </c>
      <c r="C2039" s="9" t="s">
        <v>2999</v>
      </c>
      <c r="D2039" s="3" t="s">
        <v>7109</v>
      </c>
      <c r="E2039" s="5">
        <v>1350</v>
      </c>
      <c r="F2039" s="7">
        <v>1605</v>
      </c>
      <c r="G2039" t="s">
        <v>8218</v>
      </c>
      <c r="H2039" t="s">
        <v>8223</v>
      </c>
      <c r="I2039" t="s">
        <v>8245</v>
      </c>
      <c r="J2039">
        <v>1488333600</v>
      </c>
      <c r="K2039">
        <v>1487094360</v>
      </c>
      <c r="L2039" t="b">
        <v>0</v>
      </c>
      <c r="M2039">
        <v>20</v>
      </c>
      <c r="N2039" t="b">
        <v>1</v>
      </c>
      <c r="O2039" t="s">
        <v>8301</v>
      </c>
      <c r="P2039">
        <f t="shared" si="124"/>
        <v>119</v>
      </c>
      <c r="Q2039">
        <f t="shared" si="125"/>
        <v>80.25</v>
      </c>
      <c r="R2039" s="12" t="s">
        <v>8323</v>
      </c>
      <c r="S2039" t="s">
        <v>8324</v>
      </c>
      <c r="T2039" s="17">
        <f t="shared" si="126"/>
        <v>42780.740277777775</v>
      </c>
      <c r="U2039" s="17">
        <f t="shared" si="127"/>
        <v>41614.973611111112</v>
      </c>
    </row>
    <row r="2040" spans="2:21" ht="28.5" hidden="1" x14ac:dyDescent="0.45">
      <c r="B2040">
        <v>738</v>
      </c>
      <c r="C2040" s="9" t="s">
        <v>739</v>
      </c>
      <c r="D2040" s="3" t="s">
        <v>4848</v>
      </c>
      <c r="E2040" s="5">
        <v>1500</v>
      </c>
      <c r="F2040" s="7">
        <v>1601</v>
      </c>
      <c r="G2040" t="s">
        <v>8218</v>
      </c>
      <c r="H2040" t="s">
        <v>8223</v>
      </c>
      <c r="I2040" t="s">
        <v>8245</v>
      </c>
      <c r="J2040">
        <v>1417409940</v>
      </c>
      <c r="K2040">
        <v>1414765794</v>
      </c>
      <c r="L2040" t="b">
        <v>0</v>
      </c>
      <c r="M2040">
        <v>41</v>
      </c>
      <c r="N2040" t="b">
        <v>1</v>
      </c>
      <c r="O2040" t="s">
        <v>8272</v>
      </c>
      <c r="P2040">
        <f t="shared" si="124"/>
        <v>107</v>
      </c>
      <c r="Q2040">
        <f t="shared" si="125"/>
        <v>39.049999999999997</v>
      </c>
      <c r="R2040" s="12" t="s">
        <v>8311</v>
      </c>
      <c r="S2040" t="s">
        <v>8333</v>
      </c>
      <c r="T2040" s="17">
        <f t="shared" si="126"/>
        <v>41943.604097222218</v>
      </c>
      <c r="U2040" s="17">
        <f t="shared" si="127"/>
        <v>42476.943831018521</v>
      </c>
    </row>
    <row r="2041" spans="2:21" ht="42.75" x14ac:dyDescent="0.45">
      <c r="B2041">
        <v>3330</v>
      </c>
      <c r="C2041" s="9" t="s">
        <v>3330</v>
      </c>
      <c r="D2041" s="3" t="s">
        <v>7440</v>
      </c>
      <c r="E2041" s="5">
        <v>1500</v>
      </c>
      <c r="F2041" s="7">
        <v>1594</v>
      </c>
      <c r="G2041" t="s">
        <v>8218</v>
      </c>
      <c r="H2041" t="s">
        <v>8224</v>
      </c>
      <c r="I2041" t="s">
        <v>8246</v>
      </c>
      <c r="J2041">
        <v>1427919468</v>
      </c>
      <c r="K2041">
        <v>1425331068</v>
      </c>
      <c r="L2041" t="b">
        <v>0</v>
      </c>
      <c r="M2041">
        <v>69</v>
      </c>
      <c r="N2041" t="b">
        <v>1</v>
      </c>
      <c r="O2041" t="s">
        <v>8269</v>
      </c>
      <c r="P2041">
        <f t="shared" si="124"/>
        <v>106</v>
      </c>
      <c r="Q2041">
        <f t="shared" si="125"/>
        <v>23.1</v>
      </c>
      <c r="R2041" s="12" t="s">
        <v>8323</v>
      </c>
      <c r="S2041" t="s">
        <v>8326</v>
      </c>
      <c r="T2041" s="17">
        <f t="shared" si="126"/>
        <v>42065.887361111112</v>
      </c>
      <c r="U2041" s="17">
        <f t="shared" si="127"/>
        <v>42660.166666666672</v>
      </c>
    </row>
    <row r="2042" spans="2:21" ht="28.5" hidden="1" x14ac:dyDescent="0.45">
      <c r="B2042">
        <v>99</v>
      </c>
      <c r="C2042" s="9" t="s">
        <v>101</v>
      </c>
      <c r="D2042" s="3" t="s">
        <v>4210</v>
      </c>
      <c r="E2042" s="5">
        <v>1500</v>
      </c>
      <c r="F2042" s="7">
        <v>1590.29</v>
      </c>
      <c r="G2042" t="s">
        <v>8218</v>
      </c>
      <c r="H2042" t="s">
        <v>8223</v>
      </c>
      <c r="I2042" t="s">
        <v>8245</v>
      </c>
      <c r="J2042">
        <v>1390426799</v>
      </c>
      <c r="K2042">
        <v>1387834799</v>
      </c>
      <c r="L2042" t="b">
        <v>0</v>
      </c>
      <c r="M2042">
        <v>39</v>
      </c>
      <c r="N2042" t="b">
        <v>1</v>
      </c>
      <c r="O2042" t="s">
        <v>8264</v>
      </c>
      <c r="P2042">
        <f t="shared" si="124"/>
        <v>106</v>
      </c>
      <c r="Q2042">
        <f t="shared" si="125"/>
        <v>40.78</v>
      </c>
      <c r="R2042" s="12" t="s">
        <v>8321</v>
      </c>
      <c r="S2042" t="s">
        <v>8343</v>
      </c>
      <c r="T2042" s="17">
        <f t="shared" si="126"/>
        <v>41631.902766203704</v>
      </c>
      <c r="U2042" s="17">
        <f t="shared" si="127"/>
        <v>42795.083333333328</v>
      </c>
    </row>
    <row r="2043" spans="2:21" ht="42.75" hidden="1" x14ac:dyDescent="0.45">
      <c r="B2043">
        <v>3393</v>
      </c>
      <c r="C2043" s="9" t="s">
        <v>3392</v>
      </c>
      <c r="D2043" s="3" t="s">
        <v>7503</v>
      </c>
      <c r="E2043" s="5">
        <v>1500</v>
      </c>
      <c r="F2043" s="7">
        <v>1587</v>
      </c>
      <c r="G2043" t="s">
        <v>8218</v>
      </c>
      <c r="H2043" t="s">
        <v>8223</v>
      </c>
      <c r="I2043" t="s">
        <v>8245</v>
      </c>
      <c r="J2043">
        <v>1415234760</v>
      </c>
      <c r="K2043">
        <v>1413065230</v>
      </c>
      <c r="L2043" t="b">
        <v>0</v>
      </c>
      <c r="M2043">
        <v>44</v>
      </c>
      <c r="N2043" t="b">
        <v>1</v>
      </c>
      <c r="O2043" t="s">
        <v>8269</v>
      </c>
      <c r="P2043">
        <f t="shared" si="124"/>
        <v>106</v>
      </c>
      <c r="Q2043">
        <f t="shared" si="125"/>
        <v>36.07</v>
      </c>
      <c r="R2043" s="12" t="s">
        <v>8323</v>
      </c>
      <c r="S2043" t="s">
        <v>8326</v>
      </c>
      <c r="T2043" s="17">
        <f t="shared" si="126"/>
        <v>41923.921643518523</v>
      </c>
      <c r="U2043" s="17">
        <f t="shared" si="127"/>
        <v>41974.207638888889</v>
      </c>
    </row>
    <row r="2044" spans="2:21" ht="42.75" hidden="1" x14ac:dyDescent="0.45">
      <c r="B2044">
        <v>1585</v>
      </c>
      <c r="C2044" s="9" t="s">
        <v>1586</v>
      </c>
      <c r="D2044" s="3" t="s">
        <v>5695</v>
      </c>
      <c r="E2044" s="5">
        <v>2000</v>
      </c>
      <c r="F2044" s="7">
        <v>1580</v>
      </c>
      <c r="G2044" t="s">
        <v>8220</v>
      </c>
      <c r="H2044" t="s">
        <v>8228</v>
      </c>
      <c r="I2044" t="s">
        <v>8250</v>
      </c>
      <c r="J2044">
        <v>1482663600</v>
      </c>
      <c r="K2044">
        <v>1480800568</v>
      </c>
      <c r="L2044" t="b">
        <v>0</v>
      </c>
      <c r="M2044">
        <v>12</v>
      </c>
      <c r="N2044" t="b">
        <v>0</v>
      </c>
      <c r="O2044" t="s">
        <v>8289</v>
      </c>
      <c r="P2044">
        <f t="shared" si="124"/>
        <v>79</v>
      </c>
      <c r="Q2044">
        <f t="shared" si="125"/>
        <v>131.66999999999999</v>
      </c>
      <c r="R2044" s="12" t="s">
        <v>8313</v>
      </c>
      <c r="S2044" t="s">
        <v>8351</v>
      </c>
      <c r="T2044" s="17">
        <f t="shared" si="126"/>
        <v>42707.895462962959</v>
      </c>
      <c r="U2044" s="17">
        <f t="shared" si="127"/>
        <v>42095.845694444448</v>
      </c>
    </row>
    <row r="2045" spans="2:21" ht="42.75" hidden="1" x14ac:dyDescent="0.45">
      <c r="B2045">
        <v>3949</v>
      </c>
      <c r="C2045" s="9" t="s">
        <v>3946</v>
      </c>
      <c r="D2045" s="3" t="s">
        <v>8057</v>
      </c>
      <c r="E2045" s="5">
        <v>10000</v>
      </c>
      <c r="F2045" s="7">
        <v>1577</v>
      </c>
      <c r="G2045" t="s">
        <v>8220</v>
      </c>
      <c r="H2045" t="s">
        <v>8225</v>
      </c>
      <c r="I2045" t="s">
        <v>8247</v>
      </c>
      <c r="J2045">
        <v>1423623221</v>
      </c>
      <c r="K2045">
        <v>1421031221</v>
      </c>
      <c r="L2045" t="b">
        <v>0</v>
      </c>
      <c r="M2045">
        <v>32</v>
      </c>
      <c r="N2045" t="b">
        <v>0</v>
      </c>
      <c r="O2045" t="s">
        <v>8269</v>
      </c>
      <c r="P2045">
        <f t="shared" si="124"/>
        <v>16</v>
      </c>
      <c r="Q2045">
        <f t="shared" si="125"/>
        <v>49.28</v>
      </c>
      <c r="R2045" s="12" t="s">
        <v>8323</v>
      </c>
      <c r="S2045" t="s">
        <v>8326</v>
      </c>
      <c r="T2045" s="17">
        <f t="shared" si="126"/>
        <v>42016.120613425926</v>
      </c>
      <c r="U2045" s="17">
        <f t="shared" si="127"/>
        <v>41661.902766203704</v>
      </c>
    </row>
    <row r="2046" spans="2:21" ht="28.5" hidden="1" x14ac:dyDescent="0.45">
      <c r="B2046">
        <v>1618</v>
      </c>
      <c r="C2046" s="9" t="s">
        <v>1619</v>
      </c>
      <c r="D2046" s="3" t="s">
        <v>5728</v>
      </c>
      <c r="E2046" s="5">
        <v>1500</v>
      </c>
      <c r="F2046" s="7">
        <v>1576</v>
      </c>
      <c r="G2046" t="s">
        <v>8218</v>
      </c>
      <c r="H2046" t="s">
        <v>8223</v>
      </c>
      <c r="I2046" t="s">
        <v>8245</v>
      </c>
      <c r="J2046">
        <v>1362757335</v>
      </c>
      <c r="K2046">
        <v>1359301335</v>
      </c>
      <c r="L2046" t="b">
        <v>0</v>
      </c>
      <c r="M2046">
        <v>27</v>
      </c>
      <c r="N2046" t="b">
        <v>1</v>
      </c>
      <c r="O2046" t="s">
        <v>8274</v>
      </c>
      <c r="P2046">
        <f t="shared" si="124"/>
        <v>105</v>
      </c>
      <c r="Q2046">
        <f t="shared" si="125"/>
        <v>58.37</v>
      </c>
      <c r="R2046" s="12" t="s">
        <v>8327</v>
      </c>
      <c r="S2046" t="s">
        <v>8331</v>
      </c>
      <c r="T2046" s="17">
        <f t="shared" si="126"/>
        <v>41301.654340277775</v>
      </c>
      <c r="U2046" s="17">
        <f t="shared" si="127"/>
        <v>41949.031944444447</v>
      </c>
    </row>
    <row r="2047" spans="2:21" ht="42.75" hidden="1" x14ac:dyDescent="0.45">
      <c r="B2047">
        <v>810</v>
      </c>
      <c r="C2047" s="9" t="s">
        <v>811</v>
      </c>
      <c r="D2047" s="3" t="s">
        <v>4920</v>
      </c>
      <c r="E2047" s="5">
        <v>1500</v>
      </c>
      <c r="F2047" s="7">
        <v>1575</v>
      </c>
      <c r="G2047" t="s">
        <v>8218</v>
      </c>
      <c r="H2047" t="s">
        <v>8223</v>
      </c>
      <c r="I2047" t="s">
        <v>8245</v>
      </c>
      <c r="J2047">
        <v>1346462462</v>
      </c>
      <c r="K2047">
        <v>1343870462</v>
      </c>
      <c r="L2047" t="b">
        <v>0</v>
      </c>
      <c r="M2047">
        <v>27</v>
      </c>
      <c r="N2047" t="b">
        <v>1</v>
      </c>
      <c r="O2047" t="s">
        <v>8274</v>
      </c>
      <c r="P2047">
        <f t="shared" si="124"/>
        <v>105</v>
      </c>
      <c r="Q2047">
        <f t="shared" si="125"/>
        <v>58.33</v>
      </c>
      <c r="R2047" s="12" t="s">
        <v>8327</v>
      </c>
      <c r="S2047" t="s">
        <v>8331</v>
      </c>
      <c r="T2047" s="17">
        <f t="shared" si="126"/>
        <v>41123.056273148148</v>
      </c>
      <c r="U2047" s="17">
        <f t="shared" si="127"/>
        <v>42729.458333333328</v>
      </c>
    </row>
    <row r="2048" spans="2:21" ht="42.75" hidden="1" x14ac:dyDescent="0.45">
      <c r="B2048">
        <v>928</v>
      </c>
      <c r="C2048" s="9" t="s">
        <v>929</v>
      </c>
      <c r="D2048" s="3" t="s">
        <v>5038</v>
      </c>
      <c r="E2048" s="5">
        <v>14500</v>
      </c>
      <c r="F2048" s="7">
        <v>1575</v>
      </c>
      <c r="G2048" t="s">
        <v>8220</v>
      </c>
      <c r="H2048" t="s">
        <v>8223</v>
      </c>
      <c r="I2048" t="s">
        <v>8245</v>
      </c>
      <c r="J2048">
        <v>1353196800</v>
      </c>
      <c r="K2048">
        <v>1348864913</v>
      </c>
      <c r="L2048" t="b">
        <v>0</v>
      </c>
      <c r="M2048">
        <v>28</v>
      </c>
      <c r="N2048" t="b">
        <v>0</v>
      </c>
      <c r="O2048" t="s">
        <v>8276</v>
      </c>
      <c r="P2048">
        <f t="shared" si="124"/>
        <v>11</v>
      </c>
      <c r="Q2048">
        <f t="shared" si="125"/>
        <v>56.25</v>
      </c>
      <c r="R2048" s="12" t="s">
        <v>8327</v>
      </c>
      <c r="S2048" t="s">
        <v>8350</v>
      </c>
      <c r="T2048" s="17">
        <f t="shared" si="126"/>
        <v>41180.86241898148</v>
      </c>
      <c r="U2048" s="17">
        <f t="shared" si="127"/>
        <v>42046.120613425926</v>
      </c>
    </row>
    <row r="2049" spans="2:21" ht="42.75" hidden="1" x14ac:dyDescent="0.45">
      <c r="B2049">
        <v>1455</v>
      </c>
      <c r="C2049" s="9" t="s">
        <v>1456</v>
      </c>
      <c r="D2049" s="3" t="s">
        <v>5565</v>
      </c>
      <c r="E2049" s="5">
        <v>15000</v>
      </c>
      <c r="F2049" s="7">
        <v>1575</v>
      </c>
      <c r="G2049" t="s">
        <v>8219</v>
      </c>
      <c r="H2049" t="s">
        <v>8223</v>
      </c>
      <c r="I2049" t="s">
        <v>8245</v>
      </c>
      <c r="J2049">
        <v>1409924340</v>
      </c>
      <c r="K2049">
        <v>1405181320</v>
      </c>
      <c r="L2049" t="b">
        <v>0</v>
      </c>
      <c r="M2049">
        <v>7</v>
      </c>
      <c r="N2049" t="b">
        <v>0</v>
      </c>
      <c r="O2049" t="s">
        <v>8285</v>
      </c>
      <c r="P2049">
        <f t="shared" si="124"/>
        <v>11</v>
      </c>
      <c r="Q2049">
        <f t="shared" si="125"/>
        <v>225</v>
      </c>
      <c r="R2049" s="12" t="s">
        <v>8311</v>
      </c>
      <c r="S2049" t="s">
        <v>8348</v>
      </c>
      <c r="T2049" s="17">
        <f t="shared" si="126"/>
        <v>41832.672685185185</v>
      </c>
      <c r="U2049" s="17">
        <f t="shared" si="127"/>
        <v>41341.654340277775</v>
      </c>
    </row>
    <row r="2050" spans="2:21" ht="42.75" x14ac:dyDescent="0.45">
      <c r="B2050">
        <v>3353</v>
      </c>
      <c r="C2050" s="9" t="s">
        <v>3352</v>
      </c>
      <c r="D2050" s="3" t="s">
        <v>7463</v>
      </c>
      <c r="E2050" s="5">
        <v>500</v>
      </c>
      <c r="F2050" s="7">
        <v>1575</v>
      </c>
      <c r="G2050" t="s">
        <v>8218</v>
      </c>
      <c r="H2050" t="s">
        <v>8224</v>
      </c>
      <c r="I2050" t="s">
        <v>8246</v>
      </c>
      <c r="J2050">
        <v>1462230000</v>
      </c>
      <c r="K2050">
        <v>1461061350</v>
      </c>
      <c r="L2050" t="b">
        <v>0</v>
      </c>
      <c r="M2050">
        <v>44</v>
      </c>
      <c r="N2050" t="b">
        <v>1</v>
      </c>
      <c r="O2050" t="s">
        <v>8269</v>
      </c>
      <c r="P2050">
        <f t="shared" si="124"/>
        <v>315</v>
      </c>
      <c r="Q2050">
        <f t="shared" si="125"/>
        <v>35.799999999999997</v>
      </c>
      <c r="R2050" s="12" t="s">
        <v>8323</v>
      </c>
      <c r="S2050" t="s">
        <v>8326</v>
      </c>
      <c r="T2050" s="17">
        <f t="shared" si="126"/>
        <v>42479.432291666672</v>
      </c>
      <c r="U2050" s="17">
        <f t="shared" si="127"/>
        <v>41153.056273148148</v>
      </c>
    </row>
    <row r="2051" spans="2:21" ht="28.5" hidden="1" x14ac:dyDescent="0.45">
      <c r="B2051">
        <v>200</v>
      </c>
      <c r="C2051" s="9" t="s">
        <v>202</v>
      </c>
      <c r="D2051" s="3" t="s">
        <v>4310</v>
      </c>
      <c r="E2051" s="5">
        <v>6000</v>
      </c>
      <c r="F2051" s="7">
        <v>1571.55</v>
      </c>
      <c r="G2051" t="s">
        <v>8220</v>
      </c>
      <c r="H2051" t="s">
        <v>8223</v>
      </c>
      <c r="I2051" t="s">
        <v>8245</v>
      </c>
      <c r="J2051">
        <v>1410746403</v>
      </c>
      <c r="K2051">
        <v>1408154403</v>
      </c>
      <c r="L2051" t="b">
        <v>0</v>
      </c>
      <c r="M2051">
        <v>18</v>
      </c>
      <c r="N2051" t="b">
        <v>0</v>
      </c>
      <c r="O2051" t="s">
        <v>8266</v>
      </c>
      <c r="P2051">
        <f t="shared" ref="P2051:P2114" si="128">ROUND(F2051/E2051*100,0)</f>
        <v>26</v>
      </c>
      <c r="Q2051">
        <f t="shared" ref="Q2051:Q2114" si="129">IFERROR(ROUND(F2051/M2051,2),0)</f>
        <v>87.31</v>
      </c>
      <c r="R2051" s="12" t="s">
        <v>8321</v>
      </c>
      <c r="S2051" t="s">
        <v>8325</v>
      </c>
      <c r="T2051" s="17">
        <f t="shared" ref="T2051:T2114" si="130">(((K2051/60)/60)/24)+DATE(1970,1,1)</f>
        <v>41867.083368055559</v>
      </c>
      <c r="U2051" s="17">
        <f t="shared" si="127"/>
        <v>41231</v>
      </c>
    </row>
    <row r="2052" spans="2:21" ht="42.75" hidden="1" x14ac:dyDescent="0.45">
      <c r="B2052">
        <v>2381</v>
      </c>
      <c r="C2052" s="9" t="s">
        <v>2382</v>
      </c>
      <c r="D2052" s="3" t="s">
        <v>6491</v>
      </c>
      <c r="E2052" s="5">
        <v>86350</v>
      </c>
      <c r="F2052" s="7">
        <v>1571</v>
      </c>
      <c r="G2052" t="s">
        <v>8219</v>
      </c>
      <c r="H2052" t="s">
        <v>8223</v>
      </c>
      <c r="I2052" t="s">
        <v>8245</v>
      </c>
      <c r="J2052">
        <v>1428704848</v>
      </c>
      <c r="K2052">
        <v>1426112848</v>
      </c>
      <c r="L2052" t="b">
        <v>0</v>
      </c>
      <c r="M2052">
        <v>7</v>
      </c>
      <c r="N2052" t="b">
        <v>0</v>
      </c>
      <c r="O2052" t="s">
        <v>8270</v>
      </c>
      <c r="P2052">
        <f t="shared" si="128"/>
        <v>2</v>
      </c>
      <c r="Q2052">
        <f t="shared" si="129"/>
        <v>224.43</v>
      </c>
      <c r="R2052" s="12" t="s">
        <v>8308</v>
      </c>
      <c r="S2052" t="s">
        <v>8342</v>
      </c>
      <c r="T2052" s="17">
        <f t="shared" si="130"/>
        <v>42074.935740740737</v>
      </c>
      <c r="U2052" s="17">
        <f t="shared" si="127"/>
        <v>41887.568749999999</v>
      </c>
    </row>
    <row r="2053" spans="2:21" ht="42.75" hidden="1" x14ac:dyDescent="0.45">
      <c r="B2053">
        <v>77</v>
      </c>
      <c r="C2053" s="9" t="s">
        <v>79</v>
      </c>
      <c r="D2053" s="3" t="s">
        <v>4188</v>
      </c>
      <c r="E2053" s="5">
        <v>400</v>
      </c>
      <c r="F2053" s="7">
        <v>1570</v>
      </c>
      <c r="G2053" t="s">
        <v>8218</v>
      </c>
      <c r="H2053" t="s">
        <v>8223</v>
      </c>
      <c r="I2053" t="s">
        <v>8245</v>
      </c>
      <c r="J2053">
        <v>1337569140</v>
      </c>
      <c r="K2053">
        <v>1332991717</v>
      </c>
      <c r="L2053" t="b">
        <v>0</v>
      </c>
      <c r="M2053">
        <v>26</v>
      </c>
      <c r="N2053" t="b">
        <v>1</v>
      </c>
      <c r="O2053" t="s">
        <v>8264</v>
      </c>
      <c r="P2053">
        <f t="shared" si="128"/>
        <v>393</v>
      </c>
      <c r="Q2053">
        <f t="shared" si="129"/>
        <v>60.38</v>
      </c>
      <c r="R2053" s="12" t="s">
        <v>8321</v>
      </c>
      <c r="S2053" t="s">
        <v>8343</v>
      </c>
      <c r="T2053" s="17">
        <f t="shared" si="130"/>
        <v>40997.144872685189</v>
      </c>
      <c r="U2053" s="17">
        <f t="shared" si="127"/>
        <v>42492.958333333328</v>
      </c>
    </row>
    <row r="2054" spans="2:21" ht="42.75" hidden="1" x14ac:dyDescent="0.45">
      <c r="B2054">
        <v>2701</v>
      </c>
      <c r="C2054" s="9" t="s">
        <v>2701</v>
      </c>
      <c r="D2054" s="3" t="s">
        <v>6811</v>
      </c>
      <c r="E2054" s="5">
        <v>3400</v>
      </c>
      <c r="F2054" s="7">
        <v>1570</v>
      </c>
      <c r="G2054" t="s">
        <v>8221</v>
      </c>
      <c r="H2054" t="s">
        <v>8240</v>
      </c>
      <c r="I2054" t="s">
        <v>8248</v>
      </c>
      <c r="J2054">
        <v>1491586534</v>
      </c>
      <c r="K2054">
        <v>1488911734</v>
      </c>
      <c r="L2054" t="b">
        <v>0</v>
      </c>
      <c r="M2054">
        <v>46</v>
      </c>
      <c r="N2054" t="b">
        <v>0</v>
      </c>
      <c r="O2054" t="s">
        <v>8301</v>
      </c>
      <c r="P2054">
        <f t="shared" si="128"/>
        <v>46</v>
      </c>
      <c r="Q2054">
        <f t="shared" si="129"/>
        <v>34.130000000000003</v>
      </c>
      <c r="R2054" s="12" t="s">
        <v>8323</v>
      </c>
      <c r="S2054" t="s">
        <v>8324</v>
      </c>
      <c r="T2054" s="17">
        <f t="shared" si="130"/>
        <v>42801.774699074071</v>
      </c>
      <c r="U2054" s="17">
        <f t="shared" ref="U2054:U2117" si="131">(((J2051/60)/60)/24)+DATE(1970,1,1)</f>
        <v>41897.083368055559</v>
      </c>
    </row>
    <row r="2055" spans="2:21" ht="42.75" hidden="1" x14ac:dyDescent="0.45">
      <c r="B2055">
        <v>3543</v>
      </c>
      <c r="C2055" s="9" t="s">
        <v>3542</v>
      </c>
      <c r="D2055" s="3" t="s">
        <v>7653</v>
      </c>
      <c r="E2055" s="5">
        <v>1500</v>
      </c>
      <c r="F2055" s="7">
        <v>1570</v>
      </c>
      <c r="G2055" t="s">
        <v>8218</v>
      </c>
      <c r="H2055" t="s">
        <v>8235</v>
      </c>
      <c r="I2055" t="s">
        <v>8248</v>
      </c>
      <c r="J2055">
        <v>1435255659</v>
      </c>
      <c r="K2055">
        <v>1432663659</v>
      </c>
      <c r="L2055" t="b">
        <v>0</v>
      </c>
      <c r="M2055">
        <v>29</v>
      </c>
      <c r="N2055" t="b">
        <v>1</v>
      </c>
      <c r="O2055" t="s">
        <v>8269</v>
      </c>
      <c r="P2055">
        <f t="shared" si="128"/>
        <v>105</v>
      </c>
      <c r="Q2055">
        <f t="shared" si="129"/>
        <v>54.14</v>
      </c>
      <c r="R2055" s="12" t="s">
        <v>8323</v>
      </c>
      <c r="S2055" t="s">
        <v>8326</v>
      </c>
      <c r="T2055" s="17">
        <f t="shared" si="130"/>
        <v>42150.755312499998</v>
      </c>
      <c r="U2055" s="17">
        <f t="shared" si="131"/>
        <v>42104.935740740737</v>
      </c>
    </row>
    <row r="2056" spans="2:21" ht="42.75" hidden="1" x14ac:dyDescent="0.45">
      <c r="B2056">
        <v>529</v>
      </c>
      <c r="C2056" s="9" t="s">
        <v>530</v>
      </c>
      <c r="D2056" s="3" t="s">
        <v>4639</v>
      </c>
      <c r="E2056" s="5">
        <v>1200</v>
      </c>
      <c r="F2056" s="7">
        <v>1565</v>
      </c>
      <c r="G2056" t="s">
        <v>8218</v>
      </c>
      <c r="H2056" t="s">
        <v>8228</v>
      </c>
      <c r="I2056" t="s">
        <v>8250</v>
      </c>
      <c r="J2056">
        <v>1484110800</v>
      </c>
      <c r="K2056">
        <v>1482281094</v>
      </c>
      <c r="L2056" t="b">
        <v>0</v>
      </c>
      <c r="M2056">
        <v>18</v>
      </c>
      <c r="N2056" t="b">
        <v>1</v>
      </c>
      <c r="O2056" t="s">
        <v>8269</v>
      </c>
      <c r="P2056">
        <f t="shared" si="128"/>
        <v>130</v>
      </c>
      <c r="Q2056">
        <f t="shared" si="129"/>
        <v>86.94</v>
      </c>
      <c r="R2056" s="12" t="s">
        <v>8323</v>
      </c>
      <c r="S2056" t="s">
        <v>8326</v>
      </c>
      <c r="T2056" s="17">
        <f t="shared" si="130"/>
        <v>42725.031180555554</v>
      </c>
      <c r="U2056" s="17">
        <f t="shared" si="131"/>
        <v>41050.124305555553</v>
      </c>
    </row>
    <row r="2057" spans="2:21" ht="42.75" hidden="1" x14ac:dyDescent="0.45">
      <c r="B2057">
        <v>3396</v>
      </c>
      <c r="C2057" s="9" t="s">
        <v>3395</v>
      </c>
      <c r="D2057" s="3" t="s">
        <v>7506</v>
      </c>
      <c r="E2057" s="5">
        <v>1500</v>
      </c>
      <c r="F2057" s="7">
        <v>1565</v>
      </c>
      <c r="G2057" t="s">
        <v>8218</v>
      </c>
      <c r="H2057" t="s">
        <v>8223</v>
      </c>
      <c r="I2057" t="s">
        <v>8245</v>
      </c>
      <c r="J2057">
        <v>1401595140</v>
      </c>
      <c r="K2057">
        <v>1399286589</v>
      </c>
      <c r="L2057" t="b">
        <v>0</v>
      </c>
      <c r="M2057">
        <v>28</v>
      </c>
      <c r="N2057" t="b">
        <v>1</v>
      </c>
      <c r="O2057" t="s">
        <v>8269</v>
      </c>
      <c r="P2057">
        <f t="shared" si="128"/>
        <v>104</v>
      </c>
      <c r="Q2057">
        <f t="shared" si="129"/>
        <v>55.89</v>
      </c>
      <c r="R2057" s="12" t="s">
        <v>8323</v>
      </c>
      <c r="S2057" t="s">
        <v>8326</v>
      </c>
      <c r="T2057" s="17">
        <f t="shared" si="130"/>
        <v>41764.44663194444</v>
      </c>
      <c r="U2057" s="17">
        <f t="shared" si="131"/>
        <v>42832.733032407406</v>
      </c>
    </row>
    <row r="2058" spans="2:21" ht="42.75" hidden="1" x14ac:dyDescent="0.45">
      <c r="B2058">
        <v>1354</v>
      </c>
      <c r="C2058" s="9" t="s">
        <v>1355</v>
      </c>
      <c r="D2058" s="3" t="s">
        <v>5464</v>
      </c>
      <c r="E2058" s="5">
        <v>1200</v>
      </c>
      <c r="F2058" s="7">
        <v>1563</v>
      </c>
      <c r="G2058" t="s">
        <v>8218</v>
      </c>
      <c r="H2058" t="s">
        <v>8224</v>
      </c>
      <c r="I2058" t="s">
        <v>8246</v>
      </c>
      <c r="J2058">
        <v>1465672979</v>
      </c>
      <c r="K2058">
        <v>1463080979</v>
      </c>
      <c r="L2058" t="b">
        <v>0</v>
      </c>
      <c r="M2058">
        <v>64</v>
      </c>
      <c r="N2058" t="b">
        <v>1</v>
      </c>
      <c r="O2058" t="s">
        <v>8272</v>
      </c>
      <c r="P2058">
        <f t="shared" si="128"/>
        <v>130</v>
      </c>
      <c r="Q2058">
        <f t="shared" si="129"/>
        <v>24.42</v>
      </c>
      <c r="R2058" s="12" t="s">
        <v>8311</v>
      </c>
      <c r="S2058" t="s">
        <v>8333</v>
      </c>
      <c r="T2058" s="17">
        <f t="shared" si="130"/>
        <v>42502.807627314818</v>
      </c>
      <c r="U2058" s="17">
        <f t="shared" si="131"/>
        <v>42180.755312499998</v>
      </c>
    </row>
    <row r="2059" spans="2:21" ht="42.75" hidden="1" x14ac:dyDescent="0.45">
      <c r="B2059">
        <v>2290</v>
      </c>
      <c r="C2059" s="9" t="s">
        <v>2291</v>
      </c>
      <c r="D2059" s="3" t="s">
        <v>6400</v>
      </c>
      <c r="E2059" s="5">
        <v>1500</v>
      </c>
      <c r="F2059" s="7">
        <v>1561</v>
      </c>
      <c r="G2059" t="s">
        <v>8218</v>
      </c>
      <c r="H2059" t="s">
        <v>8223</v>
      </c>
      <c r="I2059" t="s">
        <v>8245</v>
      </c>
      <c r="J2059">
        <v>1259686800</v>
      </c>
      <c r="K2059">
        <v>1252908330</v>
      </c>
      <c r="L2059" t="b">
        <v>0</v>
      </c>
      <c r="M2059">
        <v>29</v>
      </c>
      <c r="N2059" t="b">
        <v>1</v>
      </c>
      <c r="O2059" t="s">
        <v>8274</v>
      </c>
      <c r="P2059">
        <f t="shared" si="128"/>
        <v>104</v>
      </c>
      <c r="Q2059">
        <f t="shared" si="129"/>
        <v>53.83</v>
      </c>
      <c r="R2059" s="12" t="s">
        <v>8327</v>
      </c>
      <c r="S2059" t="s">
        <v>8331</v>
      </c>
      <c r="T2059" s="17">
        <f t="shared" si="130"/>
        <v>40070.253819444442</v>
      </c>
      <c r="U2059" s="17">
        <f t="shared" si="131"/>
        <v>42746.208333333328</v>
      </c>
    </row>
    <row r="2060" spans="2:21" ht="57" hidden="1" x14ac:dyDescent="0.45">
      <c r="B2060">
        <v>2003</v>
      </c>
      <c r="C2060" s="9" t="s">
        <v>2004</v>
      </c>
      <c r="D2060" s="3" t="s">
        <v>6113</v>
      </c>
      <c r="E2060" s="5">
        <v>500</v>
      </c>
      <c r="F2060" s="7">
        <v>1560</v>
      </c>
      <c r="G2060" t="s">
        <v>8218</v>
      </c>
      <c r="H2060" t="s">
        <v>8223</v>
      </c>
      <c r="I2060" t="s">
        <v>8245</v>
      </c>
      <c r="J2060">
        <v>1278111600</v>
      </c>
      <c r="K2060">
        <v>1276830052</v>
      </c>
      <c r="L2060" t="b">
        <v>1</v>
      </c>
      <c r="M2060">
        <v>17</v>
      </c>
      <c r="N2060" t="b">
        <v>1</v>
      </c>
      <c r="O2060" t="s">
        <v>8293</v>
      </c>
      <c r="P2060">
        <f t="shared" si="128"/>
        <v>312</v>
      </c>
      <c r="Q2060">
        <f t="shared" si="129"/>
        <v>91.76</v>
      </c>
      <c r="R2060" s="12" t="s">
        <v>8308</v>
      </c>
      <c r="S2060" t="s">
        <v>8309</v>
      </c>
      <c r="T2060" s="17">
        <f t="shared" si="130"/>
        <v>40347.125601851854</v>
      </c>
      <c r="U2060" s="17">
        <f t="shared" si="131"/>
        <v>41791.165972222225</v>
      </c>
    </row>
    <row r="2061" spans="2:21" ht="42.75" x14ac:dyDescent="0.45">
      <c r="B2061">
        <v>3388</v>
      </c>
      <c r="C2061" s="9" t="s">
        <v>3387</v>
      </c>
      <c r="D2061" s="3" t="s">
        <v>7498</v>
      </c>
      <c r="E2061" s="5">
        <v>1500</v>
      </c>
      <c r="F2061" s="7">
        <v>1557</v>
      </c>
      <c r="G2061" t="s">
        <v>8218</v>
      </c>
      <c r="H2061" t="s">
        <v>8224</v>
      </c>
      <c r="I2061" t="s">
        <v>8246</v>
      </c>
      <c r="J2061">
        <v>1434625441</v>
      </c>
      <c r="K2061">
        <v>1432033441</v>
      </c>
      <c r="L2061" t="b">
        <v>0</v>
      </c>
      <c r="M2061">
        <v>45</v>
      </c>
      <c r="N2061" t="b">
        <v>1</v>
      </c>
      <c r="O2061" t="s">
        <v>8269</v>
      </c>
      <c r="P2061">
        <f t="shared" si="128"/>
        <v>104</v>
      </c>
      <c r="Q2061">
        <f t="shared" si="129"/>
        <v>34.6</v>
      </c>
      <c r="R2061" s="12" t="s">
        <v>8323</v>
      </c>
      <c r="S2061" t="s">
        <v>8326</v>
      </c>
      <c r="T2061" s="17">
        <f t="shared" si="130"/>
        <v>42143.461122685185</v>
      </c>
      <c r="U2061" s="17">
        <f t="shared" si="131"/>
        <v>42532.807627314818</v>
      </c>
    </row>
    <row r="2062" spans="2:21" ht="28.5" hidden="1" x14ac:dyDescent="0.45">
      <c r="B2062">
        <v>1370</v>
      </c>
      <c r="C2062" s="9" t="s">
        <v>1371</v>
      </c>
      <c r="D2062" s="3" t="s">
        <v>5480</v>
      </c>
      <c r="E2062" s="5">
        <v>1500</v>
      </c>
      <c r="F2062" s="7">
        <v>1555</v>
      </c>
      <c r="G2062" t="s">
        <v>8218</v>
      </c>
      <c r="H2062" t="s">
        <v>8223</v>
      </c>
      <c r="I2062" t="s">
        <v>8245</v>
      </c>
      <c r="J2062">
        <v>1381881890</v>
      </c>
      <c r="K2062">
        <v>1380585890</v>
      </c>
      <c r="L2062" t="b">
        <v>0</v>
      </c>
      <c r="M2062">
        <v>20</v>
      </c>
      <c r="N2062" t="b">
        <v>1</v>
      </c>
      <c r="O2062" t="s">
        <v>8274</v>
      </c>
      <c r="P2062">
        <f t="shared" si="128"/>
        <v>104</v>
      </c>
      <c r="Q2062">
        <f t="shared" si="129"/>
        <v>77.75</v>
      </c>
      <c r="R2062" s="12" t="s">
        <v>8327</v>
      </c>
      <c r="S2062" t="s">
        <v>8331</v>
      </c>
      <c r="T2062" s="17">
        <f t="shared" si="130"/>
        <v>41548.00335648148</v>
      </c>
      <c r="U2062" s="17">
        <f t="shared" si="131"/>
        <v>40148.708333333336</v>
      </c>
    </row>
    <row r="2063" spans="2:21" ht="28.5" hidden="1" x14ac:dyDescent="0.45">
      <c r="B2063">
        <v>2324</v>
      </c>
      <c r="C2063" s="9" t="s">
        <v>2325</v>
      </c>
      <c r="D2063" s="3" t="s">
        <v>6434</v>
      </c>
      <c r="E2063" s="5">
        <v>7500</v>
      </c>
      <c r="F2063" s="7">
        <v>1555</v>
      </c>
      <c r="G2063" t="s">
        <v>8221</v>
      </c>
      <c r="H2063" t="s">
        <v>8224</v>
      </c>
      <c r="I2063" t="s">
        <v>8246</v>
      </c>
      <c r="J2063">
        <v>1490559285</v>
      </c>
      <c r="K2063">
        <v>1487970885</v>
      </c>
      <c r="L2063" t="b">
        <v>0</v>
      </c>
      <c r="M2063">
        <v>61</v>
      </c>
      <c r="N2063" t="b">
        <v>0</v>
      </c>
      <c r="O2063" t="s">
        <v>8296</v>
      </c>
      <c r="P2063">
        <f t="shared" si="128"/>
        <v>21</v>
      </c>
      <c r="Q2063">
        <f t="shared" si="129"/>
        <v>25.49</v>
      </c>
      <c r="R2063" s="12" t="s">
        <v>8319</v>
      </c>
      <c r="S2063" t="s">
        <v>8320</v>
      </c>
      <c r="T2063" s="17">
        <f t="shared" si="130"/>
        <v>42790.885243055556</v>
      </c>
      <c r="U2063" s="17">
        <f t="shared" si="131"/>
        <v>40361.958333333336</v>
      </c>
    </row>
    <row r="2064" spans="2:21" ht="42.75" hidden="1" x14ac:dyDescent="0.45">
      <c r="B2064">
        <v>2087</v>
      </c>
      <c r="C2064" s="9" t="s">
        <v>2088</v>
      </c>
      <c r="D2064" s="3" t="s">
        <v>6197</v>
      </c>
      <c r="E2064" s="5">
        <v>1500</v>
      </c>
      <c r="F2064" s="7">
        <v>1553</v>
      </c>
      <c r="G2064" t="s">
        <v>8218</v>
      </c>
      <c r="H2064" t="s">
        <v>8223</v>
      </c>
      <c r="I2064" t="s">
        <v>8245</v>
      </c>
      <c r="J2064">
        <v>1315457658</v>
      </c>
      <c r="K2064">
        <v>1312865658</v>
      </c>
      <c r="L2064" t="b">
        <v>0</v>
      </c>
      <c r="M2064">
        <v>25</v>
      </c>
      <c r="N2064" t="b">
        <v>1</v>
      </c>
      <c r="O2064" t="s">
        <v>8277</v>
      </c>
      <c r="P2064">
        <f t="shared" si="128"/>
        <v>104</v>
      </c>
      <c r="Q2064">
        <f t="shared" si="129"/>
        <v>62.12</v>
      </c>
      <c r="R2064" s="12" t="s">
        <v>8327</v>
      </c>
      <c r="S2064" t="s">
        <v>8328</v>
      </c>
      <c r="T2064" s="17">
        <f t="shared" si="130"/>
        <v>40764.204375000001</v>
      </c>
      <c r="U2064" s="17">
        <f t="shared" si="131"/>
        <v>42173.461122685185</v>
      </c>
    </row>
    <row r="2065" spans="2:21" ht="42.75" hidden="1" x14ac:dyDescent="0.45">
      <c r="B2065">
        <v>742</v>
      </c>
      <c r="C2065" s="9" t="s">
        <v>743</v>
      </c>
      <c r="D2065" s="3" t="s">
        <v>4852</v>
      </c>
      <c r="E2065" s="5">
        <v>1400</v>
      </c>
      <c r="F2065" s="7">
        <v>1550</v>
      </c>
      <c r="G2065" t="s">
        <v>8218</v>
      </c>
      <c r="H2065" t="s">
        <v>8223</v>
      </c>
      <c r="I2065" t="s">
        <v>8245</v>
      </c>
      <c r="J2065">
        <v>1395435712</v>
      </c>
      <c r="K2065">
        <v>1392847312</v>
      </c>
      <c r="L2065" t="b">
        <v>0</v>
      </c>
      <c r="M2065">
        <v>23</v>
      </c>
      <c r="N2065" t="b">
        <v>1</v>
      </c>
      <c r="O2065" t="s">
        <v>8272</v>
      </c>
      <c r="P2065">
        <f t="shared" si="128"/>
        <v>111</v>
      </c>
      <c r="Q2065">
        <f t="shared" si="129"/>
        <v>67.39</v>
      </c>
      <c r="R2065" s="12" t="s">
        <v>8311</v>
      </c>
      <c r="S2065" t="s">
        <v>8333</v>
      </c>
      <c r="T2065" s="17">
        <f t="shared" si="130"/>
        <v>41689.917962962965</v>
      </c>
      <c r="U2065" s="17">
        <f t="shared" si="131"/>
        <v>41563.00335648148</v>
      </c>
    </row>
    <row r="2066" spans="2:21" ht="28.5" hidden="1" x14ac:dyDescent="0.45">
      <c r="B2066">
        <v>3118</v>
      </c>
      <c r="C2066" s="9" t="s">
        <v>3118</v>
      </c>
      <c r="D2066" s="3" t="s">
        <v>7228</v>
      </c>
      <c r="E2066" s="5">
        <v>500000</v>
      </c>
      <c r="F2066" s="7">
        <v>1550</v>
      </c>
      <c r="G2066" t="s">
        <v>8220</v>
      </c>
      <c r="H2066" t="s">
        <v>8234</v>
      </c>
      <c r="I2066" t="s">
        <v>8254</v>
      </c>
      <c r="J2066">
        <v>1467473723</v>
      </c>
      <c r="K2066">
        <v>1465832123</v>
      </c>
      <c r="L2066" t="b">
        <v>0</v>
      </c>
      <c r="M2066">
        <v>2</v>
      </c>
      <c r="N2066" t="b">
        <v>0</v>
      </c>
      <c r="O2066" t="s">
        <v>8301</v>
      </c>
      <c r="P2066">
        <f t="shared" si="128"/>
        <v>0</v>
      </c>
      <c r="Q2066">
        <f t="shared" si="129"/>
        <v>775</v>
      </c>
      <c r="R2066" s="12" t="s">
        <v>8323</v>
      </c>
      <c r="S2066" t="s">
        <v>8324</v>
      </c>
      <c r="T2066" s="17">
        <f t="shared" si="130"/>
        <v>42534.649571759262</v>
      </c>
      <c r="U2066" s="17">
        <f t="shared" si="131"/>
        <v>42820.843576388885</v>
      </c>
    </row>
    <row r="2067" spans="2:21" ht="42.75" hidden="1" x14ac:dyDescent="0.45">
      <c r="B2067">
        <v>3783</v>
      </c>
      <c r="C2067" s="9" t="s">
        <v>3780</v>
      </c>
      <c r="D2067" s="3" t="s">
        <v>7893</v>
      </c>
      <c r="E2067" s="5">
        <v>1200</v>
      </c>
      <c r="F2067" s="7">
        <v>1547</v>
      </c>
      <c r="G2067" t="s">
        <v>8218</v>
      </c>
      <c r="H2067" t="s">
        <v>8223</v>
      </c>
      <c r="I2067" t="s">
        <v>8245</v>
      </c>
      <c r="J2067">
        <v>1458057600</v>
      </c>
      <c r="K2067">
        <v>1455938520</v>
      </c>
      <c r="L2067" t="b">
        <v>0</v>
      </c>
      <c r="M2067">
        <v>24</v>
      </c>
      <c r="N2067" t="b">
        <v>1</v>
      </c>
      <c r="O2067" t="s">
        <v>8303</v>
      </c>
      <c r="P2067">
        <f t="shared" si="128"/>
        <v>129</v>
      </c>
      <c r="Q2067">
        <f t="shared" si="129"/>
        <v>64.459999999999994</v>
      </c>
      <c r="R2067" s="12" t="s">
        <v>8323</v>
      </c>
      <c r="S2067" t="s">
        <v>8335</v>
      </c>
      <c r="T2067" s="17">
        <f t="shared" si="130"/>
        <v>42420.140277777777</v>
      </c>
      <c r="U2067" s="17">
        <f t="shared" si="131"/>
        <v>40794.204375000001</v>
      </c>
    </row>
    <row r="2068" spans="2:21" ht="42.75" hidden="1" x14ac:dyDescent="0.45">
      <c r="B2068">
        <v>940</v>
      </c>
      <c r="C2068" s="9" t="s">
        <v>941</v>
      </c>
      <c r="D2068" s="3" t="s">
        <v>5050</v>
      </c>
      <c r="E2068" s="5">
        <v>9000</v>
      </c>
      <c r="F2068" s="7">
        <v>1544</v>
      </c>
      <c r="G2068" t="s">
        <v>8220</v>
      </c>
      <c r="H2068" t="s">
        <v>8223</v>
      </c>
      <c r="I2068" t="s">
        <v>8245</v>
      </c>
      <c r="J2068">
        <v>1439251926</v>
      </c>
      <c r="K2068">
        <v>1435363926</v>
      </c>
      <c r="L2068" t="b">
        <v>0</v>
      </c>
      <c r="M2068">
        <v>14</v>
      </c>
      <c r="N2068" t="b">
        <v>0</v>
      </c>
      <c r="O2068" t="s">
        <v>8271</v>
      </c>
      <c r="P2068">
        <f t="shared" si="128"/>
        <v>17</v>
      </c>
      <c r="Q2068">
        <f t="shared" si="129"/>
        <v>110.29</v>
      </c>
      <c r="R2068" s="12" t="s">
        <v>8308</v>
      </c>
      <c r="S2068" t="s">
        <v>8310</v>
      </c>
      <c r="T2068" s="17">
        <f t="shared" si="130"/>
        <v>42182.008402777778</v>
      </c>
      <c r="U2068" s="17">
        <f t="shared" si="131"/>
        <v>41719.876296296294</v>
      </c>
    </row>
    <row r="2069" spans="2:21" ht="42.75" hidden="1" x14ac:dyDescent="0.45">
      <c r="B2069">
        <v>2279</v>
      </c>
      <c r="C2069" s="9" t="s">
        <v>2280</v>
      </c>
      <c r="D2069" s="3" t="s">
        <v>6389</v>
      </c>
      <c r="E2069" s="5">
        <v>1000</v>
      </c>
      <c r="F2069" s="7">
        <v>1538</v>
      </c>
      <c r="G2069" t="s">
        <v>8218</v>
      </c>
      <c r="H2069" t="s">
        <v>8223</v>
      </c>
      <c r="I2069" t="s">
        <v>8245</v>
      </c>
      <c r="J2069">
        <v>1423022400</v>
      </c>
      <c r="K2069">
        <v>1421436099</v>
      </c>
      <c r="L2069" t="b">
        <v>0</v>
      </c>
      <c r="M2069">
        <v>32</v>
      </c>
      <c r="N2069" t="b">
        <v>1</v>
      </c>
      <c r="O2069" t="s">
        <v>8295</v>
      </c>
      <c r="P2069">
        <f t="shared" si="128"/>
        <v>154</v>
      </c>
      <c r="Q2069">
        <f t="shared" si="129"/>
        <v>48.06</v>
      </c>
      <c r="R2069" s="12" t="s">
        <v>8316</v>
      </c>
      <c r="S2069" t="s">
        <v>8317</v>
      </c>
      <c r="T2069" s="17">
        <f t="shared" si="130"/>
        <v>42020.806701388887</v>
      </c>
      <c r="U2069" s="17">
        <f t="shared" si="131"/>
        <v>42553.649571759262</v>
      </c>
    </row>
    <row r="2070" spans="2:21" ht="42.75" hidden="1" x14ac:dyDescent="0.45">
      <c r="B2070">
        <v>2093</v>
      </c>
      <c r="C2070" s="9" t="s">
        <v>2094</v>
      </c>
      <c r="D2070" s="3" t="s">
        <v>6203</v>
      </c>
      <c r="E2070" s="5">
        <v>1500</v>
      </c>
      <c r="F2070" s="7">
        <v>1537</v>
      </c>
      <c r="G2070" t="s">
        <v>8218</v>
      </c>
      <c r="H2070" t="s">
        <v>8223</v>
      </c>
      <c r="I2070" t="s">
        <v>8245</v>
      </c>
      <c r="J2070">
        <v>1356211832</v>
      </c>
      <c r="K2070">
        <v>1351024232</v>
      </c>
      <c r="L2070" t="b">
        <v>0</v>
      </c>
      <c r="M2070">
        <v>23</v>
      </c>
      <c r="N2070" t="b">
        <v>1</v>
      </c>
      <c r="O2070" t="s">
        <v>8277</v>
      </c>
      <c r="P2070">
        <f t="shared" si="128"/>
        <v>102</v>
      </c>
      <c r="Q2070">
        <f t="shared" si="129"/>
        <v>66.83</v>
      </c>
      <c r="R2070" s="12" t="s">
        <v>8327</v>
      </c>
      <c r="S2070" t="s">
        <v>8328</v>
      </c>
      <c r="T2070" s="17">
        <f t="shared" si="130"/>
        <v>41205.854537037041</v>
      </c>
      <c r="U2070" s="17">
        <f t="shared" si="131"/>
        <v>42444.666666666672</v>
      </c>
    </row>
    <row r="2071" spans="2:21" ht="42.75" hidden="1" x14ac:dyDescent="0.45">
      <c r="B2071">
        <v>3390</v>
      </c>
      <c r="C2071" s="9" t="s">
        <v>3389</v>
      </c>
      <c r="D2071" s="3" t="s">
        <v>7500</v>
      </c>
      <c r="E2071" s="5">
        <v>1500</v>
      </c>
      <c r="F2071" s="7">
        <v>1536</v>
      </c>
      <c r="G2071" t="s">
        <v>8218</v>
      </c>
      <c r="H2071" t="s">
        <v>8223</v>
      </c>
      <c r="I2071" t="s">
        <v>8245</v>
      </c>
      <c r="J2071">
        <v>1405017345</v>
      </c>
      <c r="K2071">
        <v>1403721345</v>
      </c>
      <c r="L2071" t="b">
        <v>0</v>
      </c>
      <c r="M2071">
        <v>22</v>
      </c>
      <c r="N2071" t="b">
        <v>1</v>
      </c>
      <c r="O2071" t="s">
        <v>8269</v>
      </c>
      <c r="P2071">
        <f t="shared" si="128"/>
        <v>102</v>
      </c>
      <c r="Q2071">
        <f t="shared" si="129"/>
        <v>69.819999999999993</v>
      </c>
      <c r="R2071" s="12" t="s">
        <v>8323</v>
      </c>
      <c r="S2071" t="s">
        <v>8326</v>
      </c>
      <c r="T2071" s="17">
        <f t="shared" si="130"/>
        <v>41815.774826388886</v>
      </c>
      <c r="U2071" s="17">
        <f t="shared" si="131"/>
        <v>42227.008402777778</v>
      </c>
    </row>
    <row r="2072" spans="2:21" ht="42.75" hidden="1" x14ac:dyDescent="0.45">
      <c r="B2072">
        <v>382</v>
      </c>
      <c r="C2072" s="9" t="s">
        <v>383</v>
      </c>
      <c r="D2072" s="3" t="s">
        <v>4492</v>
      </c>
      <c r="E2072" s="5">
        <v>600</v>
      </c>
      <c r="F2072" s="7">
        <v>1535</v>
      </c>
      <c r="G2072" t="s">
        <v>8218</v>
      </c>
      <c r="H2072" t="s">
        <v>8223</v>
      </c>
      <c r="I2072" t="s">
        <v>8245</v>
      </c>
      <c r="J2072">
        <v>1346950900</v>
      </c>
      <c r="K2072">
        <v>1345741300</v>
      </c>
      <c r="L2072" t="b">
        <v>0</v>
      </c>
      <c r="M2072">
        <v>22</v>
      </c>
      <c r="N2072" t="b">
        <v>1</v>
      </c>
      <c r="O2072" t="s">
        <v>8267</v>
      </c>
      <c r="P2072">
        <f t="shared" si="128"/>
        <v>256</v>
      </c>
      <c r="Q2072">
        <f t="shared" si="129"/>
        <v>69.77</v>
      </c>
      <c r="R2072" s="12" t="s">
        <v>8321</v>
      </c>
      <c r="S2072" t="s">
        <v>8322</v>
      </c>
      <c r="T2072" s="17">
        <f t="shared" si="130"/>
        <v>41144.709490740745</v>
      </c>
      <c r="U2072" s="17">
        <f t="shared" si="131"/>
        <v>42039.166666666672</v>
      </c>
    </row>
    <row r="2073" spans="2:21" ht="28.5" hidden="1" x14ac:dyDescent="0.45">
      <c r="B2073">
        <v>3758</v>
      </c>
      <c r="C2073" s="9" t="s">
        <v>3755</v>
      </c>
      <c r="D2073" s="3" t="s">
        <v>7868</v>
      </c>
      <c r="E2073" s="5">
        <v>1500</v>
      </c>
      <c r="F2073" s="7">
        <v>1535</v>
      </c>
      <c r="G2073" t="s">
        <v>8218</v>
      </c>
      <c r="H2073" t="s">
        <v>8223</v>
      </c>
      <c r="I2073" t="s">
        <v>8245</v>
      </c>
      <c r="J2073">
        <v>1400475600</v>
      </c>
      <c r="K2073">
        <v>1397819938</v>
      </c>
      <c r="L2073" t="b">
        <v>0</v>
      </c>
      <c r="M2073">
        <v>26</v>
      </c>
      <c r="N2073" t="b">
        <v>1</v>
      </c>
      <c r="O2073" t="s">
        <v>8303</v>
      </c>
      <c r="P2073">
        <f t="shared" si="128"/>
        <v>102</v>
      </c>
      <c r="Q2073">
        <f t="shared" si="129"/>
        <v>59.04</v>
      </c>
      <c r="R2073" s="12" t="s">
        <v>8323</v>
      </c>
      <c r="S2073" t="s">
        <v>8335</v>
      </c>
      <c r="T2073" s="17">
        <f t="shared" si="130"/>
        <v>41747.471504629626</v>
      </c>
      <c r="U2073" s="17">
        <f t="shared" si="131"/>
        <v>41265.896203703705</v>
      </c>
    </row>
    <row r="2074" spans="2:21" ht="42.75" hidden="1" x14ac:dyDescent="0.45">
      <c r="B2074">
        <v>3349</v>
      </c>
      <c r="C2074" s="9" t="s">
        <v>3348</v>
      </c>
      <c r="D2074" s="3" t="s">
        <v>7459</v>
      </c>
      <c r="E2074" s="5">
        <v>1000</v>
      </c>
      <c r="F2074" s="7">
        <v>1534</v>
      </c>
      <c r="G2074" t="s">
        <v>8218</v>
      </c>
      <c r="H2074" t="s">
        <v>8223</v>
      </c>
      <c r="I2074" t="s">
        <v>8245</v>
      </c>
      <c r="J2074">
        <v>1465837200</v>
      </c>
      <c r="K2074">
        <v>1463971172</v>
      </c>
      <c r="L2074" t="b">
        <v>0</v>
      </c>
      <c r="M2074">
        <v>14</v>
      </c>
      <c r="N2074" t="b">
        <v>1</v>
      </c>
      <c r="O2074" t="s">
        <v>8269</v>
      </c>
      <c r="P2074">
        <f t="shared" si="128"/>
        <v>153</v>
      </c>
      <c r="Q2074">
        <f t="shared" si="129"/>
        <v>109.57</v>
      </c>
      <c r="R2074" s="12" t="s">
        <v>8323</v>
      </c>
      <c r="S2074" t="s">
        <v>8326</v>
      </c>
      <c r="T2074" s="17">
        <f t="shared" si="130"/>
        <v>42513.110787037032</v>
      </c>
      <c r="U2074" s="17">
        <f t="shared" si="131"/>
        <v>41830.774826388886</v>
      </c>
    </row>
    <row r="2075" spans="2:21" ht="42.75" hidden="1" x14ac:dyDescent="0.45">
      <c r="B2075">
        <v>1787</v>
      </c>
      <c r="C2075" s="9" t="s">
        <v>1788</v>
      </c>
      <c r="D2075" s="3" t="s">
        <v>5897</v>
      </c>
      <c r="E2075" s="5">
        <v>10000</v>
      </c>
      <c r="F2075" s="7">
        <v>1533</v>
      </c>
      <c r="G2075" t="s">
        <v>8220</v>
      </c>
      <c r="H2075" t="s">
        <v>8223</v>
      </c>
      <c r="I2075" t="s">
        <v>8245</v>
      </c>
      <c r="J2075">
        <v>1428158637</v>
      </c>
      <c r="K2075">
        <v>1425570237</v>
      </c>
      <c r="L2075" t="b">
        <v>1</v>
      </c>
      <c r="M2075">
        <v>24</v>
      </c>
      <c r="N2075" t="b">
        <v>0</v>
      </c>
      <c r="O2075" t="s">
        <v>8283</v>
      </c>
      <c r="P2075">
        <f t="shared" si="128"/>
        <v>15</v>
      </c>
      <c r="Q2075">
        <f t="shared" si="129"/>
        <v>63.88</v>
      </c>
      <c r="R2075" s="12" t="s">
        <v>8313</v>
      </c>
      <c r="S2075" t="s">
        <v>8314</v>
      </c>
      <c r="T2075" s="17">
        <f t="shared" si="130"/>
        <v>42068.65552083333</v>
      </c>
      <c r="U2075" s="17">
        <f t="shared" si="131"/>
        <v>41158.709490740745</v>
      </c>
    </row>
    <row r="2076" spans="2:21" ht="42.75" hidden="1" x14ac:dyDescent="0.45">
      <c r="B2076">
        <v>3452</v>
      </c>
      <c r="C2076" s="9" t="s">
        <v>3451</v>
      </c>
      <c r="D2076" s="3" t="s">
        <v>7562</v>
      </c>
      <c r="E2076" s="5">
        <v>1000</v>
      </c>
      <c r="F2076" s="7">
        <v>1532</v>
      </c>
      <c r="G2076" t="s">
        <v>8218</v>
      </c>
      <c r="H2076" t="s">
        <v>8223</v>
      </c>
      <c r="I2076" t="s">
        <v>8245</v>
      </c>
      <c r="J2076">
        <v>1406087940</v>
      </c>
      <c r="K2076">
        <v>1404141626</v>
      </c>
      <c r="L2076" t="b">
        <v>0</v>
      </c>
      <c r="M2076">
        <v>37</v>
      </c>
      <c r="N2076" t="b">
        <v>1</v>
      </c>
      <c r="O2076" t="s">
        <v>8269</v>
      </c>
      <c r="P2076">
        <f t="shared" si="128"/>
        <v>153</v>
      </c>
      <c r="Q2076">
        <f t="shared" si="129"/>
        <v>41.41</v>
      </c>
      <c r="R2076" s="12" t="s">
        <v>8323</v>
      </c>
      <c r="S2076" t="s">
        <v>8326</v>
      </c>
      <c r="T2076" s="17">
        <f t="shared" si="130"/>
        <v>41820.639189814814</v>
      </c>
      <c r="U2076" s="17">
        <f t="shared" si="131"/>
        <v>41778.208333333336</v>
      </c>
    </row>
    <row r="2077" spans="2:21" ht="42.75" hidden="1" x14ac:dyDescent="0.45">
      <c r="B2077">
        <v>660</v>
      </c>
      <c r="C2077" s="9" t="s">
        <v>661</v>
      </c>
      <c r="D2077" s="3" t="s">
        <v>4770</v>
      </c>
      <c r="E2077" s="5">
        <v>50000</v>
      </c>
      <c r="F2077" s="7">
        <v>1529</v>
      </c>
      <c r="G2077" t="s">
        <v>8220</v>
      </c>
      <c r="H2077" t="s">
        <v>8223</v>
      </c>
      <c r="I2077" t="s">
        <v>8245</v>
      </c>
      <c r="J2077">
        <v>1415558879</v>
      </c>
      <c r="K2077">
        <v>1412963279</v>
      </c>
      <c r="L2077" t="b">
        <v>0</v>
      </c>
      <c r="M2077">
        <v>18</v>
      </c>
      <c r="N2077" t="b">
        <v>0</v>
      </c>
      <c r="O2077" t="s">
        <v>8271</v>
      </c>
      <c r="P2077">
        <f t="shared" si="128"/>
        <v>3</v>
      </c>
      <c r="Q2077">
        <f t="shared" si="129"/>
        <v>84.94</v>
      </c>
      <c r="R2077" s="12" t="s">
        <v>8308</v>
      </c>
      <c r="S2077" t="s">
        <v>8310</v>
      </c>
      <c r="T2077" s="17">
        <f t="shared" si="130"/>
        <v>41922.741655092592</v>
      </c>
      <c r="U2077" s="17">
        <f t="shared" si="131"/>
        <v>42534.708333333328</v>
      </c>
    </row>
    <row r="2078" spans="2:21" ht="42.75" hidden="1" x14ac:dyDescent="0.45">
      <c r="B2078">
        <v>3551</v>
      </c>
      <c r="C2078" s="9" t="s">
        <v>3550</v>
      </c>
      <c r="D2078" s="3" t="s">
        <v>7661</v>
      </c>
      <c r="E2078" s="5">
        <v>1500</v>
      </c>
      <c r="F2078" s="7">
        <v>1527.5</v>
      </c>
      <c r="G2078" t="s">
        <v>8218</v>
      </c>
      <c r="H2078" t="s">
        <v>8223</v>
      </c>
      <c r="I2078" t="s">
        <v>8245</v>
      </c>
      <c r="J2078">
        <v>1400796420</v>
      </c>
      <c r="K2078">
        <v>1398342170</v>
      </c>
      <c r="L2078" t="b">
        <v>0</v>
      </c>
      <c r="M2078">
        <v>25</v>
      </c>
      <c r="N2078" t="b">
        <v>1</v>
      </c>
      <c r="O2078" t="s">
        <v>8269</v>
      </c>
      <c r="P2078">
        <f t="shared" si="128"/>
        <v>102</v>
      </c>
      <c r="Q2078">
        <f t="shared" si="129"/>
        <v>61.1</v>
      </c>
      <c r="R2078" s="12" t="s">
        <v>8323</v>
      </c>
      <c r="S2078" t="s">
        <v>8326</v>
      </c>
      <c r="T2078" s="17">
        <f t="shared" si="130"/>
        <v>41753.515856481477</v>
      </c>
      <c r="U2078" s="17">
        <f t="shared" si="131"/>
        <v>42098.613854166666</v>
      </c>
    </row>
    <row r="2079" spans="2:21" ht="42.75" hidden="1" x14ac:dyDescent="0.45">
      <c r="B2079">
        <v>1424</v>
      </c>
      <c r="C2079" s="9" t="s">
        <v>1425</v>
      </c>
      <c r="D2079" s="3" t="s">
        <v>5534</v>
      </c>
      <c r="E2079" s="5">
        <v>7500</v>
      </c>
      <c r="F2079" s="7">
        <v>1527</v>
      </c>
      <c r="G2079" t="s">
        <v>8220</v>
      </c>
      <c r="H2079" t="s">
        <v>8223</v>
      </c>
      <c r="I2079" t="s">
        <v>8245</v>
      </c>
      <c r="J2079">
        <v>1479233602</v>
      </c>
      <c r="K2079">
        <v>1478106802</v>
      </c>
      <c r="L2079" t="b">
        <v>0</v>
      </c>
      <c r="M2079">
        <v>14</v>
      </c>
      <c r="N2079" t="b">
        <v>0</v>
      </c>
      <c r="O2079" t="s">
        <v>8285</v>
      </c>
      <c r="P2079">
        <f t="shared" si="128"/>
        <v>20</v>
      </c>
      <c r="Q2079">
        <f t="shared" si="129"/>
        <v>109.07</v>
      </c>
      <c r="R2079" s="12" t="s">
        <v>8311</v>
      </c>
      <c r="S2079" t="s">
        <v>8348</v>
      </c>
      <c r="T2079" s="17">
        <f t="shared" si="130"/>
        <v>42676.717615740738</v>
      </c>
      <c r="U2079" s="17">
        <f t="shared" si="131"/>
        <v>41843.165972222225</v>
      </c>
    </row>
    <row r="2080" spans="2:21" ht="42.75" hidden="1" x14ac:dyDescent="0.45">
      <c r="B2080">
        <v>3324</v>
      </c>
      <c r="C2080" s="9" t="s">
        <v>3324</v>
      </c>
      <c r="D2080" s="3" t="s">
        <v>7434</v>
      </c>
      <c r="E2080" s="5">
        <v>1500</v>
      </c>
      <c r="F2080" s="7">
        <v>1525</v>
      </c>
      <c r="G2080" t="s">
        <v>8218</v>
      </c>
      <c r="H2080" t="s">
        <v>8240</v>
      </c>
      <c r="I2080" t="s">
        <v>8248</v>
      </c>
      <c r="J2080">
        <v>1465135190</v>
      </c>
      <c r="K2080">
        <v>1463925590</v>
      </c>
      <c r="L2080" t="b">
        <v>0</v>
      </c>
      <c r="M2080">
        <v>10</v>
      </c>
      <c r="N2080" t="b">
        <v>1</v>
      </c>
      <c r="O2080" t="s">
        <v>8269</v>
      </c>
      <c r="P2080">
        <f t="shared" si="128"/>
        <v>102</v>
      </c>
      <c r="Q2080">
        <f t="shared" si="129"/>
        <v>152.5</v>
      </c>
      <c r="R2080" s="12" t="s">
        <v>8323</v>
      </c>
      <c r="S2080" t="s">
        <v>8326</v>
      </c>
      <c r="T2080" s="17">
        <f t="shared" si="130"/>
        <v>42512.58321759259</v>
      </c>
      <c r="U2080" s="17">
        <f t="shared" si="131"/>
        <v>41952.783321759263</v>
      </c>
    </row>
    <row r="2081" spans="2:21" ht="42.75" hidden="1" x14ac:dyDescent="0.45">
      <c r="B2081">
        <v>1844</v>
      </c>
      <c r="C2081" s="9" t="s">
        <v>1845</v>
      </c>
      <c r="D2081" s="3" t="s">
        <v>5954</v>
      </c>
      <c r="E2081" s="5">
        <v>1500</v>
      </c>
      <c r="F2081" s="7">
        <v>1521</v>
      </c>
      <c r="G2081" t="s">
        <v>8218</v>
      </c>
      <c r="H2081" t="s">
        <v>8223</v>
      </c>
      <c r="I2081" t="s">
        <v>8245</v>
      </c>
      <c r="J2081">
        <v>1307761200</v>
      </c>
      <c r="K2081">
        <v>1304464914</v>
      </c>
      <c r="L2081" t="b">
        <v>0</v>
      </c>
      <c r="M2081">
        <v>20</v>
      </c>
      <c r="N2081" t="b">
        <v>1</v>
      </c>
      <c r="O2081" t="s">
        <v>8274</v>
      </c>
      <c r="P2081">
        <f t="shared" si="128"/>
        <v>101</v>
      </c>
      <c r="Q2081">
        <f t="shared" si="129"/>
        <v>76.05</v>
      </c>
      <c r="R2081" s="12" t="s">
        <v>8327</v>
      </c>
      <c r="S2081" t="s">
        <v>8331</v>
      </c>
      <c r="T2081" s="17">
        <f t="shared" si="130"/>
        <v>40666.973541666666</v>
      </c>
      <c r="U2081" s="17">
        <f t="shared" si="131"/>
        <v>41781.921527777777</v>
      </c>
    </row>
    <row r="2082" spans="2:21" ht="42.75" x14ac:dyDescent="0.45">
      <c r="B2082">
        <v>3356</v>
      </c>
      <c r="C2082" s="9" t="s">
        <v>3355</v>
      </c>
      <c r="D2082" s="3" t="s">
        <v>7466</v>
      </c>
      <c r="E2082" s="5">
        <v>1500</v>
      </c>
      <c r="F2082" s="7">
        <v>1521</v>
      </c>
      <c r="G2082" t="s">
        <v>8218</v>
      </c>
      <c r="H2082" t="s">
        <v>8224</v>
      </c>
      <c r="I2082" t="s">
        <v>8246</v>
      </c>
      <c r="J2082">
        <v>1468611272</v>
      </c>
      <c r="K2082">
        <v>1466019272</v>
      </c>
      <c r="L2082" t="b">
        <v>0</v>
      </c>
      <c r="M2082">
        <v>27</v>
      </c>
      <c r="N2082" t="b">
        <v>1</v>
      </c>
      <c r="O2082" t="s">
        <v>8269</v>
      </c>
      <c r="P2082">
        <f t="shared" si="128"/>
        <v>101</v>
      </c>
      <c r="Q2082">
        <f t="shared" si="129"/>
        <v>56.33</v>
      </c>
      <c r="R2082" s="12" t="s">
        <v>8323</v>
      </c>
      <c r="S2082" t="s">
        <v>8326</v>
      </c>
      <c r="T2082" s="17">
        <f t="shared" si="130"/>
        <v>42536.815648148149</v>
      </c>
      <c r="U2082" s="17">
        <f t="shared" si="131"/>
        <v>42689.759282407409</v>
      </c>
    </row>
    <row r="2083" spans="2:21" ht="42.75" hidden="1" x14ac:dyDescent="0.45">
      <c r="B2083">
        <v>934</v>
      </c>
      <c r="C2083" s="9" t="s">
        <v>935</v>
      </c>
      <c r="D2083" s="3" t="s">
        <v>5044</v>
      </c>
      <c r="E2083" s="5">
        <v>5000</v>
      </c>
      <c r="F2083" s="7">
        <v>1520</v>
      </c>
      <c r="G2083" t="s">
        <v>8220</v>
      </c>
      <c r="H2083" t="s">
        <v>8228</v>
      </c>
      <c r="I2083" t="s">
        <v>8250</v>
      </c>
      <c r="J2083">
        <v>1399183200</v>
      </c>
      <c r="K2083">
        <v>1396633284</v>
      </c>
      <c r="L2083" t="b">
        <v>0</v>
      </c>
      <c r="M2083">
        <v>30</v>
      </c>
      <c r="N2083" t="b">
        <v>0</v>
      </c>
      <c r="O2083" t="s">
        <v>8276</v>
      </c>
      <c r="P2083">
        <f t="shared" si="128"/>
        <v>30</v>
      </c>
      <c r="Q2083">
        <f t="shared" si="129"/>
        <v>50.67</v>
      </c>
      <c r="R2083" s="12" t="s">
        <v>8327</v>
      </c>
      <c r="S2083" t="s">
        <v>8350</v>
      </c>
      <c r="T2083" s="17">
        <f t="shared" si="130"/>
        <v>41733.737083333333</v>
      </c>
      <c r="U2083" s="17">
        <f t="shared" si="131"/>
        <v>42526.58321759259</v>
      </c>
    </row>
    <row r="2084" spans="2:21" ht="42.75" x14ac:dyDescent="0.45">
      <c r="B2084">
        <v>3511</v>
      </c>
      <c r="C2084" s="9" t="s">
        <v>3510</v>
      </c>
      <c r="D2084" s="3" t="s">
        <v>7621</v>
      </c>
      <c r="E2084" s="5">
        <v>1500</v>
      </c>
      <c r="F2084" s="7">
        <v>1518</v>
      </c>
      <c r="G2084" t="s">
        <v>8218</v>
      </c>
      <c r="H2084" t="s">
        <v>8224</v>
      </c>
      <c r="I2084" t="s">
        <v>8246</v>
      </c>
      <c r="J2084">
        <v>1415385000</v>
      </c>
      <c r="K2084">
        <v>1413406695</v>
      </c>
      <c r="L2084" t="b">
        <v>0</v>
      </c>
      <c r="M2084">
        <v>19</v>
      </c>
      <c r="N2084" t="b">
        <v>1</v>
      </c>
      <c r="O2084" t="s">
        <v>8269</v>
      </c>
      <c r="P2084">
        <f t="shared" si="128"/>
        <v>101</v>
      </c>
      <c r="Q2084">
        <f t="shared" si="129"/>
        <v>79.89</v>
      </c>
      <c r="R2084" s="12" t="s">
        <v>8323</v>
      </c>
      <c r="S2084" t="s">
        <v>8326</v>
      </c>
      <c r="T2084" s="17">
        <f t="shared" si="130"/>
        <v>41927.873784722222</v>
      </c>
      <c r="U2084" s="17">
        <f t="shared" si="131"/>
        <v>40705.125</v>
      </c>
    </row>
    <row r="2085" spans="2:21" ht="42.75" hidden="1" x14ac:dyDescent="0.45">
      <c r="B2085">
        <v>2494</v>
      </c>
      <c r="C2085" s="9" t="s">
        <v>2494</v>
      </c>
      <c r="D2085" s="3" t="s">
        <v>6604</v>
      </c>
      <c r="E2085" s="5">
        <v>1500</v>
      </c>
      <c r="F2085" s="7">
        <v>1515.08</v>
      </c>
      <c r="G2085" t="s">
        <v>8218</v>
      </c>
      <c r="H2085" t="s">
        <v>8223</v>
      </c>
      <c r="I2085" t="s">
        <v>8245</v>
      </c>
      <c r="J2085">
        <v>1337786944</v>
      </c>
      <c r="K2085">
        <v>1335194944</v>
      </c>
      <c r="L2085" t="b">
        <v>0</v>
      </c>
      <c r="M2085">
        <v>39</v>
      </c>
      <c r="N2085" t="b">
        <v>1</v>
      </c>
      <c r="O2085" t="s">
        <v>8277</v>
      </c>
      <c r="P2085">
        <f t="shared" si="128"/>
        <v>101</v>
      </c>
      <c r="Q2085">
        <f t="shared" si="129"/>
        <v>38.85</v>
      </c>
      <c r="R2085" s="12" t="s">
        <v>8327</v>
      </c>
      <c r="S2085" t="s">
        <v>8328</v>
      </c>
      <c r="T2085" s="17">
        <f t="shared" si="130"/>
        <v>41022.645185185182</v>
      </c>
      <c r="U2085" s="17">
        <f t="shared" si="131"/>
        <v>42566.815648148149</v>
      </c>
    </row>
    <row r="2086" spans="2:21" ht="42.75" hidden="1" x14ac:dyDescent="0.45">
      <c r="B2086">
        <v>253</v>
      </c>
      <c r="C2086" s="9" t="s">
        <v>254</v>
      </c>
      <c r="D2086" s="3" t="s">
        <v>4363</v>
      </c>
      <c r="E2086" s="5">
        <v>1500</v>
      </c>
      <c r="F2086" s="7">
        <v>1511</v>
      </c>
      <c r="G2086" t="s">
        <v>8218</v>
      </c>
      <c r="H2086" t="s">
        <v>8223</v>
      </c>
      <c r="I2086" t="s">
        <v>8245</v>
      </c>
      <c r="J2086">
        <v>1329320235</v>
      </c>
      <c r="K2086">
        <v>1326728235</v>
      </c>
      <c r="L2086" t="b">
        <v>1</v>
      </c>
      <c r="M2086">
        <v>7</v>
      </c>
      <c r="N2086" t="b">
        <v>1</v>
      </c>
      <c r="O2086" t="s">
        <v>8267</v>
      </c>
      <c r="P2086">
        <f t="shared" si="128"/>
        <v>101</v>
      </c>
      <c r="Q2086">
        <f t="shared" si="129"/>
        <v>215.86</v>
      </c>
      <c r="R2086" s="12" t="s">
        <v>8321</v>
      </c>
      <c r="S2086" t="s">
        <v>8322</v>
      </c>
      <c r="T2086" s="17">
        <f t="shared" si="130"/>
        <v>40924.650868055556</v>
      </c>
      <c r="U2086" s="17">
        <f t="shared" si="131"/>
        <v>41763.25</v>
      </c>
    </row>
    <row r="2087" spans="2:21" ht="42.75" hidden="1" x14ac:dyDescent="0.45">
      <c r="B2087">
        <v>17</v>
      </c>
      <c r="C2087" s="9" t="s">
        <v>19</v>
      </c>
      <c r="D2087" s="3" t="s">
        <v>4128</v>
      </c>
      <c r="E2087" s="5">
        <v>1500</v>
      </c>
      <c r="F2087" s="7">
        <v>1510</v>
      </c>
      <c r="G2087" t="s">
        <v>8218</v>
      </c>
      <c r="H2087" t="s">
        <v>8224</v>
      </c>
      <c r="I2087" t="s">
        <v>8246</v>
      </c>
      <c r="J2087">
        <v>1415126022</v>
      </c>
      <c r="K2087">
        <v>1412530422</v>
      </c>
      <c r="L2087" t="b">
        <v>0</v>
      </c>
      <c r="M2087">
        <v>36</v>
      </c>
      <c r="N2087" t="b">
        <v>1</v>
      </c>
      <c r="O2087" t="s">
        <v>8263</v>
      </c>
      <c r="P2087">
        <f t="shared" si="128"/>
        <v>101</v>
      </c>
      <c r="Q2087">
        <f t="shared" si="129"/>
        <v>41.94</v>
      </c>
      <c r="R2087" s="12" t="s">
        <v>8321</v>
      </c>
      <c r="S2087" t="s">
        <v>8332</v>
      </c>
      <c r="T2087" s="17">
        <f t="shared" si="130"/>
        <v>41917.731736111113</v>
      </c>
      <c r="U2087" s="17">
        <f t="shared" si="131"/>
        <v>41950.770833333336</v>
      </c>
    </row>
    <row r="2088" spans="2:21" ht="42.75" hidden="1" x14ac:dyDescent="0.45">
      <c r="B2088">
        <v>1377</v>
      </c>
      <c r="C2088" s="9" t="s">
        <v>1378</v>
      </c>
      <c r="D2088" s="3" t="s">
        <v>5487</v>
      </c>
      <c r="E2088" s="5">
        <v>1300</v>
      </c>
      <c r="F2088" s="7">
        <v>1510</v>
      </c>
      <c r="G2088" t="s">
        <v>8218</v>
      </c>
      <c r="H2088" t="s">
        <v>8223</v>
      </c>
      <c r="I2088" t="s">
        <v>8245</v>
      </c>
      <c r="J2088">
        <v>1486095060</v>
      </c>
      <c r="K2088">
        <v>1484198170</v>
      </c>
      <c r="L2088" t="b">
        <v>0</v>
      </c>
      <c r="M2088">
        <v>31</v>
      </c>
      <c r="N2088" t="b">
        <v>1</v>
      </c>
      <c r="O2088" t="s">
        <v>8274</v>
      </c>
      <c r="P2088">
        <f t="shared" si="128"/>
        <v>116</v>
      </c>
      <c r="Q2088">
        <f t="shared" si="129"/>
        <v>48.71</v>
      </c>
      <c r="R2088" s="12" t="s">
        <v>8327</v>
      </c>
      <c r="S2088" t="s">
        <v>8331</v>
      </c>
      <c r="T2088" s="17">
        <f t="shared" si="130"/>
        <v>42747.219560185185</v>
      </c>
      <c r="U2088" s="17">
        <f t="shared" si="131"/>
        <v>41052.645185185182</v>
      </c>
    </row>
    <row r="2089" spans="2:21" ht="42.75" x14ac:dyDescent="0.45">
      <c r="B2089">
        <v>3501</v>
      </c>
      <c r="C2089" s="9" t="s">
        <v>3500</v>
      </c>
      <c r="D2089" s="3" t="s">
        <v>7611</v>
      </c>
      <c r="E2089" s="5">
        <v>1500</v>
      </c>
      <c r="F2089" s="7">
        <v>1510</v>
      </c>
      <c r="G2089" t="s">
        <v>8218</v>
      </c>
      <c r="H2089" t="s">
        <v>8224</v>
      </c>
      <c r="I2089" t="s">
        <v>8246</v>
      </c>
      <c r="J2089">
        <v>1441995595</v>
      </c>
      <c r="K2089">
        <v>1439835595</v>
      </c>
      <c r="L2089" t="b">
        <v>0</v>
      </c>
      <c r="M2089">
        <v>42</v>
      </c>
      <c r="N2089" t="b">
        <v>1</v>
      </c>
      <c r="O2089" t="s">
        <v>8269</v>
      </c>
      <c r="P2089">
        <f t="shared" si="128"/>
        <v>101</v>
      </c>
      <c r="Q2089">
        <f t="shared" si="129"/>
        <v>35.950000000000003</v>
      </c>
      <c r="R2089" s="12" t="s">
        <v>8323</v>
      </c>
      <c r="S2089" t="s">
        <v>8326</v>
      </c>
      <c r="T2089" s="17">
        <f t="shared" si="130"/>
        <v>42233.763831018514</v>
      </c>
      <c r="U2089" s="17">
        <f t="shared" si="131"/>
        <v>40954.650868055556</v>
      </c>
    </row>
    <row r="2090" spans="2:21" ht="28.5" hidden="1" x14ac:dyDescent="0.45">
      <c r="B2090">
        <v>3658</v>
      </c>
      <c r="C2090" s="9" t="s">
        <v>3655</v>
      </c>
      <c r="D2090" s="3" t="s">
        <v>7768</v>
      </c>
      <c r="E2090" s="5">
        <v>1500</v>
      </c>
      <c r="F2090" s="7">
        <v>1510</v>
      </c>
      <c r="G2090" t="s">
        <v>8218</v>
      </c>
      <c r="H2090" t="s">
        <v>8223</v>
      </c>
      <c r="I2090" t="s">
        <v>8245</v>
      </c>
      <c r="J2090">
        <v>1404273540</v>
      </c>
      <c r="K2090">
        <v>1400272580</v>
      </c>
      <c r="L2090" t="b">
        <v>0</v>
      </c>
      <c r="M2090">
        <v>20</v>
      </c>
      <c r="N2090" t="b">
        <v>1</v>
      </c>
      <c r="O2090" t="s">
        <v>8269</v>
      </c>
      <c r="P2090">
        <f t="shared" si="128"/>
        <v>101</v>
      </c>
      <c r="Q2090">
        <f t="shared" si="129"/>
        <v>75.5</v>
      </c>
      <c r="R2090" s="12" t="s">
        <v>8323</v>
      </c>
      <c r="S2090" t="s">
        <v>8326</v>
      </c>
      <c r="T2090" s="17">
        <f t="shared" si="130"/>
        <v>41775.858564814815</v>
      </c>
      <c r="U2090" s="17">
        <f t="shared" si="131"/>
        <v>41947.773402777777</v>
      </c>
    </row>
    <row r="2091" spans="2:21" ht="42.75" hidden="1" x14ac:dyDescent="0.45">
      <c r="B2091">
        <v>85</v>
      </c>
      <c r="C2091" s="9" t="s">
        <v>87</v>
      </c>
      <c r="D2091" s="3" t="s">
        <v>4196</v>
      </c>
      <c r="E2091" s="5">
        <v>1200</v>
      </c>
      <c r="F2091" s="7">
        <v>1506</v>
      </c>
      <c r="G2091" t="s">
        <v>8218</v>
      </c>
      <c r="H2091" t="s">
        <v>8223</v>
      </c>
      <c r="I2091" t="s">
        <v>8245</v>
      </c>
      <c r="J2091">
        <v>1316746837</v>
      </c>
      <c r="K2091">
        <v>1314154837</v>
      </c>
      <c r="L2091" t="b">
        <v>0</v>
      </c>
      <c r="M2091">
        <v>21</v>
      </c>
      <c r="N2091" t="b">
        <v>1</v>
      </c>
      <c r="O2091" t="s">
        <v>8264</v>
      </c>
      <c r="P2091">
        <f t="shared" si="128"/>
        <v>126</v>
      </c>
      <c r="Q2091">
        <f t="shared" si="129"/>
        <v>71.709999999999994</v>
      </c>
      <c r="R2091" s="12" t="s">
        <v>8321</v>
      </c>
      <c r="S2091" t="s">
        <v>8343</v>
      </c>
      <c r="T2091" s="17">
        <f t="shared" si="130"/>
        <v>40779.125428240739</v>
      </c>
      <c r="U2091" s="17">
        <f t="shared" si="131"/>
        <v>42769.174305555556</v>
      </c>
    </row>
    <row r="2092" spans="2:21" ht="28.5" hidden="1" x14ac:dyDescent="0.45">
      <c r="B2092">
        <v>3076</v>
      </c>
      <c r="C2092" s="9" t="s">
        <v>3076</v>
      </c>
      <c r="D2092" s="3" t="s">
        <v>7186</v>
      </c>
      <c r="E2092" s="5">
        <v>10000</v>
      </c>
      <c r="F2092" s="7">
        <v>1506</v>
      </c>
      <c r="G2092" t="s">
        <v>8220</v>
      </c>
      <c r="H2092" t="s">
        <v>8223</v>
      </c>
      <c r="I2092" t="s">
        <v>8245</v>
      </c>
      <c r="J2092">
        <v>1444405123</v>
      </c>
      <c r="K2092">
        <v>1439221123</v>
      </c>
      <c r="L2092" t="b">
        <v>0</v>
      </c>
      <c r="M2092">
        <v>50</v>
      </c>
      <c r="N2092" t="b">
        <v>0</v>
      </c>
      <c r="O2092" t="s">
        <v>8301</v>
      </c>
      <c r="P2092">
        <f t="shared" si="128"/>
        <v>15</v>
      </c>
      <c r="Q2092">
        <f t="shared" si="129"/>
        <v>30.12</v>
      </c>
      <c r="R2092" s="12" t="s">
        <v>8323</v>
      </c>
      <c r="S2092" t="s">
        <v>8324</v>
      </c>
      <c r="T2092" s="17">
        <f t="shared" si="130"/>
        <v>42226.651886574073</v>
      </c>
      <c r="U2092" s="17">
        <f t="shared" si="131"/>
        <v>42258.763831018514</v>
      </c>
    </row>
    <row r="2093" spans="2:21" ht="42.75" x14ac:dyDescent="0.45">
      <c r="B2093">
        <v>3701</v>
      </c>
      <c r="C2093" s="9" t="s">
        <v>3698</v>
      </c>
      <c r="D2093" s="3" t="s">
        <v>7811</v>
      </c>
      <c r="E2093" s="5">
        <v>1500</v>
      </c>
      <c r="F2093" s="7">
        <v>1505</v>
      </c>
      <c r="G2093" t="s">
        <v>8218</v>
      </c>
      <c r="H2093" t="s">
        <v>8224</v>
      </c>
      <c r="I2093" t="s">
        <v>8246</v>
      </c>
      <c r="J2093">
        <v>1433422793</v>
      </c>
      <c r="K2093">
        <v>1430830793</v>
      </c>
      <c r="L2093" t="b">
        <v>0</v>
      </c>
      <c r="M2093">
        <v>39</v>
      </c>
      <c r="N2093" t="b">
        <v>1</v>
      </c>
      <c r="O2093" t="s">
        <v>8269</v>
      </c>
      <c r="P2093">
        <f t="shared" si="128"/>
        <v>100</v>
      </c>
      <c r="Q2093">
        <f t="shared" si="129"/>
        <v>38.590000000000003</v>
      </c>
      <c r="R2093" s="12" t="s">
        <v>8323</v>
      </c>
      <c r="S2093" t="s">
        <v>8326</v>
      </c>
      <c r="T2093" s="17">
        <f t="shared" si="130"/>
        <v>42129.541585648149</v>
      </c>
      <c r="U2093" s="17">
        <f t="shared" si="131"/>
        <v>41822.165972222225</v>
      </c>
    </row>
    <row r="2094" spans="2:21" ht="42.75" hidden="1" x14ac:dyDescent="0.45">
      <c r="B2094">
        <v>2295</v>
      </c>
      <c r="C2094" s="9" t="s">
        <v>2296</v>
      </c>
      <c r="D2094" s="3" t="s">
        <v>6405</v>
      </c>
      <c r="E2094" s="5">
        <v>1200</v>
      </c>
      <c r="F2094" s="7">
        <v>1503</v>
      </c>
      <c r="G2094" t="s">
        <v>8218</v>
      </c>
      <c r="H2094" t="s">
        <v>8223</v>
      </c>
      <c r="I2094" t="s">
        <v>8245</v>
      </c>
      <c r="J2094">
        <v>1359240856</v>
      </c>
      <c r="K2094">
        <v>1356648856</v>
      </c>
      <c r="L2094" t="b">
        <v>0</v>
      </c>
      <c r="M2094">
        <v>34</v>
      </c>
      <c r="N2094" t="b">
        <v>1</v>
      </c>
      <c r="O2094" t="s">
        <v>8274</v>
      </c>
      <c r="P2094">
        <f t="shared" si="128"/>
        <v>125</v>
      </c>
      <c r="Q2094">
        <f t="shared" si="129"/>
        <v>44.21</v>
      </c>
      <c r="R2094" s="12" t="s">
        <v>8327</v>
      </c>
      <c r="S2094" t="s">
        <v>8331</v>
      </c>
      <c r="T2094" s="17">
        <f t="shared" si="130"/>
        <v>41270.954351851848</v>
      </c>
      <c r="U2094" s="17">
        <f t="shared" si="131"/>
        <v>40809.125428240739</v>
      </c>
    </row>
    <row r="2095" spans="2:21" ht="42.75" hidden="1" x14ac:dyDescent="0.45">
      <c r="B2095">
        <v>1602</v>
      </c>
      <c r="C2095" s="9" t="s">
        <v>1603</v>
      </c>
      <c r="D2095" s="3" t="s">
        <v>5712</v>
      </c>
      <c r="E2095" s="5">
        <v>1500</v>
      </c>
      <c r="F2095" s="7">
        <v>1502.5</v>
      </c>
      <c r="G2095" t="s">
        <v>8218</v>
      </c>
      <c r="H2095" t="s">
        <v>8223</v>
      </c>
      <c r="I2095" t="s">
        <v>8245</v>
      </c>
      <c r="J2095">
        <v>1318633200</v>
      </c>
      <c r="K2095">
        <v>1314947317</v>
      </c>
      <c r="L2095" t="b">
        <v>0</v>
      </c>
      <c r="M2095">
        <v>32</v>
      </c>
      <c r="N2095" t="b">
        <v>1</v>
      </c>
      <c r="O2095" t="s">
        <v>8274</v>
      </c>
      <c r="P2095">
        <f t="shared" si="128"/>
        <v>100</v>
      </c>
      <c r="Q2095">
        <f t="shared" si="129"/>
        <v>46.95</v>
      </c>
      <c r="R2095" s="12" t="s">
        <v>8327</v>
      </c>
      <c r="S2095" t="s">
        <v>8331</v>
      </c>
      <c r="T2095" s="17">
        <f t="shared" si="130"/>
        <v>40788.297650462962</v>
      </c>
      <c r="U2095" s="17">
        <f t="shared" si="131"/>
        <v>42286.651886574073</v>
      </c>
    </row>
    <row r="2096" spans="2:21" ht="42.75" hidden="1" x14ac:dyDescent="0.45">
      <c r="B2096">
        <v>2286</v>
      </c>
      <c r="C2096" s="9" t="s">
        <v>2287</v>
      </c>
      <c r="D2096" s="3" t="s">
        <v>6396</v>
      </c>
      <c r="E2096" s="5">
        <v>1500</v>
      </c>
      <c r="F2096" s="7">
        <v>1501</v>
      </c>
      <c r="G2096" t="s">
        <v>8218</v>
      </c>
      <c r="H2096" t="s">
        <v>8223</v>
      </c>
      <c r="I2096" t="s">
        <v>8245</v>
      </c>
      <c r="J2096">
        <v>1378439940</v>
      </c>
      <c r="K2096">
        <v>1376003254</v>
      </c>
      <c r="L2096" t="b">
        <v>0</v>
      </c>
      <c r="M2096">
        <v>14</v>
      </c>
      <c r="N2096" t="b">
        <v>1</v>
      </c>
      <c r="O2096" t="s">
        <v>8274</v>
      </c>
      <c r="P2096">
        <f t="shared" si="128"/>
        <v>100</v>
      </c>
      <c r="Q2096">
        <f t="shared" si="129"/>
        <v>107.21</v>
      </c>
      <c r="R2096" s="12" t="s">
        <v>8327</v>
      </c>
      <c r="S2096" t="s">
        <v>8331</v>
      </c>
      <c r="T2096" s="17">
        <f t="shared" si="130"/>
        <v>41494.963587962964</v>
      </c>
      <c r="U2096" s="17">
        <f t="shared" si="131"/>
        <v>42159.541585648149</v>
      </c>
    </row>
    <row r="2097" spans="2:21" ht="42.75" hidden="1" x14ac:dyDescent="0.45">
      <c r="B2097">
        <v>2487</v>
      </c>
      <c r="C2097" s="9" t="s">
        <v>2487</v>
      </c>
      <c r="D2097" s="3" t="s">
        <v>6597</v>
      </c>
      <c r="E2097" s="5">
        <v>1500</v>
      </c>
      <c r="F2097" s="7">
        <v>1500.76</v>
      </c>
      <c r="G2097" t="s">
        <v>8218</v>
      </c>
      <c r="H2097" t="s">
        <v>8223</v>
      </c>
      <c r="I2097" t="s">
        <v>8245</v>
      </c>
      <c r="J2097">
        <v>1338083997</v>
      </c>
      <c r="K2097">
        <v>1335491997</v>
      </c>
      <c r="L2097" t="b">
        <v>0</v>
      </c>
      <c r="M2097">
        <v>38</v>
      </c>
      <c r="N2097" t="b">
        <v>1</v>
      </c>
      <c r="O2097" t="s">
        <v>8277</v>
      </c>
      <c r="P2097">
        <f t="shared" si="128"/>
        <v>100</v>
      </c>
      <c r="Q2097">
        <f t="shared" si="129"/>
        <v>39.49</v>
      </c>
      <c r="R2097" s="12" t="s">
        <v>8327</v>
      </c>
      <c r="S2097" t="s">
        <v>8328</v>
      </c>
      <c r="T2097" s="17">
        <f t="shared" si="130"/>
        <v>41026.083298611113</v>
      </c>
      <c r="U2097" s="17">
        <f t="shared" si="131"/>
        <v>41300.954351851848</v>
      </c>
    </row>
    <row r="2098" spans="2:21" ht="42.75" x14ac:dyDescent="0.45">
      <c r="B2098">
        <v>3578</v>
      </c>
      <c r="C2098" s="9" t="s">
        <v>3577</v>
      </c>
      <c r="D2098" s="3" t="s">
        <v>7688</v>
      </c>
      <c r="E2098" s="5">
        <v>1500</v>
      </c>
      <c r="F2098" s="7">
        <v>1500.2</v>
      </c>
      <c r="G2098" t="s">
        <v>8218</v>
      </c>
      <c r="H2098" t="s">
        <v>8224</v>
      </c>
      <c r="I2098" t="s">
        <v>8246</v>
      </c>
      <c r="J2098">
        <v>1462037777</v>
      </c>
      <c r="K2098">
        <v>1459445777</v>
      </c>
      <c r="L2098" t="b">
        <v>0</v>
      </c>
      <c r="M2098">
        <v>37</v>
      </c>
      <c r="N2098" t="b">
        <v>1</v>
      </c>
      <c r="O2098" t="s">
        <v>8269</v>
      </c>
      <c r="P2098">
        <f t="shared" si="128"/>
        <v>100</v>
      </c>
      <c r="Q2098">
        <f t="shared" si="129"/>
        <v>40.549999999999997</v>
      </c>
      <c r="R2098" s="12" t="s">
        <v>8323</v>
      </c>
      <c r="S2098" t="s">
        <v>8326</v>
      </c>
      <c r="T2098" s="17">
        <f t="shared" si="130"/>
        <v>42460.733530092592</v>
      </c>
      <c r="U2098" s="17">
        <f t="shared" si="131"/>
        <v>40830.958333333336</v>
      </c>
    </row>
    <row r="2099" spans="2:21" ht="28.5" hidden="1" x14ac:dyDescent="0.45">
      <c r="B2099">
        <v>855</v>
      </c>
      <c r="C2099" s="9" t="s">
        <v>856</v>
      </c>
      <c r="D2099" s="3" t="s">
        <v>4965</v>
      </c>
      <c r="E2099" s="5">
        <v>1450</v>
      </c>
      <c r="F2099" s="7">
        <v>1500</v>
      </c>
      <c r="G2099" t="s">
        <v>8218</v>
      </c>
      <c r="H2099" t="s">
        <v>8223</v>
      </c>
      <c r="I2099" t="s">
        <v>8245</v>
      </c>
      <c r="J2099">
        <v>1469329217</v>
      </c>
      <c r="K2099">
        <v>1466737217</v>
      </c>
      <c r="L2099" t="b">
        <v>0</v>
      </c>
      <c r="M2099">
        <v>47</v>
      </c>
      <c r="N2099" t="b">
        <v>1</v>
      </c>
      <c r="O2099" t="s">
        <v>8275</v>
      </c>
      <c r="P2099">
        <f t="shared" si="128"/>
        <v>103</v>
      </c>
      <c r="Q2099">
        <f t="shared" si="129"/>
        <v>31.91</v>
      </c>
      <c r="R2099" s="12" t="s">
        <v>8327</v>
      </c>
      <c r="S2099" t="s">
        <v>8336</v>
      </c>
      <c r="T2099" s="17">
        <f t="shared" si="130"/>
        <v>42545.125196759262</v>
      </c>
      <c r="U2099" s="17">
        <f t="shared" si="131"/>
        <v>41523.165972222225</v>
      </c>
    </row>
    <row r="2100" spans="2:21" ht="71.25" hidden="1" x14ac:dyDescent="0.45">
      <c r="B2100">
        <v>3031</v>
      </c>
      <c r="C2100" s="9" t="s">
        <v>3031</v>
      </c>
      <c r="D2100" s="3" t="s">
        <v>7141</v>
      </c>
      <c r="E2100" s="5">
        <v>1500</v>
      </c>
      <c r="F2100" s="7">
        <v>1500</v>
      </c>
      <c r="G2100" t="s">
        <v>8218</v>
      </c>
      <c r="H2100" t="s">
        <v>8223</v>
      </c>
      <c r="I2100" t="s">
        <v>8245</v>
      </c>
      <c r="J2100">
        <v>1476479447</v>
      </c>
      <c r="K2100">
        <v>1471295447</v>
      </c>
      <c r="L2100" t="b">
        <v>0</v>
      </c>
      <c r="M2100">
        <v>29</v>
      </c>
      <c r="N2100" t="b">
        <v>1</v>
      </c>
      <c r="O2100" t="s">
        <v>8301</v>
      </c>
      <c r="P2100">
        <f t="shared" si="128"/>
        <v>100</v>
      </c>
      <c r="Q2100">
        <f t="shared" si="129"/>
        <v>51.72</v>
      </c>
      <c r="R2100" s="12" t="s">
        <v>8323</v>
      </c>
      <c r="S2100" t="s">
        <v>8324</v>
      </c>
      <c r="T2100" s="17">
        <f t="shared" si="130"/>
        <v>42597.882488425923</v>
      </c>
      <c r="U2100" s="17">
        <f t="shared" si="131"/>
        <v>41056.083298611113</v>
      </c>
    </row>
    <row r="2101" spans="2:21" ht="42.75" x14ac:dyDescent="0.45">
      <c r="B2101">
        <v>3227</v>
      </c>
      <c r="C2101" s="9" t="s">
        <v>3227</v>
      </c>
      <c r="D2101" s="3" t="s">
        <v>7337</v>
      </c>
      <c r="E2101" s="5">
        <v>1200</v>
      </c>
      <c r="F2101" s="7">
        <v>1500</v>
      </c>
      <c r="G2101" t="s">
        <v>8218</v>
      </c>
      <c r="H2101" t="s">
        <v>8224</v>
      </c>
      <c r="I2101" t="s">
        <v>8246</v>
      </c>
      <c r="J2101">
        <v>1484687436</v>
      </c>
      <c r="K2101">
        <v>1482095436</v>
      </c>
      <c r="L2101" t="b">
        <v>0</v>
      </c>
      <c r="M2101">
        <v>30</v>
      </c>
      <c r="N2101" t="b">
        <v>1</v>
      </c>
      <c r="O2101" t="s">
        <v>8269</v>
      </c>
      <c r="P2101">
        <f t="shared" si="128"/>
        <v>125</v>
      </c>
      <c r="Q2101">
        <f t="shared" si="129"/>
        <v>50</v>
      </c>
      <c r="R2101" s="12" t="s">
        <v>8323</v>
      </c>
      <c r="S2101" t="s">
        <v>8326</v>
      </c>
      <c r="T2101" s="17">
        <f t="shared" si="130"/>
        <v>42722.882361111115</v>
      </c>
      <c r="U2101" s="17">
        <f t="shared" si="131"/>
        <v>42490.733530092592</v>
      </c>
    </row>
    <row r="2102" spans="2:21" ht="42.75" x14ac:dyDescent="0.45">
      <c r="B2102">
        <v>3427</v>
      </c>
      <c r="C2102" s="9" t="s">
        <v>3426</v>
      </c>
      <c r="D2102" s="3" t="s">
        <v>7537</v>
      </c>
      <c r="E2102" s="5">
        <v>1500</v>
      </c>
      <c r="F2102" s="7">
        <v>1500</v>
      </c>
      <c r="G2102" t="s">
        <v>8218</v>
      </c>
      <c r="H2102" t="s">
        <v>8224</v>
      </c>
      <c r="I2102" t="s">
        <v>8246</v>
      </c>
      <c r="J2102">
        <v>1404314952</v>
      </c>
      <c r="K2102">
        <v>1401722952</v>
      </c>
      <c r="L2102" t="b">
        <v>0</v>
      </c>
      <c r="M2102">
        <v>29</v>
      </c>
      <c r="N2102" t="b">
        <v>1</v>
      </c>
      <c r="O2102" t="s">
        <v>8269</v>
      </c>
      <c r="P2102">
        <f t="shared" si="128"/>
        <v>100</v>
      </c>
      <c r="Q2102">
        <f t="shared" si="129"/>
        <v>51.72</v>
      </c>
      <c r="R2102" s="12" t="s">
        <v>8323</v>
      </c>
      <c r="S2102" t="s">
        <v>8326</v>
      </c>
      <c r="T2102" s="17">
        <f t="shared" si="130"/>
        <v>41792.645277777774</v>
      </c>
      <c r="U2102" s="17">
        <f t="shared" si="131"/>
        <v>42575.125196759262</v>
      </c>
    </row>
    <row r="2103" spans="2:21" ht="42.75" hidden="1" x14ac:dyDescent="0.45">
      <c r="B2103">
        <v>3493</v>
      </c>
      <c r="C2103" s="9" t="s">
        <v>3492</v>
      </c>
      <c r="D2103" s="3" t="s">
        <v>7603</v>
      </c>
      <c r="E2103" s="5">
        <v>1500</v>
      </c>
      <c r="F2103" s="7">
        <v>1500</v>
      </c>
      <c r="G2103" t="s">
        <v>8218</v>
      </c>
      <c r="H2103" t="s">
        <v>8223</v>
      </c>
      <c r="I2103" t="s">
        <v>8245</v>
      </c>
      <c r="J2103">
        <v>1408252260</v>
      </c>
      <c r="K2103">
        <v>1406580436</v>
      </c>
      <c r="L2103" t="b">
        <v>0</v>
      </c>
      <c r="M2103">
        <v>29</v>
      </c>
      <c r="N2103" t="b">
        <v>1</v>
      </c>
      <c r="O2103" t="s">
        <v>8269</v>
      </c>
      <c r="P2103">
        <f t="shared" si="128"/>
        <v>100</v>
      </c>
      <c r="Q2103">
        <f t="shared" si="129"/>
        <v>51.72</v>
      </c>
      <c r="R2103" s="12" t="s">
        <v>8323</v>
      </c>
      <c r="S2103" t="s">
        <v>8326</v>
      </c>
      <c r="T2103" s="17">
        <f t="shared" si="130"/>
        <v>41848.866157407407</v>
      </c>
      <c r="U2103" s="17">
        <f t="shared" si="131"/>
        <v>42657.882488425923</v>
      </c>
    </row>
    <row r="2104" spans="2:21" ht="42.75" x14ac:dyDescent="0.45">
      <c r="B2104">
        <v>3581</v>
      </c>
      <c r="C2104" s="9" t="s">
        <v>3580</v>
      </c>
      <c r="D2104" s="3" t="s">
        <v>7691</v>
      </c>
      <c r="E2104" s="5">
        <v>1500</v>
      </c>
      <c r="F2104" s="7">
        <v>1500</v>
      </c>
      <c r="G2104" t="s">
        <v>8218</v>
      </c>
      <c r="H2104" t="s">
        <v>8224</v>
      </c>
      <c r="I2104" t="s">
        <v>8246</v>
      </c>
      <c r="J2104">
        <v>1406719110</v>
      </c>
      <c r="K2104">
        <v>1405509510</v>
      </c>
      <c r="L2104" t="b">
        <v>0</v>
      </c>
      <c r="M2104">
        <v>45</v>
      </c>
      <c r="N2104" t="b">
        <v>1</v>
      </c>
      <c r="O2104" t="s">
        <v>8269</v>
      </c>
      <c r="P2104">
        <f t="shared" si="128"/>
        <v>100</v>
      </c>
      <c r="Q2104">
        <f t="shared" si="129"/>
        <v>33.33</v>
      </c>
      <c r="R2104" s="12" t="s">
        <v>8323</v>
      </c>
      <c r="S2104" t="s">
        <v>8326</v>
      </c>
      <c r="T2104" s="17">
        <f t="shared" si="130"/>
        <v>41836.471180555556</v>
      </c>
      <c r="U2104" s="17">
        <f t="shared" si="131"/>
        <v>42752.882361111115</v>
      </c>
    </row>
    <row r="2105" spans="2:21" ht="42.75" hidden="1" x14ac:dyDescent="0.45">
      <c r="B2105">
        <v>3764</v>
      </c>
      <c r="C2105" s="9" t="s">
        <v>3761</v>
      </c>
      <c r="D2105" s="3" t="s">
        <v>7874</v>
      </c>
      <c r="E2105" s="5">
        <v>1500</v>
      </c>
      <c r="F2105" s="7">
        <v>1500</v>
      </c>
      <c r="G2105" t="s">
        <v>8218</v>
      </c>
      <c r="H2105" t="s">
        <v>8223</v>
      </c>
      <c r="I2105" t="s">
        <v>8245</v>
      </c>
      <c r="J2105">
        <v>1464482160</v>
      </c>
      <c r="K2105">
        <v>1462824832</v>
      </c>
      <c r="L2105" t="b">
        <v>0</v>
      </c>
      <c r="M2105">
        <v>27</v>
      </c>
      <c r="N2105" t="b">
        <v>1</v>
      </c>
      <c r="O2105" t="s">
        <v>8303</v>
      </c>
      <c r="P2105">
        <f t="shared" si="128"/>
        <v>100</v>
      </c>
      <c r="Q2105">
        <f t="shared" si="129"/>
        <v>55.56</v>
      </c>
      <c r="R2105" s="12" t="s">
        <v>8323</v>
      </c>
      <c r="S2105" t="s">
        <v>8335</v>
      </c>
      <c r="T2105" s="17">
        <f t="shared" si="130"/>
        <v>42499.842962962968</v>
      </c>
      <c r="U2105" s="17">
        <f t="shared" si="131"/>
        <v>41822.645277777774</v>
      </c>
    </row>
    <row r="2106" spans="2:21" ht="42.75" hidden="1" x14ac:dyDescent="0.45">
      <c r="B2106">
        <v>3870</v>
      </c>
      <c r="C2106" s="9" t="s">
        <v>3867</v>
      </c>
      <c r="D2106" s="3" t="s">
        <v>7979</v>
      </c>
      <c r="E2106" s="5">
        <v>10000</v>
      </c>
      <c r="F2106" s="7">
        <v>1500</v>
      </c>
      <c r="G2106" t="s">
        <v>8219</v>
      </c>
      <c r="H2106" t="s">
        <v>8223</v>
      </c>
      <c r="I2106" t="s">
        <v>8245</v>
      </c>
      <c r="J2106">
        <v>1404360478</v>
      </c>
      <c r="K2106">
        <v>1401768478</v>
      </c>
      <c r="L2106" t="b">
        <v>0</v>
      </c>
      <c r="M2106">
        <v>10</v>
      </c>
      <c r="N2106" t="b">
        <v>0</v>
      </c>
      <c r="O2106" t="s">
        <v>8303</v>
      </c>
      <c r="P2106">
        <f t="shared" si="128"/>
        <v>15</v>
      </c>
      <c r="Q2106">
        <f t="shared" si="129"/>
        <v>150</v>
      </c>
      <c r="R2106" s="12" t="s">
        <v>8323</v>
      </c>
      <c r="S2106" t="s">
        <v>8335</v>
      </c>
      <c r="T2106" s="17">
        <f t="shared" si="130"/>
        <v>41793.17219907407</v>
      </c>
      <c r="U2106" s="17">
        <f t="shared" si="131"/>
        <v>41868.21597222222</v>
      </c>
    </row>
    <row r="2107" spans="2:21" ht="42.75" hidden="1" x14ac:dyDescent="0.45">
      <c r="B2107">
        <v>2156</v>
      </c>
      <c r="C2107" s="9" t="s">
        <v>2157</v>
      </c>
      <c r="D2107" s="3" t="s">
        <v>6266</v>
      </c>
      <c r="E2107" s="5">
        <v>56000</v>
      </c>
      <c r="F2107" s="7">
        <v>1493</v>
      </c>
      <c r="G2107" t="s">
        <v>8220</v>
      </c>
      <c r="H2107" t="s">
        <v>8223</v>
      </c>
      <c r="I2107" t="s">
        <v>8245</v>
      </c>
      <c r="J2107">
        <v>1379363406</v>
      </c>
      <c r="K2107">
        <v>1375475406</v>
      </c>
      <c r="L2107" t="b">
        <v>0</v>
      </c>
      <c r="M2107">
        <v>83</v>
      </c>
      <c r="N2107" t="b">
        <v>0</v>
      </c>
      <c r="O2107" t="s">
        <v>8280</v>
      </c>
      <c r="P2107">
        <f t="shared" si="128"/>
        <v>3</v>
      </c>
      <c r="Q2107">
        <f t="shared" si="129"/>
        <v>17.989999999999998</v>
      </c>
      <c r="R2107" s="12" t="s">
        <v>8316</v>
      </c>
      <c r="S2107" t="s">
        <v>8334</v>
      </c>
      <c r="T2107" s="17">
        <f t="shared" si="130"/>
        <v>41488.85423611111</v>
      </c>
      <c r="U2107" s="17">
        <f t="shared" si="131"/>
        <v>41850.471180555556</v>
      </c>
    </row>
    <row r="2108" spans="2:21" ht="42.75" hidden="1" x14ac:dyDescent="0.45">
      <c r="B2108">
        <v>980</v>
      </c>
      <c r="C2108" s="9" t="s">
        <v>981</v>
      </c>
      <c r="D2108" s="3" t="s">
        <v>5090</v>
      </c>
      <c r="E2108" s="5">
        <v>10000</v>
      </c>
      <c r="F2108" s="7">
        <v>1486</v>
      </c>
      <c r="G2108" t="s">
        <v>8220</v>
      </c>
      <c r="H2108" t="s">
        <v>8223</v>
      </c>
      <c r="I2108" t="s">
        <v>8245</v>
      </c>
      <c r="J2108">
        <v>1417387322</v>
      </c>
      <c r="K2108">
        <v>1413495722</v>
      </c>
      <c r="L2108" t="b">
        <v>0</v>
      </c>
      <c r="M2108">
        <v>31</v>
      </c>
      <c r="N2108" t="b">
        <v>0</v>
      </c>
      <c r="O2108" t="s">
        <v>8271</v>
      </c>
      <c r="P2108">
        <f t="shared" si="128"/>
        <v>15</v>
      </c>
      <c r="Q2108">
        <f t="shared" si="129"/>
        <v>47.94</v>
      </c>
      <c r="R2108" s="12" t="s">
        <v>8308</v>
      </c>
      <c r="S2108" t="s">
        <v>8310</v>
      </c>
      <c r="T2108" s="17">
        <f t="shared" si="130"/>
        <v>41928.904189814813</v>
      </c>
      <c r="U2108" s="17">
        <f t="shared" si="131"/>
        <v>42519.024999999994</v>
      </c>
    </row>
    <row r="2109" spans="2:21" ht="42.75" hidden="1" x14ac:dyDescent="0.45">
      <c r="B2109">
        <v>81</v>
      </c>
      <c r="C2109" s="9" t="s">
        <v>83</v>
      </c>
      <c r="D2109" s="3" t="s">
        <v>4192</v>
      </c>
      <c r="E2109" s="5">
        <v>750</v>
      </c>
      <c r="F2109" s="7">
        <v>1485</v>
      </c>
      <c r="G2109" t="s">
        <v>8218</v>
      </c>
      <c r="H2109" t="s">
        <v>8223</v>
      </c>
      <c r="I2109" t="s">
        <v>8245</v>
      </c>
      <c r="J2109">
        <v>1342234920</v>
      </c>
      <c r="K2109">
        <v>1341892127</v>
      </c>
      <c r="L2109" t="b">
        <v>0</v>
      </c>
      <c r="M2109">
        <v>28</v>
      </c>
      <c r="N2109" t="b">
        <v>1</v>
      </c>
      <c r="O2109" t="s">
        <v>8264</v>
      </c>
      <c r="P2109">
        <f t="shared" si="128"/>
        <v>198</v>
      </c>
      <c r="Q2109">
        <f t="shared" si="129"/>
        <v>53.04</v>
      </c>
      <c r="R2109" s="12" t="s">
        <v>8321</v>
      </c>
      <c r="S2109" t="s">
        <v>8343</v>
      </c>
      <c r="T2109" s="17">
        <f t="shared" si="130"/>
        <v>41100.158877314818</v>
      </c>
      <c r="U2109" s="17">
        <f t="shared" si="131"/>
        <v>41823.17219907407</v>
      </c>
    </row>
    <row r="2110" spans="2:21" ht="57" hidden="1" x14ac:dyDescent="0.45">
      <c r="B2110">
        <v>676</v>
      </c>
      <c r="C2110" s="9" t="s">
        <v>677</v>
      </c>
      <c r="D2110" s="3" t="s">
        <v>4786</v>
      </c>
      <c r="E2110" s="5">
        <v>100000</v>
      </c>
      <c r="F2110" s="7">
        <v>1471</v>
      </c>
      <c r="G2110" t="s">
        <v>8220</v>
      </c>
      <c r="H2110" t="s">
        <v>8228</v>
      </c>
      <c r="I2110" t="s">
        <v>8250</v>
      </c>
      <c r="J2110">
        <v>1423333581</v>
      </c>
      <c r="K2110">
        <v>1420741581</v>
      </c>
      <c r="L2110" t="b">
        <v>0</v>
      </c>
      <c r="M2110">
        <v>24</v>
      </c>
      <c r="N2110" t="b">
        <v>0</v>
      </c>
      <c r="O2110" t="s">
        <v>8271</v>
      </c>
      <c r="P2110">
        <f t="shared" si="128"/>
        <v>1</v>
      </c>
      <c r="Q2110">
        <f t="shared" si="129"/>
        <v>61.29</v>
      </c>
      <c r="R2110" s="12" t="s">
        <v>8308</v>
      </c>
      <c r="S2110" t="s">
        <v>8310</v>
      </c>
      <c r="T2110" s="17">
        <f t="shared" si="130"/>
        <v>42012.768298611118</v>
      </c>
      <c r="U2110" s="17">
        <f t="shared" si="131"/>
        <v>41533.85423611111</v>
      </c>
    </row>
    <row r="2111" spans="2:21" ht="42.75" hidden="1" x14ac:dyDescent="0.45">
      <c r="B2111">
        <v>2632</v>
      </c>
      <c r="C2111" s="9" t="s">
        <v>2632</v>
      </c>
      <c r="D2111" s="3" t="s">
        <v>6742</v>
      </c>
      <c r="E2111" s="5">
        <v>1070</v>
      </c>
      <c r="F2111" s="7">
        <v>1466</v>
      </c>
      <c r="G2111" t="s">
        <v>8218</v>
      </c>
      <c r="H2111" t="s">
        <v>8223</v>
      </c>
      <c r="I2111" t="s">
        <v>8245</v>
      </c>
      <c r="J2111">
        <v>1464485339</v>
      </c>
      <c r="K2111">
        <v>1462325339</v>
      </c>
      <c r="L2111" t="b">
        <v>0</v>
      </c>
      <c r="M2111">
        <v>42</v>
      </c>
      <c r="N2111" t="b">
        <v>1</v>
      </c>
      <c r="O2111" t="s">
        <v>8299</v>
      </c>
      <c r="P2111">
        <f t="shared" si="128"/>
        <v>137</v>
      </c>
      <c r="Q2111">
        <f t="shared" si="129"/>
        <v>34.9</v>
      </c>
      <c r="R2111" s="12" t="s">
        <v>8308</v>
      </c>
      <c r="S2111" t="s">
        <v>8315</v>
      </c>
      <c r="T2111" s="17">
        <f t="shared" si="130"/>
        <v>42494.061793981484</v>
      </c>
      <c r="U2111" s="17">
        <f t="shared" si="131"/>
        <v>41973.945856481485</v>
      </c>
    </row>
    <row r="2112" spans="2:21" ht="42.75" hidden="1" x14ac:dyDescent="0.45">
      <c r="B2112">
        <v>196</v>
      </c>
      <c r="C2112" s="9" t="s">
        <v>198</v>
      </c>
      <c r="D2112" s="3" t="s">
        <v>4306</v>
      </c>
      <c r="E2112" s="5">
        <v>3500</v>
      </c>
      <c r="F2112" s="7">
        <v>1465</v>
      </c>
      <c r="G2112" t="s">
        <v>8220</v>
      </c>
      <c r="H2112" t="s">
        <v>8224</v>
      </c>
      <c r="I2112" t="s">
        <v>8246</v>
      </c>
      <c r="J2112">
        <v>1444510800</v>
      </c>
      <c r="K2112">
        <v>1442062898</v>
      </c>
      <c r="L2112" t="b">
        <v>0</v>
      </c>
      <c r="M2112">
        <v>19</v>
      </c>
      <c r="N2112" t="b">
        <v>0</v>
      </c>
      <c r="O2112" t="s">
        <v>8266</v>
      </c>
      <c r="P2112">
        <f t="shared" si="128"/>
        <v>42</v>
      </c>
      <c r="Q2112">
        <f t="shared" si="129"/>
        <v>77.11</v>
      </c>
      <c r="R2112" s="12" t="s">
        <v>8321</v>
      </c>
      <c r="S2112" t="s">
        <v>8325</v>
      </c>
      <c r="T2112" s="17">
        <f t="shared" si="130"/>
        <v>42259.542800925927</v>
      </c>
      <c r="U2112" s="17">
        <f t="shared" si="131"/>
        <v>41104.126388888886</v>
      </c>
    </row>
    <row r="2113" spans="2:21" ht="42.75" hidden="1" x14ac:dyDescent="0.45">
      <c r="B2113">
        <v>1228</v>
      </c>
      <c r="C2113" s="9" t="s">
        <v>1229</v>
      </c>
      <c r="D2113" s="3" t="s">
        <v>5338</v>
      </c>
      <c r="E2113" s="5">
        <v>5000</v>
      </c>
      <c r="F2113" s="7">
        <v>1465</v>
      </c>
      <c r="G2113" t="s">
        <v>8219</v>
      </c>
      <c r="H2113" t="s">
        <v>8223</v>
      </c>
      <c r="I2113" t="s">
        <v>8245</v>
      </c>
      <c r="J2113">
        <v>1317231008</v>
      </c>
      <c r="K2113">
        <v>1312047008</v>
      </c>
      <c r="L2113" t="b">
        <v>0</v>
      </c>
      <c r="M2113">
        <v>24</v>
      </c>
      <c r="N2113" t="b">
        <v>0</v>
      </c>
      <c r="O2113" t="s">
        <v>8284</v>
      </c>
      <c r="P2113">
        <f t="shared" si="128"/>
        <v>29</v>
      </c>
      <c r="Q2113">
        <f t="shared" si="129"/>
        <v>61.04</v>
      </c>
      <c r="R2113" s="12" t="s">
        <v>8327</v>
      </c>
      <c r="S2113" t="s">
        <v>8354</v>
      </c>
      <c r="T2113" s="17">
        <f t="shared" si="130"/>
        <v>40754.729259259257</v>
      </c>
      <c r="U2113" s="17">
        <f t="shared" si="131"/>
        <v>42042.768298611118</v>
      </c>
    </row>
    <row r="2114" spans="2:21" ht="42.75" x14ac:dyDescent="0.45">
      <c r="B2114">
        <v>3902</v>
      </c>
      <c r="C2114" s="9" t="s">
        <v>3899</v>
      </c>
      <c r="D2114" s="3" t="s">
        <v>8010</v>
      </c>
      <c r="E2114" s="5">
        <v>3000</v>
      </c>
      <c r="F2114" s="7">
        <v>1465</v>
      </c>
      <c r="G2114" t="s">
        <v>8220</v>
      </c>
      <c r="H2114" t="s">
        <v>8224</v>
      </c>
      <c r="I2114" t="s">
        <v>8246</v>
      </c>
      <c r="J2114">
        <v>1479125642</v>
      </c>
      <c r="K2114">
        <v>1476962042</v>
      </c>
      <c r="L2114" t="b">
        <v>0</v>
      </c>
      <c r="M2114">
        <v>31</v>
      </c>
      <c r="N2114" t="b">
        <v>0</v>
      </c>
      <c r="O2114" t="s">
        <v>8269</v>
      </c>
      <c r="P2114">
        <f t="shared" si="128"/>
        <v>49</v>
      </c>
      <c r="Q2114">
        <f t="shared" si="129"/>
        <v>47.26</v>
      </c>
      <c r="R2114" s="12" t="s">
        <v>8323</v>
      </c>
      <c r="S2114" t="s">
        <v>8326</v>
      </c>
      <c r="T2114" s="17">
        <f t="shared" si="130"/>
        <v>42663.468078703707</v>
      </c>
      <c r="U2114" s="17">
        <f t="shared" si="131"/>
        <v>42519.061793981484</v>
      </c>
    </row>
    <row r="2115" spans="2:21" ht="42.75" hidden="1" x14ac:dyDescent="0.45">
      <c r="B2115">
        <v>608</v>
      </c>
      <c r="C2115" s="9" t="s">
        <v>609</v>
      </c>
      <c r="D2115" s="3" t="s">
        <v>4718</v>
      </c>
      <c r="E2115" s="5">
        <v>150000</v>
      </c>
      <c r="F2115" s="7">
        <v>1461</v>
      </c>
      <c r="G2115" t="s">
        <v>8219</v>
      </c>
      <c r="H2115" t="s">
        <v>8223</v>
      </c>
      <c r="I2115" t="s">
        <v>8245</v>
      </c>
      <c r="J2115">
        <v>1434405980</v>
      </c>
      <c r="K2115">
        <v>1431813980</v>
      </c>
      <c r="L2115" t="b">
        <v>0</v>
      </c>
      <c r="M2115">
        <v>5</v>
      </c>
      <c r="N2115" t="b">
        <v>0</v>
      </c>
      <c r="O2115" t="s">
        <v>8270</v>
      </c>
      <c r="P2115">
        <f t="shared" ref="P2115:P2178" si="132">ROUND(F2115/E2115*100,0)</f>
        <v>1</v>
      </c>
      <c r="Q2115">
        <f t="shared" ref="Q2115:Q2178" si="133">IFERROR(ROUND(F2115/M2115,2),0)</f>
        <v>292.2</v>
      </c>
      <c r="R2115" s="12" t="s">
        <v>8308</v>
      </c>
      <c r="S2115" t="s">
        <v>8342</v>
      </c>
      <c r="T2115" s="17">
        <f t="shared" ref="T2115:T2178" si="134">(((K2115/60)/60)/24)+DATE(1970,1,1)</f>
        <v>42140.921064814815</v>
      </c>
      <c r="U2115" s="17">
        <f t="shared" si="131"/>
        <v>42287.875</v>
      </c>
    </row>
    <row r="2116" spans="2:21" ht="28.5" hidden="1" x14ac:dyDescent="0.45">
      <c r="B2116">
        <v>3771</v>
      </c>
      <c r="C2116" s="9" t="s">
        <v>3768</v>
      </c>
      <c r="D2116" s="3" t="s">
        <v>7881</v>
      </c>
      <c r="E2116" s="5">
        <v>1000</v>
      </c>
      <c r="F2116" s="7">
        <v>1460</v>
      </c>
      <c r="G2116" t="s">
        <v>8218</v>
      </c>
      <c r="H2116" t="s">
        <v>8223</v>
      </c>
      <c r="I2116" t="s">
        <v>8245</v>
      </c>
      <c r="J2116">
        <v>1463529600</v>
      </c>
      <c r="K2116">
        <v>1462307652</v>
      </c>
      <c r="L2116" t="b">
        <v>0</v>
      </c>
      <c r="M2116">
        <v>38</v>
      </c>
      <c r="N2116" t="b">
        <v>1</v>
      </c>
      <c r="O2116" t="s">
        <v>8303</v>
      </c>
      <c r="P2116">
        <f t="shared" si="132"/>
        <v>146</v>
      </c>
      <c r="Q2116">
        <f t="shared" si="133"/>
        <v>38.42</v>
      </c>
      <c r="R2116" s="12" t="s">
        <v>8323</v>
      </c>
      <c r="S2116" t="s">
        <v>8335</v>
      </c>
      <c r="T2116" s="17">
        <f t="shared" si="134"/>
        <v>42493.857083333336</v>
      </c>
      <c r="U2116" s="17">
        <f t="shared" si="131"/>
        <v>40814.729259259257</v>
      </c>
    </row>
    <row r="2117" spans="2:21" ht="57" hidden="1" x14ac:dyDescent="0.45">
      <c r="B2117">
        <v>266</v>
      </c>
      <c r="C2117" s="9" t="s">
        <v>267</v>
      </c>
      <c r="D2117" s="3" t="s">
        <v>4376</v>
      </c>
      <c r="E2117" s="5">
        <v>1000</v>
      </c>
      <c r="F2117" s="7">
        <v>1455</v>
      </c>
      <c r="G2117" t="s">
        <v>8218</v>
      </c>
      <c r="H2117" t="s">
        <v>8223</v>
      </c>
      <c r="I2117" t="s">
        <v>8245</v>
      </c>
      <c r="J2117">
        <v>1271994660</v>
      </c>
      <c r="K2117">
        <v>1264565507</v>
      </c>
      <c r="L2117" t="b">
        <v>1</v>
      </c>
      <c r="M2117">
        <v>36</v>
      </c>
      <c r="N2117" t="b">
        <v>1</v>
      </c>
      <c r="O2117" t="s">
        <v>8267</v>
      </c>
      <c r="P2117">
        <f t="shared" si="132"/>
        <v>146</v>
      </c>
      <c r="Q2117">
        <f t="shared" si="133"/>
        <v>40.42</v>
      </c>
      <c r="R2117" s="12" t="s">
        <v>8321</v>
      </c>
      <c r="S2117" t="s">
        <v>8322</v>
      </c>
      <c r="T2117" s="17">
        <f t="shared" si="134"/>
        <v>40205.174849537041</v>
      </c>
      <c r="U2117" s="17">
        <f t="shared" si="131"/>
        <v>42688.509745370371</v>
      </c>
    </row>
    <row r="2118" spans="2:21" ht="42.75" hidden="1" x14ac:dyDescent="0.45">
      <c r="B2118">
        <v>1862</v>
      </c>
      <c r="C2118" s="9" t="s">
        <v>1863</v>
      </c>
      <c r="D2118" s="3" t="s">
        <v>5972</v>
      </c>
      <c r="E2118" s="5">
        <v>18000</v>
      </c>
      <c r="F2118" s="7">
        <v>1455</v>
      </c>
      <c r="G2118" t="s">
        <v>8220</v>
      </c>
      <c r="H2118" t="s">
        <v>8223</v>
      </c>
      <c r="I2118" t="s">
        <v>8245</v>
      </c>
      <c r="J2118">
        <v>1488958200</v>
      </c>
      <c r="K2118">
        <v>1484912974</v>
      </c>
      <c r="L2118" t="b">
        <v>0</v>
      </c>
      <c r="M2118">
        <v>16</v>
      </c>
      <c r="N2118" t="b">
        <v>0</v>
      </c>
      <c r="O2118" t="s">
        <v>8281</v>
      </c>
      <c r="P2118">
        <f t="shared" si="132"/>
        <v>8</v>
      </c>
      <c r="Q2118">
        <f t="shared" si="133"/>
        <v>90.94</v>
      </c>
      <c r="R2118" s="12" t="s">
        <v>8316</v>
      </c>
      <c r="S2118" t="s">
        <v>8344</v>
      </c>
      <c r="T2118" s="17">
        <f t="shared" si="134"/>
        <v>42755.492754629624</v>
      </c>
      <c r="U2118" s="17">
        <f t="shared" ref="U2118:U2181" si="135">(((J2115/60)/60)/24)+DATE(1970,1,1)</f>
        <v>42170.921064814815</v>
      </c>
    </row>
    <row r="2119" spans="2:21" ht="42.75" hidden="1" x14ac:dyDescent="0.45">
      <c r="B2119">
        <v>1898</v>
      </c>
      <c r="C2119" s="9" t="s">
        <v>1899</v>
      </c>
      <c r="D2119" s="3" t="s">
        <v>6008</v>
      </c>
      <c r="E2119" s="5">
        <v>1000</v>
      </c>
      <c r="F2119" s="7">
        <v>1445</v>
      </c>
      <c r="G2119" t="s">
        <v>8218</v>
      </c>
      <c r="H2119" t="s">
        <v>8223</v>
      </c>
      <c r="I2119" t="s">
        <v>8245</v>
      </c>
      <c r="J2119">
        <v>1454349600</v>
      </c>
      <c r="K2119">
        <v>1451277473</v>
      </c>
      <c r="L2119" t="b">
        <v>0</v>
      </c>
      <c r="M2119">
        <v>21</v>
      </c>
      <c r="N2119" t="b">
        <v>1</v>
      </c>
      <c r="O2119" t="s">
        <v>8277</v>
      </c>
      <c r="P2119">
        <f t="shared" si="132"/>
        <v>145</v>
      </c>
      <c r="Q2119">
        <f t="shared" si="133"/>
        <v>68.81</v>
      </c>
      <c r="R2119" s="12" t="s">
        <v>8327</v>
      </c>
      <c r="S2119" t="s">
        <v>8328</v>
      </c>
      <c r="T2119" s="17">
        <f t="shared" si="134"/>
        <v>42366.192974537036</v>
      </c>
      <c r="U2119" s="17">
        <f t="shared" si="135"/>
        <v>42508</v>
      </c>
    </row>
    <row r="2120" spans="2:21" ht="42.75" hidden="1" x14ac:dyDescent="0.45">
      <c r="B2120">
        <v>1132</v>
      </c>
      <c r="C2120" s="9" t="s">
        <v>1133</v>
      </c>
      <c r="D2120" s="3" t="s">
        <v>5242</v>
      </c>
      <c r="E2120" s="5">
        <v>10000</v>
      </c>
      <c r="F2120" s="7">
        <v>1438</v>
      </c>
      <c r="G2120" t="s">
        <v>8220</v>
      </c>
      <c r="H2120" t="s">
        <v>8228</v>
      </c>
      <c r="I2120" t="s">
        <v>8250</v>
      </c>
      <c r="J2120">
        <v>1483238771</v>
      </c>
      <c r="K2120">
        <v>1480646771</v>
      </c>
      <c r="L2120" t="b">
        <v>0</v>
      </c>
      <c r="M2120">
        <v>13</v>
      </c>
      <c r="N2120" t="b">
        <v>0</v>
      </c>
      <c r="O2120" t="s">
        <v>8281</v>
      </c>
      <c r="P2120">
        <f t="shared" si="132"/>
        <v>14</v>
      </c>
      <c r="Q2120">
        <f t="shared" si="133"/>
        <v>110.62</v>
      </c>
      <c r="R2120" s="12" t="s">
        <v>8316</v>
      </c>
      <c r="S2120" t="s">
        <v>8344</v>
      </c>
      <c r="T2120" s="17">
        <f t="shared" si="134"/>
        <v>42706.115405092598</v>
      </c>
      <c r="U2120" s="17">
        <f t="shared" si="135"/>
        <v>40291.160416666666</v>
      </c>
    </row>
    <row r="2121" spans="2:21" ht="42.75" x14ac:dyDescent="0.45">
      <c r="B2121">
        <v>3180</v>
      </c>
      <c r="C2121" s="9" t="s">
        <v>3180</v>
      </c>
      <c r="D2121" s="3" t="s">
        <v>7290</v>
      </c>
      <c r="E2121" s="5">
        <v>1200</v>
      </c>
      <c r="F2121" s="7">
        <v>1437</v>
      </c>
      <c r="G2121" t="s">
        <v>8218</v>
      </c>
      <c r="H2121" t="s">
        <v>8224</v>
      </c>
      <c r="I2121" t="s">
        <v>8246</v>
      </c>
      <c r="J2121">
        <v>1403258049</v>
      </c>
      <c r="K2121">
        <v>1400666049</v>
      </c>
      <c r="L2121" t="b">
        <v>1</v>
      </c>
      <c r="M2121">
        <v>45</v>
      </c>
      <c r="N2121" t="b">
        <v>1</v>
      </c>
      <c r="O2121" t="s">
        <v>8269</v>
      </c>
      <c r="P2121">
        <f t="shared" si="132"/>
        <v>120</v>
      </c>
      <c r="Q2121">
        <f t="shared" si="133"/>
        <v>31.93</v>
      </c>
      <c r="R2121" s="12" t="s">
        <v>8323</v>
      </c>
      <c r="S2121" t="s">
        <v>8326</v>
      </c>
      <c r="T2121" s="17">
        <f t="shared" si="134"/>
        <v>41780.412604166668</v>
      </c>
      <c r="U2121" s="17">
        <f t="shared" si="135"/>
        <v>42802.3125</v>
      </c>
    </row>
    <row r="2122" spans="2:21" ht="42.75" hidden="1" x14ac:dyDescent="0.45">
      <c r="B2122">
        <v>823</v>
      </c>
      <c r="C2122" s="9" t="s">
        <v>824</v>
      </c>
      <c r="D2122" s="3" t="s">
        <v>4933</v>
      </c>
      <c r="E2122" s="5">
        <v>800</v>
      </c>
      <c r="F2122" s="7">
        <v>1436</v>
      </c>
      <c r="G2122" t="s">
        <v>8218</v>
      </c>
      <c r="H2122" t="s">
        <v>8223</v>
      </c>
      <c r="I2122" t="s">
        <v>8245</v>
      </c>
      <c r="J2122">
        <v>1427062852</v>
      </c>
      <c r="K2122">
        <v>1424474452</v>
      </c>
      <c r="L2122" t="b">
        <v>0</v>
      </c>
      <c r="M2122">
        <v>33</v>
      </c>
      <c r="N2122" t="b">
        <v>1</v>
      </c>
      <c r="O2122" t="s">
        <v>8274</v>
      </c>
      <c r="P2122">
        <f t="shared" si="132"/>
        <v>180</v>
      </c>
      <c r="Q2122">
        <f t="shared" si="133"/>
        <v>43.52</v>
      </c>
      <c r="R2122" s="12" t="s">
        <v>8327</v>
      </c>
      <c r="S2122" t="s">
        <v>8331</v>
      </c>
      <c r="T2122" s="17">
        <f t="shared" si="134"/>
        <v>42055.972824074073</v>
      </c>
      <c r="U2122" s="17">
        <f t="shared" si="135"/>
        <v>42401.75</v>
      </c>
    </row>
    <row r="2123" spans="2:21" ht="42.75" hidden="1" x14ac:dyDescent="0.45">
      <c r="B2123">
        <v>2625</v>
      </c>
      <c r="C2123" s="9" t="s">
        <v>2625</v>
      </c>
      <c r="D2123" s="3" t="s">
        <v>6735</v>
      </c>
      <c r="E2123" s="5">
        <v>150</v>
      </c>
      <c r="F2123" s="7">
        <v>1434</v>
      </c>
      <c r="G2123" t="s">
        <v>8218</v>
      </c>
      <c r="H2123" t="s">
        <v>8235</v>
      </c>
      <c r="I2123" t="s">
        <v>8248</v>
      </c>
      <c r="J2123">
        <v>1478723208</v>
      </c>
      <c r="K2123">
        <v>1476559608</v>
      </c>
      <c r="L2123" t="b">
        <v>0</v>
      </c>
      <c r="M2123">
        <v>52</v>
      </c>
      <c r="N2123" t="b">
        <v>1</v>
      </c>
      <c r="O2123" t="s">
        <v>8299</v>
      </c>
      <c r="P2123">
        <f t="shared" si="132"/>
        <v>956</v>
      </c>
      <c r="Q2123">
        <f t="shared" si="133"/>
        <v>27.58</v>
      </c>
      <c r="R2123" s="12" t="s">
        <v>8308</v>
      </c>
      <c r="S2123" t="s">
        <v>8315</v>
      </c>
      <c r="T2123" s="17">
        <f t="shared" si="134"/>
        <v>42658.810277777782</v>
      </c>
      <c r="U2123" s="17">
        <f t="shared" si="135"/>
        <v>42736.115405092598</v>
      </c>
    </row>
    <row r="2124" spans="2:21" ht="42.75" hidden="1" x14ac:dyDescent="0.45">
      <c r="B2124">
        <v>1105</v>
      </c>
      <c r="C2124" s="9" t="s">
        <v>1106</v>
      </c>
      <c r="D2124" s="3" t="s">
        <v>5215</v>
      </c>
      <c r="E2124" s="5">
        <v>900000</v>
      </c>
      <c r="F2124" s="7">
        <v>1431</v>
      </c>
      <c r="G2124" t="s">
        <v>8220</v>
      </c>
      <c r="H2124" t="s">
        <v>8223</v>
      </c>
      <c r="I2124" t="s">
        <v>8245</v>
      </c>
      <c r="J2124">
        <v>1395627327</v>
      </c>
      <c r="K2124">
        <v>1393038927</v>
      </c>
      <c r="L2124" t="b">
        <v>0</v>
      </c>
      <c r="M2124">
        <v>20</v>
      </c>
      <c r="N2124" t="b">
        <v>0</v>
      </c>
      <c r="O2124" t="s">
        <v>8280</v>
      </c>
      <c r="P2124">
        <f t="shared" si="132"/>
        <v>0</v>
      </c>
      <c r="Q2124">
        <f t="shared" si="133"/>
        <v>71.55</v>
      </c>
      <c r="R2124" s="12" t="s">
        <v>8316</v>
      </c>
      <c r="S2124" t="s">
        <v>8334</v>
      </c>
      <c r="T2124" s="17">
        <f t="shared" si="134"/>
        <v>41692.135729166665</v>
      </c>
      <c r="U2124" s="17">
        <f t="shared" si="135"/>
        <v>41810.412604166668</v>
      </c>
    </row>
    <row r="2125" spans="2:21" ht="57" hidden="1" x14ac:dyDescent="0.45">
      <c r="B2125">
        <v>415</v>
      </c>
      <c r="C2125" s="9" t="s">
        <v>416</v>
      </c>
      <c r="D2125" s="3" t="s">
        <v>4525</v>
      </c>
      <c r="E2125" s="5">
        <v>1400</v>
      </c>
      <c r="F2125" s="7">
        <v>1430.06</v>
      </c>
      <c r="G2125" t="s">
        <v>8218</v>
      </c>
      <c r="H2125" t="s">
        <v>8228</v>
      </c>
      <c r="I2125" t="s">
        <v>8250</v>
      </c>
      <c r="J2125">
        <v>1413547200</v>
      </c>
      <c r="K2125">
        <v>1411417602</v>
      </c>
      <c r="L2125" t="b">
        <v>0</v>
      </c>
      <c r="M2125">
        <v>21</v>
      </c>
      <c r="N2125" t="b">
        <v>1</v>
      </c>
      <c r="O2125" t="s">
        <v>8267</v>
      </c>
      <c r="P2125">
        <f t="shared" si="132"/>
        <v>102</v>
      </c>
      <c r="Q2125">
        <f t="shared" si="133"/>
        <v>68.099999999999994</v>
      </c>
      <c r="R2125" s="12" t="s">
        <v>8321</v>
      </c>
      <c r="S2125" t="s">
        <v>8322</v>
      </c>
      <c r="T2125" s="17">
        <f t="shared" si="134"/>
        <v>41904.851875</v>
      </c>
      <c r="U2125" s="17">
        <f t="shared" si="135"/>
        <v>42085.931157407409</v>
      </c>
    </row>
    <row r="2126" spans="2:21" ht="42.75" hidden="1" x14ac:dyDescent="0.45">
      <c r="B2126">
        <v>1983</v>
      </c>
      <c r="C2126" s="9" t="s">
        <v>1984</v>
      </c>
      <c r="D2126" s="3" t="s">
        <v>6093</v>
      </c>
      <c r="E2126" s="5">
        <v>33000</v>
      </c>
      <c r="F2126" s="7">
        <v>1419</v>
      </c>
      <c r="G2126" t="s">
        <v>8220</v>
      </c>
      <c r="H2126" t="s">
        <v>8223</v>
      </c>
      <c r="I2126" t="s">
        <v>8245</v>
      </c>
      <c r="J2126">
        <v>1472799600</v>
      </c>
      <c r="K2126">
        <v>1470874618</v>
      </c>
      <c r="L2126" t="b">
        <v>0</v>
      </c>
      <c r="M2126">
        <v>16</v>
      </c>
      <c r="N2126" t="b">
        <v>0</v>
      </c>
      <c r="O2126" t="s">
        <v>8294</v>
      </c>
      <c r="P2126">
        <f t="shared" si="132"/>
        <v>4</v>
      </c>
      <c r="Q2126">
        <f t="shared" si="133"/>
        <v>88.69</v>
      </c>
      <c r="R2126" s="12" t="s">
        <v>8313</v>
      </c>
      <c r="S2126" t="s">
        <v>8353</v>
      </c>
      <c r="T2126" s="17">
        <f t="shared" si="134"/>
        <v>42593.011782407411</v>
      </c>
      <c r="U2126" s="17">
        <f t="shared" si="135"/>
        <v>42683.851944444439</v>
      </c>
    </row>
    <row r="2127" spans="2:21" ht="42.75" hidden="1" x14ac:dyDescent="0.45">
      <c r="B2127">
        <v>1781</v>
      </c>
      <c r="C2127" s="9" t="s">
        <v>1782</v>
      </c>
      <c r="D2127" s="3" t="s">
        <v>5891</v>
      </c>
      <c r="E2127" s="5">
        <v>5500</v>
      </c>
      <c r="F2127" s="7">
        <v>1417</v>
      </c>
      <c r="G2127" t="s">
        <v>8220</v>
      </c>
      <c r="H2127" t="s">
        <v>8223</v>
      </c>
      <c r="I2127" t="s">
        <v>8245</v>
      </c>
      <c r="J2127">
        <v>1473950945</v>
      </c>
      <c r="K2127">
        <v>1471272545</v>
      </c>
      <c r="L2127" t="b">
        <v>1</v>
      </c>
      <c r="M2127">
        <v>24</v>
      </c>
      <c r="N2127" t="b">
        <v>0</v>
      </c>
      <c r="O2127" t="s">
        <v>8283</v>
      </c>
      <c r="P2127">
        <f t="shared" si="132"/>
        <v>26</v>
      </c>
      <c r="Q2127">
        <f t="shared" si="133"/>
        <v>59.04</v>
      </c>
      <c r="R2127" s="12" t="s">
        <v>8313</v>
      </c>
      <c r="S2127" t="s">
        <v>8314</v>
      </c>
      <c r="T2127" s="17">
        <f t="shared" si="134"/>
        <v>42597.617418981477</v>
      </c>
      <c r="U2127" s="17">
        <f t="shared" si="135"/>
        <v>41722.0940625</v>
      </c>
    </row>
    <row r="2128" spans="2:21" ht="42.75" hidden="1" x14ac:dyDescent="0.45">
      <c r="B2128">
        <v>554</v>
      </c>
      <c r="C2128" s="9" t="s">
        <v>555</v>
      </c>
      <c r="D2128" s="3" t="s">
        <v>4664</v>
      </c>
      <c r="E2128" s="5">
        <v>3870</v>
      </c>
      <c r="F2128" s="7">
        <v>1416</v>
      </c>
      <c r="G2128" t="s">
        <v>8220</v>
      </c>
      <c r="H2128" t="s">
        <v>8223</v>
      </c>
      <c r="I2128" t="s">
        <v>8245</v>
      </c>
      <c r="J2128">
        <v>1413735972</v>
      </c>
      <c r="K2128">
        <v>1411143972</v>
      </c>
      <c r="L2128" t="b">
        <v>0</v>
      </c>
      <c r="M2128">
        <v>22</v>
      </c>
      <c r="N2128" t="b">
        <v>0</v>
      </c>
      <c r="O2128" t="s">
        <v>8270</v>
      </c>
      <c r="P2128">
        <f t="shared" si="132"/>
        <v>37</v>
      </c>
      <c r="Q2128">
        <f t="shared" si="133"/>
        <v>64.36</v>
      </c>
      <c r="R2128" s="12" t="s">
        <v>8308</v>
      </c>
      <c r="S2128" t="s">
        <v>8342</v>
      </c>
      <c r="T2128" s="17">
        <f t="shared" si="134"/>
        <v>41901.684861111113</v>
      </c>
      <c r="U2128" s="17">
        <f t="shared" si="135"/>
        <v>41929.5</v>
      </c>
    </row>
    <row r="2129" spans="2:21" ht="42.75" hidden="1" x14ac:dyDescent="0.45">
      <c r="B2129">
        <v>2523</v>
      </c>
      <c r="C2129" s="9" t="s">
        <v>2523</v>
      </c>
      <c r="D2129" s="3" t="s">
        <v>6633</v>
      </c>
      <c r="E2129" s="5">
        <v>900</v>
      </c>
      <c r="F2129" s="7">
        <v>1408</v>
      </c>
      <c r="G2129" t="s">
        <v>8218</v>
      </c>
      <c r="H2129" t="s">
        <v>8223</v>
      </c>
      <c r="I2129" t="s">
        <v>8245</v>
      </c>
      <c r="J2129">
        <v>1416270292</v>
      </c>
      <c r="K2129">
        <v>1413674692</v>
      </c>
      <c r="L2129" t="b">
        <v>0</v>
      </c>
      <c r="M2129">
        <v>26</v>
      </c>
      <c r="N2129" t="b">
        <v>1</v>
      </c>
      <c r="O2129" t="s">
        <v>8298</v>
      </c>
      <c r="P2129">
        <f t="shared" si="132"/>
        <v>156</v>
      </c>
      <c r="Q2129">
        <f t="shared" si="133"/>
        <v>54.15</v>
      </c>
      <c r="R2129" s="12" t="s">
        <v>8327</v>
      </c>
      <c r="S2129" t="s">
        <v>8341</v>
      </c>
      <c r="T2129" s="17">
        <f t="shared" si="134"/>
        <v>41930.975601851853</v>
      </c>
      <c r="U2129" s="17">
        <f t="shared" si="135"/>
        <v>42615.291666666672</v>
      </c>
    </row>
    <row r="2130" spans="2:21" ht="57" hidden="1" x14ac:dyDescent="0.45">
      <c r="B2130">
        <v>1695</v>
      </c>
      <c r="C2130" s="9" t="s">
        <v>1696</v>
      </c>
      <c r="D2130" s="3" t="s">
        <v>5805</v>
      </c>
      <c r="E2130" s="5">
        <v>12000</v>
      </c>
      <c r="F2130" s="7">
        <v>1405</v>
      </c>
      <c r="G2130" t="s">
        <v>8221</v>
      </c>
      <c r="H2130" t="s">
        <v>8223</v>
      </c>
      <c r="I2130" t="s">
        <v>8245</v>
      </c>
      <c r="J2130">
        <v>1491786000</v>
      </c>
      <c r="K2130">
        <v>1488847514</v>
      </c>
      <c r="L2130" t="b">
        <v>0</v>
      </c>
      <c r="M2130">
        <v>23</v>
      </c>
      <c r="N2130" t="b">
        <v>0</v>
      </c>
      <c r="O2130" t="s">
        <v>8291</v>
      </c>
      <c r="P2130">
        <f t="shared" si="132"/>
        <v>12</v>
      </c>
      <c r="Q2130">
        <f t="shared" si="133"/>
        <v>61.09</v>
      </c>
      <c r="R2130" s="12" t="s">
        <v>8327</v>
      </c>
      <c r="S2130" t="s">
        <v>8330</v>
      </c>
      <c r="T2130" s="17">
        <f t="shared" si="134"/>
        <v>42801.031412037039</v>
      </c>
      <c r="U2130" s="17">
        <f t="shared" si="135"/>
        <v>42628.617418981477</v>
      </c>
    </row>
    <row r="2131" spans="2:21" ht="57" hidden="1" x14ac:dyDescent="0.45">
      <c r="B2131">
        <v>2778</v>
      </c>
      <c r="C2131" s="9" t="s">
        <v>2778</v>
      </c>
      <c r="D2131" s="3" t="s">
        <v>6888</v>
      </c>
      <c r="E2131" s="5">
        <v>5500</v>
      </c>
      <c r="F2131" s="7">
        <v>1405</v>
      </c>
      <c r="G2131" t="s">
        <v>8220</v>
      </c>
      <c r="H2131" t="s">
        <v>8223</v>
      </c>
      <c r="I2131" t="s">
        <v>8245</v>
      </c>
      <c r="J2131">
        <v>1409009306</v>
      </c>
      <c r="K2131">
        <v>1406417306</v>
      </c>
      <c r="L2131" t="b">
        <v>0</v>
      </c>
      <c r="M2131">
        <v>15</v>
      </c>
      <c r="N2131" t="b">
        <v>0</v>
      </c>
      <c r="O2131" t="s">
        <v>8302</v>
      </c>
      <c r="P2131">
        <f t="shared" si="132"/>
        <v>26</v>
      </c>
      <c r="Q2131">
        <f t="shared" si="133"/>
        <v>93.67</v>
      </c>
      <c r="R2131" s="12" t="s">
        <v>8311</v>
      </c>
      <c r="S2131" t="s">
        <v>8356</v>
      </c>
      <c r="T2131" s="17">
        <f t="shared" si="134"/>
        <v>41846.978078703702</v>
      </c>
      <c r="U2131" s="17">
        <f t="shared" si="135"/>
        <v>41931.684861111113</v>
      </c>
    </row>
    <row r="2132" spans="2:21" ht="42.75" hidden="1" x14ac:dyDescent="0.45">
      <c r="B2132">
        <v>950</v>
      </c>
      <c r="C2132" s="9" t="s">
        <v>951</v>
      </c>
      <c r="D2132" s="3" t="s">
        <v>5060</v>
      </c>
      <c r="E2132" s="5">
        <v>5000</v>
      </c>
      <c r="F2132" s="7">
        <v>1402</v>
      </c>
      <c r="G2132" t="s">
        <v>8220</v>
      </c>
      <c r="H2132" t="s">
        <v>8228</v>
      </c>
      <c r="I2132" t="s">
        <v>8250</v>
      </c>
      <c r="J2132">
        <v>1453053661</v>
      </c>
      <c r="K2132">
        <v>1450461661</v>
      </c>
      <c r="L2132" t="b">
        <v>0</v>
      </c>
      <c r="M2132">
        <v>24</v>
      </c>
      <c r="N2132" t="b">
        <v>0</v>
      </c>
      <c r="O2132" t="s">
        <v>8271</v>
      </c>
      <c r="P2132">
        <f t="shared" si="132"/>
        <v>28</v>
      </c>
      <c r="Q2132">
        <f t="shared" si="133"/>
        <v>58.42</v>
      </c>
      <c r="R2132" s="12" t="s">
        <v>8308</v>
      </c>
      <c r="S2132" t="s">
        <v>8310</v>
      </c>
      <c r="T2132" s="17">
        <f t="shared" si="134"/>
        <v>42356.750706018516</v>
      </c>
      <c r="U2132" s="17">
        <f t="shared" si="135"/>
        <v>41961.017268518524</v>
      </c>
    </row>
    <row r="2133" spans="2:21" ht="42.75" hidden="1" x14ac:dyDescent="0.45">
      <c r="B2133">
        <v>3833</v>
      </c>
      <c r="C2133" s="9" t="s">
        <v>3830</v>
      </c>
      <c r="D2133" s="3" t="s">
        <v>7942</v>
      </c>
      <c r="E2133" s="5">
        <v>1200</v>
      </c>
      <c r="F2133" s="7">
        <v>1400</v>
      </c>
      <c r="G2133" t="s">
        <v>8218</v>
      </c>
      <c r="H2133" t="s">
        <v>8228</v>
      </c>
      <c r="I2133" t="s">
        <v>8250</v>
      </c>
      <c r="J2133">
        <v>1417460940</v>
      </c>
      <c r="K2133">
        <v>1416516972</v>
      </c>
      <c r="L2133" t="b">
        <v>0</v>
      </c>
      <c r="M2133">
        <v>20</v>
      </c>
      <c r="N2133" t="b">
        <v>1</v>
      </c>
      <c r="O2133" t="s">
        <v>8269</v>
      </c>
      <c r="P2133">
        <f t="shared" si="132"/>
        <v>117</v>
      </c>
      <c r="Q2133">
        <f t="shared" si="133"/>
        <v>70</v>
      </c>
      <c r="R2133" s="12" t="s">
        <v>8323</v>
      </c>
      <c r="S2133" t="s">
        <v>8326</v>
      </c>
      <c r="T2133" s="17">
        <f t="shared" si="134"/>
        <v>41963.872361111105</v>
      </c>
      <c r="U2133" s="17">
        <f t="shared" si="135"/>
        <v>42835.041666666672</v>
      </c>
    </row>
    <row r="2134" spans="2:21" ht="42.75" hidden="1" x14ac:dyDescent="0.45">
      <c r="B2134">
        <v>1903</v>
      </c>
      <c r="C2134" s="9" t="s">
        <v>1904</v>
      </c>
      <c r="D2134" s="3" t="s">
        <v>6013</v>
      </c>
      <c r="E2134" s="5">
        <v>3000</v>
      </c>
      <c r="F2134" s="7">
        <v>1398</v>
      </c>
      <c r="G2134" t="s">
        <v>8220</v>
      </c>
      <c r="H2134" t="s">
        <v>8223</v>
      </c>
      <c r="I2134" t="s">
        <v>8245</v>
      </c>
      <c r="J2134">
        <v>1485541791</v>
      </c>
      <c r="K2134">
        <v>1480357791</v>
      </c>
      <c r="L2134" t="b">
        <v>0</v>
      </c>
      <c r="M2134">
        <v>41</v>
      </c>
      <c r="N2134" t="b">
        <v>0</v>
      </c>
      <c r="O2134" t="s">
        <v>8292</v>
      </c>
      <c r="P2134">
        <f t="shared" si="132"/>
        <v>47</v>
      </c>
      <c r="Q2134">
        <f t="shared" si="133"/>
        <v>34.1</v>
      </c>
      <c r="R2134" s="12" t="s">
        <v>8308</v>
      </c>
      <c r="S2134" t="s">
        <v>8318</v>
      </c>
      <c r="T2134" s="17">
        <f t="shared" si="134"/>
        <v>42702.770729166667</v>
      </c>
      <c r="U2134" s="17">
        <f t="shared" si="135"/>
        <v>41876.978078703702</v>
      </c>
    </row>
    <row r="2135" spans="2:21" ht="42.75" hidden="1" x14ac:dyDescent="0.45">
      <c r="B2135">
        <v>1717</v>
      </c>
      <c r="C2135" s="9" t="s">
        <v>1718</v>
      </c>
      <c r="D2135" s="3" t="s">
        <v>5827</v>
      </c>
      <c r="E2135" s="5">
        <v>3265</v>
      </c>
      <c r="F2135" s="7">
        <v>1395</v>
      </c>
      <c r="G2135" t="s">
        <v>8220</v>
      </c>
      <c r="H2135" t="s">
        <v>8223</v>
      </c>
      <c r="I2135" t="s">
        <v>8245</v>
      </c>
      <c r="J2135">
        <v>1461211200</v>
      </c>
      <c r="K2135">
        <v>1459467238</v>
      </c>
      <c r="L2135" t="b">
        <v>0</v>
      </c>
      <c r="M2135">
        <v>41</v>
      </c>
      <c r="N2135" t="b">
        <v>0</v>
      </c>
      <c r="O2135" t="s">
        <v>8291</v>
      </c>
      <c r="P2135">
        <f t="shared" si="132"/>
        <v>43</v>
      </c>
      <c r="Q2135">
        <f t="shared" si="133"/>
        <v>34.020000000000003</v>
      </c>
      <c r="R2135" s="12" t="s">
        <v>8327</v>
      </c>
      <c r="S2135" t="s">
        <v>8330</v>
      </c>
      <c r="T2135" s="17">
        <f t="shared" si="134"/>
        <v>42460.98192129629</v>
      </c>
      <c r="U2135" s="17">
        <f t="shared" si="135"/>
        <v>42386.750706018516</v>
      </c>
    </row>
    <row r="2136" spans="2:21" ht="42.75" x14ac:dyDescent="0.45">
      <c r="B2136">
        <v>3522</v>
      </c>
      <c r="C2136" s="9" t="s">
        <v>3521</v>
      </c>
      <c r="D2136" s="3" t="s">
        <v>7632</v>
      </c>
      <c r="E2136" s="5">
        <v>1395</v>
      </c>
      <c r="F2136" s="7">
        <v>1395</v>
      </c>
      <c r="G2136" t="s">
        <v>8218</v>
      </c>
      <c r="H2136" t="s">
        <v>8224</v>
      </c>
      <c r="I2136" t="s">
        <v>8246</v>
      </c>
      <c r="J2136">
        <v>1442311560</v>
      </c>
      <c r="K2136">
        <v>1439924246</v>
      </c>
      <c r="L2136" t="b">
        <v>0</v>
      </c>
      <c r="M2136">
        <v>34</v>
      </c>
      <c r="N2136" t="b">
        <v>1</v>
      </c>
      <c r="O2136" t="s">
        <v>8269</v>
      </c>
      <c r="P2136">
        <f t="shared" si="132"/>
        <v>100</v>
      </c>
      <c r="Q2136">
        <f t="shared" si="133"/>
        <v>41.03</v>
      </c>
      <c r="R2136" s="12" t="s">
        <v>8323</v>
      </c>
      <c r="S2136" t="s">
        <v>8326</v>
      </c>
      <c r="T2136" s="17">
        <f t="shared" si="134"/>
        <v>42234.789884259255</v>
      </c>
      <c r="U2136" s="17">
        <f t="shared" si="135"/>
        <v>41974.797916666663</v>
      </c>
    </row>
    <row r="2137" spans="2:21" ht="42.75" hidden="1" x14ac:dyDescent="0.45">
      <c r="B2137">
        <v>828</v>
      </c>
      <c r="C2137" s="9" t="s">
        <v>829</v>
      </c>
      <c r="D2137" s="3" t="s">
        <v>4938</v>
      </c>
      <c r="E2137" s="5">
        <v>1300</v>
      </c>
      <c r="F2137" s="7">
        <v>1391</v>
      </c>
      <c r="G2137" t="s">
        <v>8218</v>
      </c>
      <c r="H2137" t="s">
        <v>8223</v>
      </c>
      <c r="I2137" t="s">
        <v>8245</v>
      </c>
      <c r="J2137">
        <v>1340641440</v>
      </c>
      <c r="K2137">
        <v>1339549982</v>
      </c>
      <c r="L2137" t="b">
        <v>0</v>
      </c>
      <c r="M2137">
        <v>38</v>
      </c>
      <c r="N2137" t="b">
        <v>1</v>
      </c>
      <c r="O2137" t="s">
        <v>8274</v>
      </c>
      <c r="P2137">
        <f t="shared" si="132"/>
        <v>107</v>
      </c>
      <c r="Q2137">
        <f t="shared" si="133"/>
        <v>36.61</v>
      </c>
      <c r="R2137" s="12" t="s">
        <v>8327</v>
      </c>
      <c r="S2137" t="s">
        <v>8331</v>
      </c>
      <c r="T2137" s="17">
        <f t="shared" si="134"/>
        <v>41073.050717592596</v>
      </c>
      <c r="U2137" s="17">
        <f t="shared" si="135"/>
        <v>42762.770729166667</v>
      </c>
    </row>
    <row r="2138" spans="2:21" ht="28.5" hidden="1" x14ac:dyDescent="0.45">
      <c r="B2138">
        <v>2282</v>
      </c>
      <c r="C2138" s="9" t="s">
        <v>2283</v>
      </c>
      <c r="D2138" s="3" t="s">
        <v>6392</v>
      </c>
      <c r="E2138" s="5">
        <v>750</v>
      </c>
      <c r="F2138" s="7">
        <v>1390</v>
      </c>
      <c r="G2138" t="s">
        <v>8218</v>
      </c>
      <c r="H2138" t="s">
        <v>8223</v>
      </c>
      <c r="I2138" t="s">
        <v>8245</v>
      </c>
      <c r="J2138">
        <v>1452744686</v>
      </c>
      <c r="K2138">
        <v>1447560686</v>
      </c>
      <c r="L2138" t="b">
        <v>0</v>
      </c>
      <c r="M2138">
        <v>12</v>
      </c>
      <c r="N2138" t="b">
        <v>1</v>
      </c>
      <c r="O2138" t="s">
        <v>8274</v>
      </c>
      <c r="P2138">
        <f t="shared" si="132"/>
        <v>185</v>
      </c>
      <c r="Q2138">
        <f t="shared" si="133"/>
        <v>115.83</v>
      </c>
      <c r="R2138" s="12" t="s">
        <v>8327</v>
      </c>
      <c r="S2138" t="s">
        <v>8331</v>
      </c>
      <c r="T2138" s="17">
        <f t="shared" si="134"/>
        <v>42323.17460648148</v>
      </c>
      <c r="U2138" s="17">
        <f t="shared" si="135"/>
        <v>42481.166666666672</v>
      </c>
    </row>
    <row r="2139" spans="2:21" ht="42.75" hidden="1" x14ac:dyDescent="0.45">
      <c r="B2139">
        <v>715</v>
      </c>
      <c r="C2139" s="9" t="s">
        <v>716</v>
      </c>
      <c r="D2139" s="3" t="s">
        <v>4825</v>
      </c>
      <c r="E2139" s="5">
        <v>27500</v>
      </c>
      <c r="F2139" s="7">
        <v>1389</v>
      </c>
      <c r="G2139" t="s">
        <v>8220</v>
      </c>
      <c r="H2139" t="s">
        <v>8223</v>
      </c>
      <c r="I2139" t="s">
        <v>8245</v>
      </c>
      <c r="J2139">
        <v>1446693040</v>
      </c>
      <c r="K2139">
        <v>1443233440</v>
      </c>
      <c r="L2139" t="b">
        <v>0</v>
      </c>
      <c r="M2139">
        <v>12</v>
      </c>
      <c r="N2139" t="b">
        <v>0</v>
      </c>
      <c r="O2139" t="s">
        <v>8271</v>
      </c>
      <c r="P2139">
        <f t="shared" si="132"/>
        <v>5</v>
      </c>
      <c r="Q2139">
        <f t="shared" si="133"/>
        <v>115.75</v>
      </c>
      <c r="R2139" s="12" t="s">
        <v>8308</v>
      </c>
      <c r="S2139" t="s">
        <v>8310</v>
      </c>
      <c r="T2139" s="17">
        <f t="shared" si="134"/>
        <v>42273.090740740736</v>
      </c>
      <c r="U2139" s="17">
        <f t="shared" si="135"/>
        <v>42262.420833333337</v>
      </c>
    </row>
    <row r="2140" spans="2:21" ht="42.75" hidden="1" x14ac:dyDescent="0.45">
      <c r="B2140">
        <v>126</v>
      </c>
      <c r="C2140" s="9" t="s">
        <v>128</v>
      </c>
      <c r="D2140" s="3" t="s">
        <v>4237</v>
      </c>
      <c r="E2140" s="5">
        <v>25000</v>
      </c>
      <c r="F2140" s="7">
        <v>1387</v>
      </c>
      <c r="G2140" t="s">
        <v>8219</v>
      </c>
      <c r="H2140" t="s">
        <v>8223</v>
      </c>
      <c r="I2140" t="s">
        <v>8245</v>
      </c>
      <c r="J2140">
        <v>1433988000</v>
      </c>
      <c r="K2140">
        <v>1431353337</v>
      </c>
      <c r="L2140" t="b">
        <v>0</v>
      </c>
      <c r="M2140">
        <v>13</v>
      </c>
      <c r="N2140" t="b">
        <v>0</v>
      </c>
      <c r="O2140" t="s">
        <v>8265</v>
      </c>
      <c r="P2140">
        <f t="shared" si="132"/>
        <v>6</v>
      </c>
      <c r="Q2140">
        <f t="shared" si="133"/>
        <v>106.69</v>
      </c>
      <c r="R2140" s="12" t="s">
        <v>8321</v>
      </c>
      <c r="S2140" t="s">
        <v>8337</v>
      </c>
      <c r="T2140" s="17">
        <f t="shared" si="134"/>
        <v>42135.589548611111</v>
      </c>
      <c r="U2140" s="17">
        <f t="shared" si="135"/>
        <v>41085.683333333334</v>
      </c>
    </row>
    <row r="2141" spans="2:21" ht="42.75" x14ac:dyDescent="0.45">
      <c r="B2141">
        <v>3923</v>
      </c>
      <c r="C2141" s="9" t="s">
        <v>3920</v>
      </c>
      <c r="D2141" s="3" t="s">
        <v>8031</v>
      </c>
      <c r="E2141" s="5">
        <v>11500</v>
      </c>
      <c r="F2141" s="7">
        <v>1384</v>
      </c>
      <c r="G2141" t="s">
        <v>8220</v>
      </c>
      <c r="H2141" t="s">
        <v>8224</v>
      </c>
      <c r="I2141" t="s">
        <v>8246</v>
      </c>
      <c r="J2141">
        <v>1428622271</v>
      </c>
      <c r="K2141">
        <v>1426203071</v>
      </c>
      <c r="L2141" t="b">
        <v>0</v>
      </c>
      <c r="M2141">
        <v>17</v>
      </c>
      <c r="N2141" t="b">
        <v>0</v>
      </c>
      <c r="O2141" t="s">
        <v>8269</v>
      </c>
      <c r="P2141">
        <f t="shared" si="132"/>
        <v>12</v>
      </c>
      <c r="Q2141">
        <f t="shared" si="133"/>
        <v>81.41</v>
      </c>
      <c r="R2141" s="12" t="s">
        <v>8323</v>
      </c>
      <c r="S2141" t="s">
        <v>8326</v>
      </c>
      <c r="T2141" s="17">
        <f t="shared" si="134"/>
        <v>42075.979988425926</v>
      </c>
      <c r="U2141" s="17">
        <f t="shared" si="135"/>
        <v>42383.17460648148</v>
      </c>
    </row>
    <row r="2142" spans="2:21" ht="42.75" x14ac:dyDescent="0.45">
      <c r="B2142">
        <v>3669</v>
      </c>
      <c r="C2142" s="9" t="s">
        <v>3666</v>
      </c>
      <c r="D2142" s="3" t="s">
        <v>7779</v>
      </c>
      <c r="E2142" s="5">
        <v>1000</v>
      </c>
      <c r="F2142" s="7">
        <v>1382</v>
      </c>
      <c r="G2142" t="s">
        <v>8218</v>
      </c>
      <c r="H2142" t="s">
        <v>8224</v>
      </c>
      <c r="I2142" t="s">
        <v>8246</v>
      </c>
      <c r="J2142">
        <v>1434039137</v>
      </c>
      <c r="K2142">
        <v>1431447137</v>
      </c>
      <c r="L2142" t="b">
        <v>0</v>
      </c>
      <c r="M2142">
        <v>17</v>
      </c>
      <c r="N2142" t="b">
        <v>1</v>
      </c>
      <c r="O2142" t="s">
        <v>8269</v>
      </c>
      <c r="P2142">
        <f t="shared" si="132"/>
        <v>138</v>
      </c>
      <c r="Q2142">
        <f t="shared" si="133"/>
        <v>81.290000000000006</v>
      </c>
      <c r="R2142" s="12" t="s">
        <v>8323</v>
      </c>
      <c r="S2142" t="s">
        <v>8326</v>
      </c>
      <c r="T2142" s="17">
        <f t="shared" si="134"/>
        <v>42136.675196759257</v>
      </c>
      <c r="U2142" s="17">
        <f t="shared" si="135"/>
        <v>42313.132407407407</v>
      </c>
    </row>
    <row r="2143" spans="2:21" ht="28.5" hidden="1" x14ac:dyDescent="0.45">
      <c r="B2143">
        <v>932</v>
      </c>
      <c r="C2143" s="9" t="s">
        <v>933</v>
      </c>
      <c r="D2143" s="3" t="s">
        <v>5042</v>
      </c>
      <c r="E2143" s="5">
        <v>9500</v>
      </c>
      <c r="F2143" s="7">
        <v>1381</v>
      </c>
      <c r="G2143" t="s">
        <v>8220</v>
      </c>
      <c r="H2143" t="s">
        <v>8223</v>
      </c>
      <c r="I2143" t="s">
        <v>8245</v>
      </c>
      <c r="J2143">
        <v>1363990545</v>
      </c>
      <c r="K2143">
        <v>1360106145</v>
      </c>
      <c r="L2143" t="b">
        <v>0</v>
      </c>
      <c r="M2143">
        <v>30</v>
      </c>
      <c r="N2143" t="b">
        <v>0</v>
      </c>
      <c r="O2143" t="s">
        <v>8276</v>
      </c>
      <c r="P2143">
        <f t="shared" si="132"/>
        <v>15</v>
      </c>
      <c r="Q2143">
        <f t="shared" si="133"/>
        <v>46.03</v>
      </c>
      <c r="R2143" s="12" t="s">
        <v>8327</v>
      </c>
      <c r="S2143" t="s">
        <v>8350</v>
      </c>
      <c r="T2143" s="17">
        <f t="shared" si="134"/>
        <v>41310.969270833331</v>
      </c>
      <c r="U2143" s="17">
        <f t="shared" si="135"/>
        <v>42166.083333333328</v>
      </c>
    </row>
    <row r="2144" spans="2:21" ht="28.5" hidden="1" x14ac:dyDescent="0.45">
      <c r="B2144">
        <v>1675</v>
      </c>
      <c r="C2144" s="9" t="s">
        <v>1676</v>
      </c>
      <c r="D2144" s="3" t="s">
        <v>5785</v>
      </c>
      <c r="E2144" s="5">
        <v>1000</v>
      </c>
      <c r="F2144" s="7">
        <v>1374.16</v>
      </c>
      <c r="G2144" t="s">
        <v>8218</v>
      </c>
      <c r="H2144" t="s">
        <v>8223</v>
      </c>
      <c r="I2144" t="s">
        <v>8245</v>
      </c>
      <c r="J2144">
        <v>1318802580</v>
      </c>
      <c r="K2144">
        <v>1316194540</v>
      </c>
      <c r="L2144" t="b">
        <v>0</v>
      </c>
      <c r="M2144">
        <v>34</v>
      </c>
      <c r="N2144" t="b">
        <v>1</v>
      </c>
      <c r="O2144" t="s">
        <v>8290</v>
      </c>
      <c r="P2144">
        <f t="shared" si="132"/>
        <v>137</v>
      </c>
      <c r="Q2144">
        <f t="shared" si="133"/>
        <v>40.42</v>
      </c>
      <c r="R2144" s="12" t="s">
        <v>8327</v>
      </c>
      <c r="S2144" t="s">
        <v>8338</v>
      </c>
      <c r="T2144" s="17">
        <f t="shared" si="134"/>
        <v>40802.733101851853</v>
      </c>
      <c r="U2144" s="17">
        <f t="shared" si="135"/>
        <v>42103.979988425926</v>
      </c>
    </row>
    <row r="2145" spans="2:21" ht="42.75" hidden="1" x14ac:dyDescent="0.45">
      <c r="B2145">
        <v>2994</v>
      </c>
      <c r="C2145" s="9" t="s">
        <v>2994</v>
      </c>
      <c r="D2145" s="3" t="s">
        <v>7104</v>
      </c>
      <c r="E2145" s="5">
        <v>300</v>
      </c>
      <c r="F2145" s="7">
        <v>1373.24</v>
      </c>
      <c r="G2145" t="s">
        <v>8218</v>
      </c>
      <c r="H2145" t="s">
        <v>8224</v>
      </c>
      <c r="I2145" t="s">
        <v>8246</v>
      </c>
      <c r="J2145">
        <v>1412335772</v>
      </c>
      <c r="K2145">
        <v>1409743772</v>
      </c>
      <c r="L2145" t="b">
        <v>0</v>
      </c>
      <c r="M2145">
        <v>59</v>
      </c>
      <c r="N2145" t="b">
        <v>1</v>
      </c>
      <c r="O2145" t="s">
        <v>8301</v>
      </c>
      <c r="P2145">
        <f t="shared" si="132"/>
        <v>458</v>
      </c>
      <c r="Q2145">
        <f t="shared" si="133"/>
        <v>23.28</v>
      </c>
      <c r="R2145" s="12" t="s">
        <v>8323</v>
      </c>
      <c r="S2145" t="s">
        <v>8324</v>
      </c>
      <c r="T2145" s="17">
        <f t="shared" si="134"/>
        <v>41885.478842592594</v>
      </c>
      <c r="U2145" s="17">
        <f t="shared" si="135"/>
        <v>42166.675196759257</v>
      </c>
    </row>
    <row r="2146" spans="2:21" ht="42.75" hidden="1" x14ac:dyDescent="0.45">
      <c r="B2146">
        <v>787</v>
      </c>
      <c r="C2146" s="9" t="s">
        <v>788</v>
      </c>
      <c r="D2146" s="3" t="s">
        <v>4897</v>
      </c>
      <c r="E2146" s="5">
        <v>1200</v>
      </c>
      <c r="F2146" s="7">
        <v>1370</v>
      </c>
      <c r="G2146" t="s">
        <v>8218</v>
      </c>
      <c r="H2146" t="s">
        <v>8223</v>
      </c>
      <c r="I2146" t="s">
        <v>8245</v>
      </c>
      <c r="J2146">
        <v>1383318226</v>
      </c>
      <c r="K2146">
        <v>1380726226</v>
      </c>
      <c r="L2146" t="b">
        <v>0</v>
      </c>
      <c r="M2146">
        <v>17</v>
      </c>
      <c r="N2146" t="b">
        <v>1</v>
      </c>
      <c r="O2146" t="s">
        <v>8274</v>
      </c>
      <c r="P2146">
        <f t="shared" si="132"/>
        <v>114</v>
      </c>
      <c r="Q2146">
        <f t="shared" si="133"/>
        <v>80.59</v>
      </c>
      <c r="R2146" s="12" t="s">
        <v>8327</v>
      </c>
      <c r="S2146" t="s">
        <v>8331</v>
      </c>
      <c r="T2146" s="17">
        <f t="shared" si="134"/>
        <v>41549.627615740741</v>
      </c>
      <c r="U2146" s="17">
        <f t="shared" si="135"/>
        <v>41355.927604166667</v>
      </c>
    </row>
    <row r="2147" spans="2:21" ht="42.75" hidden="1" x14ac:dyDescent="0.45">
      <c r="B2147">
        <v>103</v>
      </c>
      <c r="C2147" s="9" t="s">
        <v>105</v>
      </c>
      <c r="D2147" s="3" t="s">
        <v>4214</v>
      </c>
      <c r="E2147" s="5">
        <v>1300</v>
      </c>
      <c r="F2147" s="7">
        <v>1367</v>
      </c>
      <c r="G2147" t="s">
        <v>8218</v>
      </c>
      <c r="H2147" t="s">
        <v>8224</v>
      </c>
      <c r="I2147" t="s">
        <v>8246</v>
      </c>
      <c r="J2147">
        <v>1394220030</v>
      </c>
      <c r="K2147">
        <v>1392232830</v>
      </c>
      <c r="L2147" t="b">
        <v>0</v>
      </c>
      <c r="M2147">
        <v>49</v>
      </c>
      <c r="N2147" t="b">
        <v>1</v>
      </c>
      <c r="O2147" t="s">
        <v>8264</v>
      </c>
      <c r="P2147">
        <f t="shared" si="132"/>
        <v>105</v>
      </c>
      <c r="Q2147">
        <f t="shared" si="133"/>
        <v>27.9</v>
      </c>
      <c r="R2147" s="12" t="s">
        <v>8321</v>
      </c>
      <c r="S2147" t="s">
        <v>8343</v>
      </c>
      <c r="T2147" s="17">
        <f t="shared" si="134"/>
        <v>41682.805902777778</v>
      </c>
      <c r="U2147" s="17">
        <f t="shared" si="135"/>
        <v>40832.918749999997</v>
      </c>
    </row>
    <row r="2148" spans="2:21" ht="42.75" hidden="1" x14ac:dyDescent="0.45">
      <c r="B2148">
        <v>557</v>
      </c>
      <c r="C2148" s="9" t="s">
        <v>558</v>
      </c>
      <c r="D2148" s="3" t="s">
        <v>4667</v>
      </c>
      <c r="E2148" s="5">
        <v>150000</v>
      </c>
      <c r="F2148" s="7">
        <v>1366</v>
      </c>
      <c r="G2148" t="s">
        <v>8220</v>
      </c>
      <c r="H2148" t="s">
        <v>8235</v>
      </c>
      <c r="I2148" t="s">
        <v>8248</v>
      </c>
      <c r="J2148">
        <v>1480721803</v>
      </c>
      <c r="K2148">
        <v>1478126203</v>
      </c>
      <c r="L2148" t="b">
        <v>0</v>
      </c>
      <c r="M2148">
        <v>20</v>
      </c>
      <c r="N2148" t="b">
        <v>0</v>
      </c>
      <c r="O2148" t="s">
        <v>8270</v>
      </c>
      <c r="P2148">
        <f t="shared" si="132"/>
        <v>1</v>
      </c>
      <c r="Q2148">
        <f t="shared" si="133"/>
        <v>68.3</v>
      </c>
      <c r="R2148" s="12" t="s">
        <v>8308</v>
      </c>
      <c r="S2148" t="s">
        <v>8342</v>
      </c>
      <c r="T2148" s="17">
        <f t="shared" si="134"/>
        <v>42676.942164351851</v>
      </c>
      <c r="U2148" s="17">
        <f t="shared" si="135"/>
        <v>41915.478842592594</v>
      </c>
    </row>
    <row r="2149" spans="2:21" ht="42.75" hidden="1" x14ac:dyDescent="0.45">
      <c r="B2149">
        <v>1033</v>
      </c>
      <c r="C2149" s="9" t="s">
        <v>1034</v>
      </c>
      <c r="D2149" s="3" t="s">
        <v>5143</v>
      </c>
      <c r="E2149" s="5">
        <v>1328</v>
      </c>
      <c r="F2149" s="7">
        <v>1366</v>
      </c>
      <c r="G2149" t="s">
        <v>8218</v>
      </c>
      <c r="H2149" t="s">
        <v>8224</v>
      </c>
      <c r="I2149" t="s">
        <v>8246</v>
      </c>
      <c r="J2149">
        <v>1481564080</v>
      </c>
      <c r="K2149">
        <v>1479144880</v>
      </c>
      <c r="L2149" t="b">
        <v>0</v>
      </c>
      <c r="M2149">
        <v>27</v>
      </c>
      <c r="N2149" t="b">
        <v>1</v>
      </c>
      <c r="O2149" t="s">
        <v>8278</v>
      </c>
      <c r="P2149">
        <f t="shared" si="132"/>
        <v>103</v>
      </c>
      <c r="Q2149">
        <f t="shared" si="133"/>
        <v>50.59</v>
      </c>
      <c r="R2149" s="12" t="s">
        <v>8327</v>
      </c>
      <c r="S2149" t="s">
        <v>8329</v>
      </c>
      <c r="T2149" s="17">
        <f t="shared" si="134"/>
        <v>42688.732407407413</v>
      </c>
      <c r="U2149" s="17">
        <f t="shared" si="135"/>
        <v>41579.627615740741</v>
      </c>
    </row>
    <row r="2150" spans="2:21" ht="42.75" hidden="1" x14ac:dyDescent="0.45">
      <c r="B2150">
        <v>3449</v>
      </c>
      <c r="C2150" s="9" t="s">
        <v>3448</v>
      </c>
      <c r="D2150" s="3" t="s">
        <v>7559</v>
      </c>
      <c r="E2150" s="5">
        <v>800</v>
      </c>
      <c r="F2150" s="7">
        <v>1365</v>
      </c>
      <c r="G2150" t="s">
        <v>8218</v>
      </c>
      <c r="H2150" t="s">
        <v>8223</v>
      </c>
      <c r="I2150" t="s">
        <v>8245</v>
      </c>
      <c r="J2150">
        <v>1468036800</v>
      </c>
      <c r="K2150">
        <v>1465607738</v>
      </c>
      <c r="L2150" t="b">
        <v>0</v>
      </c>
      <c r="M2150">
        <v>20</v>
      </c>
      <c r="N2150" t="b">
        <v>1</v>
      </c>
      <c r="O2150" t="s">
        <v>8269</v>
      </c>
      <c r="P2150">
        <f t="shared" si="132"/>
        <v>171</v>
      </c>
      <c r="Q2150">
        <f t="shared" si="133"/>
        <v>68.25</v>
      </c>
      <c r="R2150" s="12" t="s">
        <v>8323</v>
      </c>
      <c r="S2150" t="s">
        <v>8326</v>
      </c>
      <c r="T2150" s="17">
        <f t="shared" si="134"/>
        <v>42532.052523148144</v>
      </c>
      <c r="U2150" s="17">
        <f t="shared" si="135"/>
        <v>41705.805902777778</v>
      </c>
    </row>
    <row r="2151" spans="2:21" ht="42.75" hidden="1" x14ac:dyDescent="0.45">
      <c r="B2151">
        <v>2469</v>
      </c>
      <c r="C2151" s="9" t="s">
        <v>2470</v>
      </c>
      <c r="D2151" s="3" t="s">
        <v>6579</v>
      </c>
      <c r="E2151" s="5">
        <v>1200</v>
      </c>
      <c r="F2151" s="7">
        <v>1364</v>
      </c>
      <c r="G2151" t="s">
        <v>8218</v>
      </c>
      <c r="H2151" t="s">
        <v>8223</v>
      </c>
      <c r="I2151" t="s">
        <v>8245</v>
      </c>
      <c r="J2151">
        <v>1297160329</v>
      </c>
      <c r="K2151">
        <v>1295000329</v>
      </c>
      <c r="L2151" t="b">
        <v>0</v>
      </c>
      <c r="M2151">
        <v>47</v>
      </c>
      <c r="N2151" t="b">
        <v>1</v>
      </c>
      <c r="O2151" t="s">
        <v>8277</v>
      </c>
      <c r="P2151">
        <f t="shared" si="132"/>
        <v>114</v>
      </c>
      <c r="Q2151">
        <f t="shared" si="133"/>
        <v>29.02</v>
      </c>
      <c r="R2151" s="12" t="s">
        <v>8327</v>
      </c>
      <c r="S2151" t="s">
        <v>8328</v>
      </c>
      <c r="T2151" s="17">
        <f t="shared" si="134"/>
        <v>40557.429733796293</v>
      </c>
      <c r="U2151" s="17">
        <f t="shared" si="135"/>
        <v>42706.983831018515</v>
      </c>
    </row>
    <row r="2152" spans="2:21" ht="42.75" hidden="1" x14ac:dyDescent="0.45">
      <c r="B2152">
        <v>2918</v>
      </c>
      <c r="C2152" s="9" t="s">
        <v>2918</v>
      </c>
      <c r="D2152" s="3" t="s">
        <v>7028</v>
      </c>
      <c r="E2152" s="5">
        <v>5000</v>
      </c>
      <c r="F2152" s="7">
        <v>1362</v>
      </c>
      <c r="G2152" t="s">
        <v>8220</v>
      </c>
      <c r="H2152" t="s">
        <v>8223</v>
      </c>
      <c r="I2152" t="s">
        <v>8245</v>
      </c>
      <c r="J2152">
        <v>1446131207</v>
      </c>
      <c r="K2152">
        <v>1443712007</v>
      </c>
      <c r="L2152" t="b">
        <v>0</v>
      </c>
      <c r="M2152">
        <v>20</v>
      </c>
      <c r="N2152" t="b">
        <v>0</v>
      </c>
      <c r="O2152" t="s">
        <v>8269</v>
      </c>
      <c r="P2152">
        <f t="shared" si="132"/>
        <v>27</v>
      </c>
      <c r="Q2152">
        <f t="shared" si="133"/>
        <v>68.099999999999994</v>
      </c>
      <c r="R2152" s="12" t="s">
        <v>8323</v>
      </c>
      <c r="S2152" t="s">
        <v>8326</v>
      </c>
      <c r="T2152" s="17">
        <f t="shared" si="134"/>
        <v>42278.629710648151</v>
      </c>
      <c r="U2152" s="17">
        <f t="shared" si="135"/>
        <v>42716.732407407413</v>
      </c>
    </row>
    <row r="2153" spans="2:21" ht="28.5" hidden="1" x14ac:dyDescent="0.45">
      <c r="B2153">
        <v>2558</v>
      </c>
      <c r="C2153" s="9" t="s">
        <v>2558</v>
      </c>
      <c r="D2153" s="3" t="s">
        <v>6668</v>
      </c>
      <c r="E2153" s="5">
        <v>1250</v>
      </c>
      <c r="F2153" s="7">
        <v>1361</v>
      </c>
      <c r="G2153" t="s">
        <v>8218</v>
      </c>
      <c r="H2153" t="s">
        <v>8225</v>
      </c>
      <c r="I2153" t="s">
        <v>8247</v>
      </c>
      <c r="J2153">
        <v>1430488740</v>
      </c>
      <c r="K2153">
        <v>1427747906</v>
      </c>
      <c r="L2153" t="b">
        <v>0</v>
      </c>
      <c r="M2153">
        <v>18</v>
      </c>
      <c r="N2153" t="b">
        <v>1</v>
      </c>
      <c r="O2153" t="s">
        <v>8298</v>
      </c>
      <c r="P2153">
        <f t="shared" si="132"/>
        <v>109</v>
      </c>
      <c r="Q2153">
        <f t="shared" si="133"/>
        <v>75.61</v>
      </c>
      <c r="R2153" s="12" t="s">
        <v>8327</v>
      </c>
      <c r="S2153" t="s">
        <v>8341</v>
      </c>
      <c r="T2153" s="17">
        <f t="shared" si="134"/>
        <v>42093.860023148154</v>
      </c>
      <c r="U2153" s="17">
        <f t="shared" si="135"/>
        <v>42560.166666666672</v>
      </c>
    </row>
    <row r="2154" spans="2:21" ht="42.75" hidden="1" x14ac:dyDescent="0.45">
      <c r="B2154">
        <v>2102</v>
      </c>
      <c r="C2154" s="9" t="s">
        <v>2103</v>
      </c>
      <c r="D2154" s="3" t="s">
        <v>6212</v>
      </c>
      <c r="E2154" s="5">
        <v>1000</v>
      </c>
      <c r="F2154" s="7">
        <v>1360</v>
      </c>
      <c r="G2154" t="s">
        <v>8218</v>
      </c>
      <c r="H2154" t="s">
        <v>8223</v>
      </c>
      <c r="I2154" t="s">
        <v>8245</v>
      </c>
      <c r="J2154">
        <v>1304628648</v>
      </c>
      <c r="K2154">
        <v>1302036648</v>
      </c>
      <c r="L2154" t="b">
        <v>0</v>
      </c>
      <c r="M2154">
        <v>38</v>
      </c>
      <c r="N2154" t="b">
        <v>1</v>
      </c>
      <c r="O2154" t="s">
        <v>8277</v>
      </c>
      <c r="P2154">
        <f t="shared" si="132"/>
        <v>136</v>
      </c>
      <c r="Q2154">
        <f t="shared" si="133"/>
        <v>35.79</v>
      </c>
      <c r="R2154" s="12" t="s">
        <v>8327</v>
      </c>
      <c r="S2154" t="s">
        <v>8328</v>
      </c>
      <c r="T2154" s="17">
        <f t="shared" si="134"/>
        <v>40638.868611111109</v>
      </c>
      <c r="U2154" s="17">
        <f t="shared" si="135"/>
        <v>40582.429733796293</v>
      </c>
    </row>
    <row r="2155" spans="2:21" ht="42.75" x14ac:dyDescent="0.45">
      <c r="B2155">
        <v>2834</v>
      </c>
      <c r="C2155" s="9" t="s">
        <v>2834</v>
      </c>
      <c r="D2155" s="3" t="s">
        <v>6944</v>
      </c>
      <c r="E2155" s="5">
        <v>800</v>
      </c>
      <c r="F2155" s="7">
        <v>1360</v>
      </c>
      <c r="G2155" t="s">
        <v>8218</v>
      </c>
      <c r="H2155" t="s">
        <v>8224</v>
      </c>
      <c r="I2155" t="s">
        <v>8246</v>
      </c>
      <c r="J2155">
        <v>1422658930</v>
      </c>
      <c r="K2155">
        <v>1421362930</v>
      </c>
      <c r="L2155" t="b">
        <v>0</v>
      </c>
      <c r="M2155">
        <v>21</v>
      </c>
      <c r="N2155" t="b">
        <v>1</v>
      </c>
      <c r="O2155" t="s">
        <v>8269</v>
      </c>
      <c r="P2155">
        <f t="shared" si="132"/>
        <v>170</v>
      </c>
      <c r="Q2155">
        <f t="shared" si="133"/>
        <v>64.760000000000005</v>
      </c>
      <c r="R2155" s="12" t="s">
        <v>8323</v>
      </c>
      <c r="S2155" t="s">
        <v>8326</v>
      </c>
      <c r="T2155" s="17">
        <f t="shared" si="134"/>
        <v>42019.959837962961</v>
      </c>
      <c r="U2155" s="17">
        <f t="shared" si="135"/>
        <v>42306.629710648151</v>
      </c>
    </row>
    <row r="2156" spans="2:21" ht="85.5" hidden="1" x14ac:dyDescent="0.45">
      <c r="B2156">
        <v>78</v>
      </c>
      <c r="C2156" s="9" t="s">
        <v>80</v>
      </c>
      <c r="D2156" s="3" t="s">
        <v>4189</v>
      </c>
      <c r="E2156" s="5">
        <v>50</v>
      </c>
      <c r="F2156" s="7">
        <v>1351</v>
      </c>
      <c r="G2156" t="s">
        <v>8218</v>
      </c>
      <c r="H2156" t="s">
        <v>8229</v>
      </c>
      <c r="I2156" t="s">
        <v>8248</v>
      </c>
      <c r="J2156">
        <v>1472751121</v>
      </c>
      <c r="K2156">
        <v>1471887121</v>
      </c>
      <c r="L2156" t="b">
        <v>0</v>
      </c>
      <c r="M2156">
        <v>35</v>
      </c>
      <c r="N2156" t="b">
        <v>1</v>
      </c>
      <c r="O2156" t="s">
        <v>8264</v>
      </c>
      <c r="P2156">
        <f t="shared" si="132"/>
        <v>2702</v>
      </c>
      <c r="Q2156">
        <f t="shared" si="133"/>
        <v>38.6</v>
      </c>
      <c r="R2156" s="12" t="s">
        <v>8321</v>
      </c>
      <c r="S2156" t="s">
        <v>8343</v>
      </c>
      <c r="T2156" s="17">
        <f t="shared" si="134"/>
        <v>42604.730567129634</v>
      </c>
      <c r="U2156" s="17">
        <f t="shared" si="135"/>
        <v>42125.582638888889</v>
      </c>
    </row>
    <row r="2157" spans="2:21" ht="42.75" hidden="1" x14ac:dyDescent="0.45">
      <c r="B2157">
        <v>877</v>
      </c>
      <c r="C2157" s="9" t="s">
        <v>878</v>
      </c>
      <c r="D2157" s="3" t="s">
        <v>4987</v>
      </c>
      <c r="E2157" s="5">
        <v>2000</v>
      </c>
      <c r="F2157" s="7">
        <v>1351</v>
      </c>
      <c r="G2157" t="s">
        <v>8220</v>
      </c>
      <c r="H2157" t="s">
        <v>8223</v>
      </c>
      <c r="I2157" t="s">
        <v>8245</v>
      </c>
      <c r="J2157">
        <v>1387479360</v>
      </c>
      <c r="K2157">
        <v>1384887360</v>
      </c>
      <c r="L2157" t="b">
        <v>0</v>
      </c>
      <c r="M2157">
        <v>29</v>
      </c>
      <c r="N2157" t="b">
        <v>0</v>
      </c>
      <c r="O2157" t="s">
        <v>8276</v>
      </c>
      <c r="P2157">
        <f t="shared" si="132"/>
        <v>68</v>
      </c>
      <c r="Q2157">
        <f t="shared" si="133"/>
        <v>46.59</v>
      </c>
      <c r="R2157" s="12" t="s">
        <v>8327</v>
      </c>
      <c r="S2157" t="s">
        <v>8350</v>
      </c>
      <c r="T2157" s="17">
        <f t="shared" si="134"/>
        <v>41597.788888888892</v>
      </c>
      <c r="U2157" s="17">
        <f t="shared" si="135"/>
        <v>40668.868611111109</v>
      </c>
    </row>
    <row r="2158" spans="2:21" ht="42.75" hidden="1" x14ac:dyDescent="0.45">
      <c r="B2158">
        <v>1884</v>
      </c>
      <c r="C2158" s="9" t="s">
        <v>1885</v>
      </c>
      <c r="D2158" s="3" t="s">
        <v>5994</v>
      </c>
      <c r="E2158" s="5">
        <v>1000</v>
      </c>
      <c r="F2158" s="7">
        <v>1351</v>
      </c>
      <c r="G2158" t="s">
        <v>8218</v>
      </c>
      <c r="H2158" t="s">
        <v>8223</v>
      </c>
      <c r="I2158" t="s">
        <v>8245</v>
      </c>
      <c r="J2158">
        <v>1354017600</v>
      </c>
      <c r="K2158">
        <v>1350967535</v>
      </c>
      <c r="L2158" t="b">
        <v>0</v>
      </c>
      <c r="M2158">
        <v>26</v>
      </c>
      <c r="N2158" t="b">
        <v>1</v>
      </c>
      <c r="O2158" t="s">
        <v>8277</v>
      </c>
      <c r="P2158">
        <f t="shared" si="132"/>
        <v>135</v>
      </c>
      <c r="Q2158">
        <f t="shared" si="133"/>
        <v>51.96</v>
      </c>
      <c r="R2158" s="12" t="s">
        <v>8327</v>
      </c>
      <c r="S2158" t="s">
        <v>8328</v>
      </c>
      <c r="T2158" s="17">
        <f t="shared" si="134"/>
        <v>41205.198321759257</v>
      </c>
      <c r="U2158" s="17">
        <f t="shared" si="135"/>
        <v>42034.959837962961</v>
      </c>
    </row>
    <row r="2159" spans="2:21" ht="28.5" hidden="1" x14ac:dyDescent="0.45">
      <c r="B2159">
        <v>2118</v>
      </c>
      <c r="C2159" s="9" t="s">
        <v>2119</v>
      </c>
      <c r="D2159" s="3" t="s">
        <v>6228</v>
      </c>
      <c r="E2159" s="5">
        <v>1000</v>
      </c>
      <c r="F2159" s="7">
        <v>1346.11</v>
      </c>
      <c r="G2159" t="s">
        <v>8218</v>
      </c>
      <c r="H2159" t="s">
        <v>8223</v>
      </c>
      <c r="I2159" t="s">
        <v>8245</v>
      </c>
      <c r="J2159">
        <v>1311538136</v>
      </c>
      <c r="K2159">
        <v>1308946136</v>
      </c>
      <c r="L2159" t="b">
        <v>0</v>
      </c>
      <c r="M2159">
        <v>17</v>
      </c>
      <c r="N2159" t="b">
        <v>1</v>
      </c>
      <c r="O2159" t="s">
        <v>8277</v>
      </c>
      <c r="P2159">
        <f t="shared" si="132"/>
        <v>135</v>
      </c>
      <c r="Q2159">
        <f t="shared" si="133"/>
        <v>79.180000000000007</v>
      </c>
      <c r="R2159" s="12" t="s">
        <v>8327</v>
      </c>
      <c r="S2159" t="s">
        <v>8328</v>
      </c>
      <c r="T2159" s="17">
        <f t="shared" si="134"/>
        <v>40718.839537037034</v>
      </c>
      <c r="U2159" s="17">
        <f t="shared" si="135"/>
        <v>42614.730567129634</v>
      </c>
    </row>
    <row r="2160" spans="2:21" ht="42.75" hidden="1" x14ac:dyDescent="0.45">
      <c r="B2160">
        <v>2406</v>
      </c>
      <c r="C2160" s="9" t="s">
        <v>2407</v>
      </c>
      <c r="D2160" s="3" t="s">
        <v>6516</v>
      </c>
      <c r="E2160" s="5">
        <v>3250</v>
      </c>
      <c r="F2160" s="7">
        <v>1345</v>
      </c>
      <c r="G2160" t="s">
        <v>8220</v>
      </c>
      <c r="H2160" t="s">
        <v>8223</v>
      </c>
      <c r="I2160" t="s">
        <v>8245</v>
      </c>
      <c r="J2160">
        <v>1421635190</v>
      </c>
      <c r="K2160">
        <v>1418179190</v>
      </c>
      <c r="L2160" t="b">
        <v>0</v>
      </c>
      <c r="M2160">
        <v>16</v>
      </c>
      <c r="N2160" t="b">
        <v>0</v>
      </c>
      <c r="O2160" t="s">
        <v>8282</v>
      </c>
      <c r="P2160">
        <f t="shared" si="132"/>
        <v>41</v>
      </c>
      <c r="Q2160">
        <f t="shared" si="133"/>
        <v>84.06</v>
      </c>
      <c r="R2160" s="12" t="s">
        <v>8319</v>
      </c>
      <c r="S2160" t="s">
        <v>8345</v>
      </c>
      <c r="T2160" s="17">
        <f t="shared" si="134"/>
        <v>41983.110995370371</v>
      </c>
      <c r="U2160" s="17">
        <f t="shared" si="135"/>
        <v>41627.788888888892</v>
      </c>
    </row>
    <row r="2161" spans="2:22" ht="42.75" hidden="1" x14ac:dyDescent="0.45">
      <c r="B2161">
        <v>846</v>
      </c>
      <c r="C2161" s="9" t="s">
        <v>847</v>
      </c>
      <c r="D2161" s="3" t="s">
        <v>4956</v>
      </c>
      <c r="E2161" s="5">
        <v>1100</v>
      </c>
      <c r="F2161" s="7">
        <v>1342.01</v>
      </c>
      <c r="G2161" t="s">
        <v>8218</v>
      </c>
      <c r="H2161" t="s">
        <v>8224</v>
      </c>
      <c r="I2161" t="s">
        <v>8246</v>
      </c>
      <c r="J2161">
        <v>1394460000</v>
      </c>
      <c r="K2161">
        <v>1393233855</v>
      </c>
      <c r="L2161" t="b">
        <v>0</v>
      </c>
      <c r="M2161">
        <v>47</v>
      </c>
      <c r="N2161" t="b">
        <v>1</v>
      </c>
      <c r="O2161" t="s">
        <v>8275</v>
      </c>
      <c r="P2161">
        <f t="shared" si="132"/>
        <v>122</v>
      </c>
      <c r="Q2161">
        <f t="shared" si="133"/>
        <v>28.55</v>
      </c>
      <c r="R2161" s="12" t="s">
        <v>8327</v>
      </c>
      <c r="S2161" t="s">
        <v>8336</v>
      </c>
      <c r="T2161" s="17">
        <f t="shared" si="134"/>
        <v>41694.391840277778</v>
      </c>
      <c r="U2161" s="17">
        <f t="shared" si="135"/>
        <v>41240.5</v>
      </c>
    </row>
    <row r="2162" spans="2:22" ht="28.5" hidden="1" x14ac:dyDescent="0.45">
      <c r="B2162">
        <v>1353</v>
      </c>
      <c r="C2162" s="9" t="s">
        <v>1354</v>
      </c>
      <c r="D2162" s="3" t="s">
        <v>5463</v>
      </c>
      <c r="E2162" s="5">
        <v>1000</v>
      </c>
      <c r="F2162" s="7">
        <v>1336</v>
      </c>
      <c r="G2162" t="s">
        <v>8218</v>
      </c>
      <c r="H2162" t="s">
        <v>8223</v>
      </c>
      <c r="I2162" t="s">
        <v>8245</v>
      </c>
      <c r="J2162">
        <v>1362960000</v>
      </c>
      <c r="K2162">
        <v>1359946188</v>
      </c>
      <c r="L2162" t="b">
        <v>0</v>
      </c>
      <c r="M2162">
        <v>42</v>
      </c>
      <c r="N2162" t="b">
        <v>1</v>
      </c>
      <c r="O2162" t="s">
        <v>8272</v>
      </c>
      <c r="P2162">
        <f t="shared" si="132"/>
        <v>134</v>
      </c>
      <c r="Q2162">
        <f t="shared" si="133"/>
        <v>31.81</v>
      </c>
      <c r="R2162" s="12" t="s">
        <v>8311</v>
      </c>
      <c r="S2162" t="s">
        <v>8333</v>
      </c>
      <c r="T2162" s="17">
        <f t="shared" si="134"/>
        <v>41309.11791666667</v>
      </c>
      <c r="U2162" s="17">
        <f t="shared" si="135"/>
        <v>40748.839537037034</v>
      </c>
    </row>
    <row r="2163" spans="2:22" ht="42.75" hidden="1" x14ac:dyDescent="0.45">
      <c r="B2163">
        <v>4077</v>
      </c>
      <c r="C2163" s="9" t="s">
        <v>4073</v>
      </c>
      <c r="D2163" s="3" t="s">
        <v>8180</v>
      </c>
      <c r="E2163" s="5">
        <v>15000</v>
      </c>
      <c r="F2163" s="7">
        <v>1335</v>
      </c>
      <c r="G2163" t="s">
        <v>8220</v>
      </c>
      <c r="H2163" t="s">
        <v>8223</v>
      </c>
      <c r="I2163" t="s">
        <v>8245</v>
      </c>
      <c r="J2163">
        <v>1482339794</v>
      </c>
      <c r="K2163">
        <v>1479747794</v>
      </c>
      <c r="L2163" t="b">
        <v>0</v>
      </c>
      <c r="M2163">
        <v>6</v>
      </c>
      <c r="N2163" t="b">
        <v>0</v>
      </c>
      <c r="O2163" t="s">
        <v>8269</v>
      </c>
      <c r="P2163">
        <f t="shared" si="132"/>
        <v>9</v>
      </c>
      <c r="Q2163">
        <f t="shared" si="133"/>
        <v>222.5</v>
      </c>
      <c r="R2163" s="12" t="s">
        <v>8323</v>
      </c>
      <c r="S2163" t="s">
        <v>8326</v>
      </c>
      <c r="T2163" s="17">
        <f t="shared" si="134"/>
        <v>42695.7105787037</v>
      </c>
      <c r="U2163" s="17">
        <f t="shared" si="135"/>
        <v>42023.110995370371</v>
      </c>
    </row>
    <row r="2164" spans="2:22" hidden="1" x14ac:dyDescent="0.45">
      <c r="B2164">
        <v>2659</v>
      </c>
      <c r="C2164" s="9" t="s">
        <v>2659</v>
      </c>
      <c r="D2164" s="3" t="s">
        <v>6769</v>
      </c>
      <c r="E2164" s="5">
        <v>49000</v>
      </c>
      <c r="F2164" s="7">
        <v>1333</v>
      </c>
      <c r="G2164" t="s">
        <v>8219</v>
      </c>
      <c r="H2164" t="s">
        <v>8223</v>
      </c>
      <c r="I2164" t="s">
        <v>8245</v>
      </c>
      <c r="J2164">
        <v>1429321210</v>
      </c>
      <c r="K2164">
        <v>1426729210</v>
      </c>
      <c r="L2164" t="b">
        <v>0</v>
      </c>
      <c r="M2164">
        <v>10</v>
      </c>
      <c r="N2164" t="b">
        <v>0</v>
      </c>
      <c r="O2164" t="s">
        <v>8299</v>
      </c>
      <c r="P2164">
        <f t="shared" si="132"/>
        <v>3</v>
      </c>
      <c r="Q2164">
        <f t="shared" si="133"/>
        <v>133.30000000000001</v>
      </c>
      <c r="R2164" s="12" t="s">
        <v>8308</v>
      </c>
      <c r="S2164" t="s">
        <v>8315</v>
      </c>
      <c r="T2164" s="17">
        <f t="shared" si="134"/>
        <v>42082.069560185191</v>
      </c>
      <c r="U2164" s="17">
        <f t="shared" si="135"/>
        <v>41708.583333333336</v>
      </c>
    </row>
    <row r="2165" spans="2:22" ht="42.75" hidden="1" x14ac:dyDescent="0.45">
      <c r="B2165">
        <v>1323</v>
      </c>
      <c r="C2165" s="9" t="s">
        <v>1324</v>
      </c>
      <c r="D2165" s="3" t="s">
        <v>5433</v>
      </c>
      <c r="E2165" s="5">
        <v>15000</v>
      </c>
      <c r="F2165" s="7">
        <v>1332</v>
      </c>
      <c r="G2165" t="s">
        <v>8219</v>
      </c>
      <c r="H2165" t="s">
        <v>8223</v>
      </c>
      <c r="I2165" t="s">
        <v>8245</v>
      </c>
      <c r="J2165">
        <v>1461653700</v>
      </c>
      <c r="K2165">
        <v>1458665146</v>
      </c>
      <c r="L2165" t="b">
        <v>0</v>
      </c>
      <c r="M2165">
        <v>44</v>
      </c>
      <c r="N2165" t="b">
        <v>0</v>
      </c>
      <c r="O2165" t="s">
        <v>8271</v>
      </c>
      <c r="P2165">
        <f t="shared" si="132"/>
        <v>9</v>
      </c>
      <c r="Q2165">
        <f t="shared" si="133"/>
        <v>30.27</v>
      </c>
      <c r="R2165" s="12" t="s">
        <v>8308</v>
      </c>
      <c r="S2165" t="s">
        <v>8310</v>
      </c>
      <c r="T2165" s="17">
        <f t="shared" si="134"/>
        <v>42451.698449074072</v>
      </c>
      <c r="U2165" s="17">
        <f t="shared" si="135"/>
        <v>41344</v>
      </c>
    </row>
    <row r="2166" spans="2:22" ht="28.5" hidden="1" x14ac:dyDescent="0.45">
      <c r="B2166">
        <v>528</v>
      </c>
      <c r="C2166" s="9" t="s">
        <v>529</v>
      </c>
      <c r="D2166" s="3" t="s">
        <v>4638</v>
      </c>
      <c r="E2166" s="5">
        <v>1150</v>
      </c>
      <c r="F2166" s="7">
        <v>1330</v>
      </c>
      <c r="G2166" t="s">
        <v>8218</v>
      </c>
      <c r="H2166" t="s">
        <v>8223</v>
      </c>
      <c r="I2166" t="s">
        <v>8245</v>
      </c>
      <c r="J2166">
        <v>1434921600</v>
      </c>
      <c r="K2166">
        <v>1433109907</v>
      </c>
      <c r="L2166" t="b">
        <v>0</v>
      </c>
      <c r="M2166">
        <v>30</v>
      </c>
      <c r="N2166" t="b">
        <v>1</v>
      </c>
      <c r="O2166" t="s">
        <v>8269</v>
      </c>
      <c r="P2166">
        <f t="shared" si="132"/>
        <v>116</v>
      </c>
      <c r="Q2166">
        <f t="shared" si="133"/>
        <v>44.33</v>
      </c>
      <c r="R2166" s="12" t="s">
        <v>8323</v>
      </c>
      <c r="S2166" t="s">
        <v>8326</v>
      </c>
      <c r="T2166" s="17">
        <f t="shared" si="134"/>
        <v>42155.920219907406</v>
      </c>
      <c r="U2166" s="17">
        <f t="shared" si="135"/>
        <v>42725.7105787037</v>
      </c>
    </row>
    <row r="2167" spans="2:22" ht="28.5" hidden="1" x14ac:dyDescent="0.45">
      <c r="B2167">
        <v>1741</v>
      </c>
      <c r="C2167" s="9" t="s">
        <v>1742</v>
      </c>
      <c r="D2167" s="3" t="s">
        <v>5851</v>
      </c>
      <c r="E2167" s="5">
        <v>1200</v>
      </c>
      <c r="F2167" s="7">
        <v>1330</v>
      </c>
      <c r="G2167" t="s">
        <v>8218</v>
      </c>
      <c r="H2167" t="s">
        <v>8224</v>
      </c>
      <c r="I2167" t="s">
        <v>8246</v>
      </c>
      <c r="J2167">
        <v>1433948671</v>
      </c>
      <c r="K2167">
        <v>1430060671</v>
      </c>
      <c r="L2167" t="b">
        <v>0</v>
      </c>
      <c r="M2167">
        <v>52</v>
      </c>
      <c r="N2167" t="b">
        <v>1</v>
      </c>
      <c r="O2167" t="s">
        <v>8283</v>
      </c>
      <c r="P2167">
        <f t="shared" si="132"/>
        <v>111</v>
      </c>
      <c r="Q2167">
        <f t="shared" si="133"/>
        <v>25.58</v>
      </c>
      <c r="R2167" s="12" t="s">
        <v>8313</v>
      </c>
      <c r="S2167" t="s">
        <v>8314</v>
      </c>
      <c r="T2167" s="17">
        <f t="shared" si="134"/>
        <v>42120.628136574072</v>
      </c>
      <c r="U2167" s="17">
        <f t="shared" si="135"/>
        <v>42112.069560185191</v>
      </c>
    </row>
    <row r="2168" spans="2:22" ht="42.75" x14ac:dyDescent="0.45">
      <c r="B2168">
        <v>2800</v>
      </c>
      <c r="C2168" s="9" t="s">
        <v>2800</v>
      </c>
      <c r="D2168" s="3" t="s">
        <v>6910</v>
      </c>
      <c r="E2168" s="5">
        <v>1000</v>
      </c>
      <c r="F2168" s="7">
        <v>1330</v>
      </c>
      <c r="G2168" t="s">
        <v>8218</v>
      </c>
      <c r="H2168" t="s">
        <v>8224</v>
      </c>
      <c r="I2168" t="s">
        <v>8246</v>
      </c>
      <c r="J2168">
        <v>1420377366</v>
      </c>
      <c r="K2168">
        <v>1415193366</v>
      </c>
      <c r="L2168" t="b">
        <v>0</v>
      </c>
      <c r="M2168">
        <v>31</v>
      </c>
      <c r="N2168" t="b">
        <v>1</v>
      </c>
      <c r="O2168" t="s">
        <v>8269</v>
      </c>
      <c r="P2168">
        <f t="shared" si="132"/>
        <v>133</v>
      </c>
      <c r="Q2168">
        <f t="shared" si="133"/>
        <v>42.9</v>
      </c>
      <c r="R2168" s="12" t="s">
        <v>8323</v>
      </c>
      <c r="S2168" t="s">
        <v>8326</v>
      </c>
      <c r="T2168" s="17">
        <f t="shared" si="134"/>
        <v>41948.552847222221</v>
      </c>
      <c r="U2168" s="17">
        <f t="shared" si="135"/>
        <v>42486.288194444445</v>
      </c>
    </row>
    <row r="2169" spans="2:22" ht="42.75" hidden="1" x14ac:dyDescent="0.45">
      <c r="B2169">
        <v>3762</v>
      </c>
      <c r="C2169" s="9" t="s">
        <v>3759</v>
      </c>
      <c r="D2169" s="3" t="s">
        <v>7872</v>
      </c>
      <c r="E2169" s="5">
        <v>1250</v>
      </c>
      <c r="F2169" s="7">
        <v>1328</v>
      </c>
      <c r="G2169" t="s">
        <v>8218</v>
      </c>
      <c r="H2169" t="s">
        <v>8224</v>
      </c>
      <c r="I2169" t="s">
        <v>8246</v>
      </c>
      <c r="J2169">
        <v>1438543889</v>
      </c>
      <c r="K2169">
        <v>1436383889</v>
      </c>
      <c r="L2169" t="b">
        <v>0</v>
      </c>
      <c r="M2169">
        <v>28</v>
      </c>
      <c r="N2169" t="b">
        <v>1</v>
      </c>
      <c r="O2169" t="s">
        <v>8303</v>
      </c>
      <c r="P2169">
        <f t="shared" si="132"/>
        <v>106</v>
      </c>
      <c r="Q2169">
        <f t="shared" si="133"/>
        <v>47.43</v>
      </c>
      <c r="R2169" s="12" t="s">
        <v>8323</v>
      </c>
      <c r="S2169" t="s">
        <v>8335</v>
      </c>
      <c r="T2169" s="17">
        <f t="shared" si="134"/>
        <v>42193.813530092593</v>
      </c>
      <c r="U2169" s="17">
        <f t="shared" si="135"/>
        <v>42176.888888888891</v>
      </c>
      <c r="V2169">
        <f>YEAR(T:T)</f>
        <v>2015</v>
      </c>
    </row>
    <row r="2170" spans="2:22" ht="42.75" hidden="1" x14ac:dyDescent="0.45">
      <c r="B2170">
        <v>3751</v>
      </c>
      <c r="C2170" s="9" t="s">
        <v>3748</v>
      </c>
      <c r="D2170" s="3" t="s">
        <v>7861</v>
      </c>
      <c r="E2170" s="5">
        <v>1000</v>
      </c>
      <c r="F2170" s="7">
        <v>1326</v>
      </c>
      <c r="G2170" t="s">
        <v>8218</v>
      </c>
      <c r="H2170" t="s">
        <v>8223</v>
      </c>
      <c r="I2170" t="s">
        <v>8245</v>
      </c>
      <c r="J2170">
        <v>1459641073</v>
      </c>
      <c r="K2170">
        <v>1454460673</v>
      </c>
      <c r="L2170" t="b">
        <v>0</v>
      </c>
      <c r="M2170">
        <v>11</v>
      </c>
      <c r="N2170" t="b">
        <v>1</v>
      </c>
      <c r="O2170" t="s">
        <v>8303</v>
      </c>
      <c r="P2170">
        <f t="shared" si="132"/>
        <v>133</v>
      </c>
      <c r="Q2170">
        <f t="shared" si="133"/>
        <v>120.55</v>
      </c>
      <c r="R2170" s="12" t="s">
        <v>8323</v>
      </c>
      <c r="S2170" t="s">
        <v>8335</v>
      </c>
      <c r="T2170" s="17">
        <f t="shared" si="134"/>
        <v>42403.035567129627</v>
      </c>
      <c r="U2170" s="17">
        <f t="shared" si="135"/>
        <v>42165.628136574072</v>
      </c>
    </row>
    <row r="2171" spans="2:22" ht="42.75" hidden="1" x14ac:dyDescent="0.45">
      <c r="B2171">
        <v>2956</v>
      </c>
      <c r="C2171" s="9" t="s">
        <v>2956</v>
      </c>
      <c r="D2171" s="3" t="s">
        <v>7066</v>
      </c>
      <c r="E2171" s="5">
        <v>7900</v>
      </c>
      <c r="F2171" s="7">
        <v>1322</v>
      </c>
      <c r="G2171" t="s">
        <v>8219</v>
      </c>
      <c r="H2171" t="s">
        <v>8223</v>
      </c>
      <c r="I2171" t="s">
        <v>8245</v>
      </c>
      <c r="J2171">
        <v>1462402850</v>
      </c>
      <c r="K2171">
        <v>1459810850</v>
      </c>
      <c r="L2171" t="b">
        <v>0</v>
      </c>
      <c r="M2171">
        <v>20</v>
      </c>
      <c r="N2171" t="b">
        <v>0</v>
      </c>
      <c r="O2171" t="s">
        <v>8301</v>
      </c>
      <c r="P2171">
        <f t="shared" si="132"/>
        <v>17</v>
      </c>
      <c r="Q2171">
        <f t="shared" si="133"/>
        <v>66.099999999999994</v>
      </c>
      <c r="R2171" s="12" t="s">
        <v>8323</v>
      </c>
      <c r="S2171" t="s">
        <v>8324</v>
      </c>
      <c r="T2171" s="17">
        <f t="shared" si="134"/>
        <v>42464.958912037036</v>
      </c>
      <c r="U2171" s="17">
        <f t="shared" si="135"/>
        <v>42008.552847222221</v>
      </c>
    </row>
    <row r="2172" spans="2:22" ht="42.75" hidden="1" x14ac:dyDescent="0.45">
      <c r="B2172">
        <v>1654</v>
      </c>
      <c r="C2172" s="9" t="s">
        <v>1655</v>
      </c>
      <c r="D2172" s="3" t="s">
        <v>5764</v>
      </c>
      <c r="E2172" s="5">
        <v>1100</v>
      </c>
      <c r="F2172" s="7">
        <v>1319</v>
      </c>
      <c r="G2172" t="s">
        <v>8218</v>
      </c>
      <c r="H2172" t="s">
        <v>8223</v>
      </c>
      <c r="I2172" t="s">
        <v>8245</v>
      </c>
      <c r="J2172">
        <v>1334784160</v>
      </c>
      <c r="K2172">
        <v>1332192160</v>
      </c>
      <c r="L2172" t="b">
        <v>0</v>
      </c>
      <c r="M2172">
        <v>34</v>
      </c>
      <c r="N2172" t="b">
        <v>1</v>
      </c>
      <c r="O2172" t="s">
        <v>8290</v>
      </c>
      <c r="P2172">
        <f t="shared" si="132"/>
        <v>120</v>
      </c>
      <c r="Q2172">
        <f t="shared" si="133"/>
        <v>38.79</v>
      </c>
      <c r="R2172" s="12" t="s">
        <v>8327</v>
      </c>
      <c r="S2172" t="s">
        <v>8338</v>
      </c>
      <c r="T2172" s="17">
        <f t="shared" si="134"/>
        <v>40987.890740740739</v>
      </c>
      <c r="U2172" s="17">
        <f t="shared" si="135"/>
        <v>42218.813530092593</v>
      </c>
    </row>
    <row r="2173" spans="2:22" ht="42.75" hidden="1" x14ac:dyDescent="0.45">
      <c r="B2173">
        <v>2781</v>
      </c>
      <c r="C2173" s="9" t="s">
        <v>2781</v>
      </c>
      <c r="D2173" s="3" t="s">
        <v>6891</v>
      </c>
      <c r="E2173" s="5">
        <v>1250</v>
      </c>
      <c r="F2173" s="7">
        <v>1316</v>
      </c>
      <c r="G2173" t="s">
        <v>8218</v>
      </c>
      <c r="H2173" t="s">
        <v>8223</v>
      </c>
      <c r="I2173" t="s">
        <v>8245</v>
      </c>
      <c r="J2173">
        <v>1423724400</v>
      </c>
      <c r="K2173">
        <v>1421274954</v>
      </c>
      <c r="L2173" t="b">
        <v>0</v>
      </c>
      <c r="M2173">
        <v>28</v>
      </c>
      <c r="N2173" t="b">
        <v>1</v>
      </c>
      <c r="O2173" t="s">
        <v>8269</v>
      </c>
      <c r="P2173">
        <f t="shared" si="132"/>
        <v>105</v>
      </c>
      <c r="Q2173">
        <f t="shared" si="133"/>
        <v>47</v>
      </c>
      <c r="R2173" s="12" t="s">
        <v>8323</v>
      </c>
      <c r="S2173" t="s">
        <v>8326</v>
      </c>
      <c r="T2173" s="17">
        <f t="shared" si="134"/>
        <v>42018.94159722222</v>
      </c>
      <c r="U2173" s="17">
        <f t="shared" si="135"/>
        <v>42462.993900462956</v>
      </c>
    </row>
    <row r="2174" spans="2:22" ht="57" x14ac:dyDescent="0.45">
      <c r="B2174">
        <v>3935</v>
      </c>
      <c r="C2174" s="9" t="s">
        <v>3932</v>
      </c>
      <c r="D2174" s="3" t="s">
        <v>8043</v>
      </c>
      <c r="E2174" s="5">
        <v>3000</v>
      </c>
      <c r="F2174" s="7">
        <v>1315</v>
      </c>
      <c r="G2174" t="s">
        <v>8220</v>
      </c>
      <c r="H2174" t="s">
        <v>8224</v>
      </c>
      <c r="I2174" t="s">
        <v>8246</v>
      </c>
      <c r="J2174">
        <v>1443973546</v>
      </c>
      <c r="K2174">
        <v>1438789546</v>
      </c>
      <c r="L2174" t="b">
        <v>0</v>
      </c>
      <c r="M2174">
        <v>23</v>
      </c>
      <c r="N2174" t="b">
        <v>0</v>
      </c>
      <c r="O2174" t="s">
        <v>8269</v>
      </c>
      <c r="P2174">
        <f t="shared" si="132"/>
        <v>44</v>
      </c>
      <c r="Q2174">
        <f t="shared" si="133"/>
        <v>57.17</v>
      </c>
      <c r="R2174" s="12" t="s">
        <v>8323</v>
      </c>
      <c r="S2174" t="s">
        <v>8326</v>
      </c>
      <c r="T2174" s="17">
        <f t="shared" si="134"/>
        <v>42221.656782407401</v>
      </c>
      <c r="U2174" s="17">
        <f t="shared" si="135"/>
        <v>42494.958912037036</v>
      </c>
    </row>
    <row r="2175" spans="2:22" ht="42.75" hidden="1" x14ac:dyDescent="0.45">
      <c r="B2175">
        <v>3232</v>
      </c>
      <c r="C2175" s="9" t="s">
        <v>3232</v>
      </c>
      <c r="D2175" s="3" t="s">
        <v>7342</v>
      </c>
      <c r="E2175" s="5">
        <v>1000</v>
      </c>
      <c r="F2175" s="7">
        <v>1312</v>
      </c>
      <c r="G2175" t="s">
        <v>8218</v>
      </c>
      <c r="H2175" t="s">
        <v>8223</v>
      </c>
      <c r="I2175" t="s">
        <v>8245</v>
      </c>
      <c r="J2175">
        <v>1462334340</v>
      </c>
      <c r="K2175">
        <v>1459711917</v>
      </c>
      <c r="L2175" t="b">
        <v>1</v>
      </c>
      <c r="M2175">
        <v>26</v>
      </c>
      <c r="N2175" t="b">
        <v>1</v>
      </c>
      <c r="O2175" t="s">
        <v>8269</v>
      </c>
      <c r="P2175">
        <f t="shared" si="132"/>
        <v>131</v>
      </c>
      <c r="Q2175">
        <f t="shared" si="133"/>
        <v>50.46</v>
      </c>
      <c r="R2175" s="12" t="s">
        <v>8323</v>
      </c>
      <c r="S2175" t="s">
        <v>8326</v>
      </c>
      <c r="T2175" s="17">
        <f t="shared" si="134"/>
        <v>42463.81385416667</v>
      </c>
      <c r="U2175" s="17">
        <f t="shared" si="135"/>
        <v>41017.890740740739</v>
      </c>
    </row>
    <row r="2176" spans="2:22" ht="42.75" hidden="1" x14ac:dyDescent="0.45">
      <c r="B2176">
        <v>692</v>
      </c>
      <c r="C2176" s="9" t="s">
        <v>693</v>
      </c>
      <c r="D2176" s="3" t="s">
        <v>4802</v>
      </c>
      <c r="E2176" s="5">
        <v>20000</v>
      </c>
      <c r="F2176" s="7">
        <v>1306</v>
      </c>
      <c r="G2176" t="s">
        <v>8220</v>
      </c>
      <c r="H2176" t="s">
        <v>8224</v>
      </c>
      <c r="I2176" t="s">
        <v>8246</v>
      </c>
      <c r="J2176">
        <v>1482397263</v>
      </c>
      <c r="K2176">
        <v>1479805263</v>
      </c>
      <c r="L2176" t="b">
        <v>0</v>
      </c>
      <c r="M2176">
        <v>201</v>
      </c>
      <c r="N2176" t="b">
        <v>0</v>
      </c>
      <c r="O2176" t="s">
        <v>8271</v>
      </c>
      <c r="P2176">
        <f t="shared" si="132"/>
        <v>7</v>
      </c>
      <c r="Q2176">
        <f t="shared" si="133"/>
        <v>6.5</v>
      </c>
      <c r="R2176" s="12" t="s">
        <v>8308</v>
      </c>
      <c r="S2176" t="s">
        <v>8310</v>
      </c>
      <c r="T2176" s="17">
        <f t="shared" si="134"/>
        <v>42696.37572916667</v>
      </c>
      <c r="U2176" s="17">
        <f t="shared" si="135"/>
        <v>42047.291666666672</v>
      </c>
    </row>
    <row r="2177" spans="2:21" ht="42.75" hidden="1" x14ac:dyDescent="0.45">
      <c r="B2177">
        <v>3977</v>
      </c>
      <c r="C2177" s="9" t="s">
        <v>3974</v>
      </c>
      <c r="D2177" s="3" t="s">
        <v>8084</v>
      </c>
      <c r="E2177" s="5">
        <v>90000</v>
      </c>
      <c r="F2177" s="7">
        <v>1305</v>
      </c>
      <c r="G2177" t="s">
        <v>8220</v>
      </c>
      <c r="H2177" t="s">
        <v>8223</v>
      </c>
      <c r="I2177" t="s">
        <v>8245</v>
      </c>
      <c r="J2177">
        <v>1469213732</v>
      </c>
      <c r="K2177">
        <v>1466621732</v>
      </c>
      <c r="L2177" t="b">
        <v>0</v>
      </c>
      <c r="M2177">
        <v>6</v>
      </c>
      <c r="N2177" t="b">
        <v>0</v>
      </c>
      <c r="O2177" t="s">
        <v>8269</v>
      </c>
      <c r="P2177">
        <f t="shared" si="132"/>
        <v>1</v>
      </c>
      <c r="Q2177">
        <f t="shared" si="133"/>
        <v>217.5</v>
      </c>
      <c r="R2177" s="12" t="s">
        <v>8323</v>
      </c>
      <c r="S2177" t="s">
        <v>8326</v>
      </c>
      <c r="T2177" s="17">
        <f t="shared" si="134"/>
        <v>42543.788564814815</v>
      </c>
      <c r="U2177" s="17">
        <f t="shared" si="135"/>
        <v>42281.656782407401</v>
      </c>
    </row>
    <row r="2178" spans="2:21" ht="28.5" hidden="1" x14ac:dyDescent="0.45">
      <c r="B2178">
        <v>1704</v>
      </c>
      <c r="C2178" s="9" t="s">
        <v>1705</v>
      </c>
      <c r="D2178" s="3" t="s">
        <v>5814</v>
      </c>
      <c r="E2178" s="5">
        <v>2000</v>
      </c>
      <c r="F2178" s="7">
        <v>1302</v>
      </c>
      <c r="G2178" t="s">
        <v>8220</v>
      </c>
      <c r="H2178" t="s">
        <v>8223</v>
      </c>
      <c r="I2178" t="s">
        <v>8245</v>
      </c>
      <c r="J2178">
        <v>1424056873</v>
      </c>
      <c r="K2178">
        <v>1421464873</v>
      </c>
      <c r="L2178" t="b">
        <v>0</v>
      </c>
      <c r="M2178">
        <v>11</v>
      </c>
      <c r="N2178" t="b">
        <v>0</v>
      </c>
      <c r="O2178" t="s">
        <v>8291</v>
      </c>
      <c r="P2178">
        <f t="shared" si="132"/>
        <v>65</v>
      </c>
      <c r="Q2178">
        <f t="shared" si="133"/>
        <v>118.36</v>
      </c>
      <c r="R2178" s="12" t="s">
        <v>8327</v>
      </c>
      <c r="S2178" t="s">
        <v>8330</v>
      </c>
      <c r="T2178" s="17">
        <f t="shared" si="134"/>
        <v>42021.139733796299</v>
      </c>
      <c r="U2178" s="17">
        <f t="shared" si="135"/>
        <v>42494.165972222225</v>
      </c>
    </row>
    <row r="2179" spans="2:21" ht="42.75" hidden="1" x14ac:dyDescent="0.45">
      <c r="B2179">
        <v>1851</v>
      </c>
      <c r="C2179" s="9" t="s">
        <v>1852</v>
      </c>
      <c r="D2179" s="3" t="s">
        <v>5961</v>
      </c>
      <c r="E2179" s="5">
        <v>1300</v>
      </c>
      <c r="F2179" s="7">
        <v>1301</v>
      </c>
      <c r="G2179" t="s">
        <v>8218</v>
      </c>
      <c r="H2179" t="s">
        <v>8223</v>
      </c>
      <c r="I2179" t="s">
        <v>8245</v>
      </c>
      <c r="J2179">
        <v>1406509200</v>
      </c>
      <c r="K2179">
        <v>1404769538</v>
      </c>
      <c r="L2179" t="b">
        <v>0</v>
      </c>
      <c r="M2179">
        <v>26</v>
      </c>
      <c r="N2179" t="b">
        <v>1</v>
      </c>
      <c r="O2179" t="s">
        <v>8274</v>
      </c>
      <c r="P2179">
        <f t="shared" ref="P2179:P2242" si="136">ROUND(F2179/E2179*100,0)</f>
        <v>100</v>
      </c>
      <c r="Q2179">
        <f t="shared" ref="Q2179:Q2242" si="137">IFERROR(ROUND(F2179/M2179,2),0)</f>
        <v>50.04</v>
      </c>
      <c r="R2179" s="12" t="s">
        <v>8327</v>
      </c>
      <c r="S2179" t="s">
        <v>8331</v>
      </c>
      <c r="T2179" s="17">
        <f t="shared" ref="T2179:T2242" si="138">(((K2179/60)/60)/24)+DATE(1970,1,1)</f>
        <v>41827.906689814816</v>
      </c>
      <c r="U2179" s="17">
        <f t="shared" si="135"/>
        <v>42726.37572916667</v>
      </c>
    </row>
    <row r="2180" spans="2:21" ht="42.75" hidden="1" x14ac:dyDescent="0.45">
      <c r="B2180">
        <v>205</v>
      </c>
      <c r="C2180" s="9" t="s">
        <v>207</v>
      </c>
      <c r="D2180" s="3" t="s">
        <v>4315</v>
      </c>
      <c r="E2180" s="5">
        <v>8000</v>
      </c>
      <c r="F2180" s="7">
        <v>1300</v>
      </c>
      <c r="G2180" t="s">
        <v>8220</v>
      </c>
      <c r="H2180" t="s">
        <v>8223</v>
      </c>
      <c r="I2180" t="s">
        <v>8245</v>
      </c>
      <c r="J2180">
        <v>1444144222</v>
      </c>
      <c r="K2180">
        <v>1441120222</v>
      </c>
      <c r="L2180" t="b">
        <v>0</v>
      </c>
      <c r="M2180">
        <v>17</v>
      </c>
      <c r="N2180" t="b">
        <v>0</v>
      </c>
      <c r="O2180" t="s">
        <v>8266</v>
      </c>
      <c r="P2180">
        <f t="shared" si="136"/>
        <v>16</v>
      </c>
      <c r="Q2180">
        <f t="shared" si="137"/>
        <v>76.47</v>
      </c>
      <c r="R2180" s="12" t="s">
        <v>8321</v>
      </c>
      <c r="S2180" t="s">
        <v>8325</v>
      </c>
      <c r="T2180" s="17">
        <f t="shared" si="138"/>
        <v>42248.632199074069</v>
      </c>
      <c r="U2180" s="17">
        <f t="shared" si="135"/>
        <v>42573.788564814815</v>
      </c>
    </row>
    <row r="2181" spans="2:21" ht="42.75" hidden="1" x14ac:dyDescent="0.45">
      <c r="B2181">
        <v>3149</v>
      </c>
      <c r="C2181" s="9" t="s">
        <v>3149</v>
      </c>
      <c r="D2181" s="3" t="s">
        <v>7259</v>
      </c>
      <c r="E2181" s="5">
        <v>1250</v>
      </c>
      <c r="F2181" s="7">
        <v>1300</v>
      </c>
      <c r="G2181" t="s">
        <v>8218</v>
      </c>
      <c r="H2181" t="s">
        <v>8223</v>
      </c>
      <c r="I2181" t="s">
        <v>8245</v>
      </c>
      <c r="J2181">
        <v>1354845600</v>
      </c>
      <c r="K2181">
        <v>1352766300</v>
      </c>
      <c r="L2181" t="b">
        <v>1</v>
      </c>
      <c r="M2181">
        <v>25</v>
      </c>
      <c r="N2181" t="b">
        <v>1</v>
      </c>
      <c r="O2181" t="s">
        <v>8269</v>
      </c>
      <c r="P2181">
        <f t="shared" si="136"/>
        <v>104</v>
      </c>
      <c r="Q2181">
        <f t="shared" si="137"/>
        <v>52</v>
      </c>
      <c r="R2181" s="12" t="s">
        <v>8323</v>
      </c>
      <c r="S2181" t="s">
        <v>8326</v>
      </c>
      <c r="T2181" s="17">
        <f t="shared" si="138"/>
        <v>41226.017361111109</v>
      </c>
      <c r="U2181" s="17">
        <f t="shared" si="135"/>
        <v>42051.139733796299</v>
      </c>
    </row>
    <row r="2182" spans="2:21" ht="42.75" hidden="1" x14ac:dyDescent="0.45">
      <c r="B2182">
        <v>175</v>
      </c>
      <c r="C2182" s="9" t="s">
        <v>177</v>
      </c>
      <c r="D2182" s="3" t="s">
        <v>4285</v>
      </c>
      <c r="E2182" s="5">
        <v>20000</v>
      </c>
      <c r="F2182" s="7">
        <v>1297</v>
      </c>
      <c r="G2182" t="s">
        <v>8220</v>
      </c>
      <c r="H2182" t="s">
        <v>8224</v>
      </c>
      <c r="I2182" t="s">
        <v>8246</v>
      </c>
      <c r="J2182">
        <v>1409337611</v>
      </c>
      <c r="K2182">
        <v>1407177611</v>
      </c>
      <c r="L2182" t="b">
        <v>0</v>
      </c>
      <c r="M2182">
        <v>26</v>
      </c>
      <c r="N2182" t="b">
        <v>0</v>
      </c>
      <c r="O2182" t="s">
        <v>8266</v>
      </c>
      <c r="P2182">
        <f t="shared" si="136"/>
        <v>6</v>
      </c>
      <c r="Q2182">
        <f t="shared" si="137"/>
        <v>49.88</v>
      </c>
      <c r="R2182" s="12" t="s">
        <v>8321</v>
      </c>
      <c r="S2182" t="s">
        <v>8325</v>
      </c>
      <c r="T2182" s="17">
        <f t="shared" si="138"/>
        <v>41855.777905092589</v>
      </c>
      <c r="U2182" s="17">
        <f t="shared" ref="U2182:U2245" si="139">(((J2179/60)/60)/24)+DATE(1970,1,1)</f>
        <v>41848.041666666664</v>
      </c>
    </row>
    <row r="2183" spans="2:21" ht="42.75" hidden="1" x14ac:dyDescent="0.45">
      <c r="B2183">
        <v>3075</v>
      </c>
      <c r="C2183" s="9" t="s">
        <v>3075</v>
      </c>
      <c r="D2183" s="3" t="s">
        <v>7185</v>
      </c>
      <c r="E2183" s="5">
        <v>15000</v>
      </c>
      <c r="F2183" s="7">
        <v>1296</v>
      </c>
      <c r="G2183" t="s">
        <v>8220</v>
      </c>
      <c r="H2183" t="s">
        <v>8223</v>
      </c>
      <c r="I2183" t="s">
        <v>8245</v>
      </c>
      <c r="J2183">
        <v>1471573640</v>
      </c>
      <c r="K2183">
        <v>1467253640</v>
      </c>
      <c r="L2183" t="b">
        <v>0</v>
      </c>
      <c r="M2183">
        <v>20</v>
      </c>
      <c r="N2183" t="b">
        <v>0</v>
      </c>
      <c r="O2183" t="s">
        <v>8301</v>
      </c>
      <c r="P2183">
        <f t="shared" si="136"/>
        <v>9</v>
      </c>
      <c r="Q2183">
        <f t="shared" si="137"/>
        <v>64.8</v>
      </c>
      <c r="R2183" s="12" t="s">
        <v>8323</v>
      </c>
      <c r="S2183" t="s">
        <v>8324</v>
      </c>
      <c r="T2183" s="17">
        <f t="shared" si="138"/>
        <v>42551.102314814809</v>
      </c>
      <c r="U2183" s="17">
        <f t="shared" si="139"/>
        <v>42283.632199074069</v>
      </c>
    </row>
    <row r="2184" spans="2:21" ht="42.75" hidden="1" x14ac:dyDescent="0.45">
      <c r="B2184">
        <v>3703</v>
      </c>
      <c r="C2184" s="9" t="s">
        <v>3700</v>
      </c>
      <c r="D2184" s="3" t="s">
        <v>7813</v>
      </c>
      <c r="E2184" s="5">
        <v>1050</v>
      </c>
      <c r="F2184" s="7">
        <v>1296</v>
      </c>
      <c r="G2184" t="s">
        <v>8218</v>
      </c>
      <c r="H2184" t="s">
        <v>8223</v>
      </c>
      <c r="I2184" t="s">
        <v>8245</v>
      </c>
      <c r="J2184">
        <v>1471071540</v>
      </c>
      <c r="K2184">
        <v>1467720388</v>
      </c>
      <c r="L2184" t="b">
        <v>0</v>
      </c>
      <c r="M2184">
        <v>30</v>
      </c>
      <c r="N2184" t="b">
        <v>1</v>
      </c>
      <c r="O2184" t="s">
        <v>8269</v>
      </c>
      <c r="P2184">
        <f t="shared" si="136"/>
        <v>123</v>
      </c>
      <c r="Q2184">
        <f t="shared" si="137"/>
        <v>43.2</v>
      </c>
      <c r="R2184" s="12" t="s">
        <v>8323</v>
      </c>
      <c r="S2184" t="s">
        <v>8326</v>
      </c>
      <c r="T2184" s="17">
        <f t="shared" si="138"/>
        <v>42556.504490740743</v>
      </c>
      <c r="U2184" s="17">
        <f t="shared" si="139"/>
        <v>41250.083333333336</v>
      </c>
    </row>
    <row r="2185" spans="2:21" ht="42.75" hidden="1" x14ac:dyDescent="0.45">
      <c r="B2185">
        <v>141</v>
      </c>
      <c r="C2185" s="9" t="s">
        <v>143</v>
      </c>
      <c r="D2185" s="3" t="s">
        <v>4251</v>
      </c>
      <c r="E2185" s="5">
        <v>12000</v>
      </c>
      <c r="F2185" s="7">
        <v>1293</v>
      </c>
      <c r="G2185" t="s">
        <v>8219</v>
      </c>
      <c r="H2185" t="s">
        <v>8223</v>
      </c>
      <c r="I2185" t="s">
        <v>8245</v>
      </c>
      <c r="J2185">
        <v>1433043623</v>
      </c>
      <c r="K2185">
        <v>1429155623</v>
      </c>
      <c r="L2185" t="b">
        <v>0</v>
      </c>
      <c r="M2185">
        <v>28</v>
      </c>
      <c r="N2185" t="b">
        <v>0</v>
      </c>
      <c r="O2185" t="s">
        <v>8265</v>
      </c>
      <c r="P2185">
        <f t="shared" si="136"/>
        <v>11</v>
      </c>
      <c r="Q2185">
        <f t="shared" si="137"/>
        <v>46.18</v>
      </c>
      <c r="R2185" s="12" t="s">
        <v>8321</v>
      </c>
      <c r="S2185" t="s">
        <v>8337</v>
      </c>
      <c r="T2185" s="17">
        <f t="shared" si="138"/>
        <v>42110.153043981481</v>
      </c>
      <c r="U2185" s="17">
        <f t="shared" si="139"/>
        <v>41880.777905092589</v>
      </c>
    </row>
    <row r="2186" spans="2:21" ht="42.75" hidden="1" x14ac:dyDescent="0.45">
      <c r="B2186">
        <v>3026</v>
      </c>
      <c r="C2186" s="9" t="s">
        <v>3026</v>
      </c>
      <c r="D2186" s="3" t="s">
        <v>7136</v>
      </c>
      <c r="E2186" s="5">
        <v>900</v>
      </c>
      <c r="F2186" s="7">
        <v>1290</v>
      </c>
      <c r="G2186" t="s">
        <v>8218</v>
      </c>
      <c r="H2186" t="s">
        <v>8224</v>
      </c>
      <c r="I2186" t="s">
        <v>8246</v>
      </c>
      <c r="J2186">
        <v>1488538892</v>
      </c>
      <c r="K2186">
        <v>1487329292</v>
      </c>
      <c r="L2186" t="b">
        <v>0</v>
      </c>
      <c r="M2186">
        <v>25</v>
      </c>
      <c r="N2186" t="b">
        <v>1</v>
      </c>
      <c r="O2186" t="s">
        <v>8301</v>
      </c>
      <c r="P2186">
        <f t="shared" si="136"/>
        <v>143</v>
      </c>
      <c r="Q2186">
        <f t="shared" si="137"/>
        <v>51.6</v>
      </c>
      <c r="R2186" s="12" t="s">
        <v>8323</v>
      </c>
      <c r="S2186" t="s">
        <v>8324</v>
      </c>
      <c r="T2186" s="17">
        <f t="shared" si="138"/>
        <v>42783.459398148145</v>
      </c>
      <c r="U2186" s="17">
        <f t="shared" si="139"/>
        <v>42601.102314814809</v>
      </c>
    </row>
    <row r="2187" spans="2:21" ht="28.5" hidden="1" x14ac:dyDescent="0.45">
      <c r="B2187">
        <v>876</v>
      </c>
      <c r="C2187" s="9" t="s">
        <v>877</v>
      </c>
      <c r="D2187" s="3" t="s">
        <v>4986</v>
      </c>
      <c r="E2187" s="5">
        <v>3152</v>
      </c>
      <c r="F2187" s="7">
        <v>1286</v>
      </c>
      <c r="G2187" t="s">
        <v>8220</v>
      </c>
      <c r="H2187" t="s">
        <v>8224</v>
      </c>
      <c r="I2187" t="s">
        <v>8246</v>
      </c>
      <c r="J2187">
        <v>1359978927</v>
      </c>
      <c r="K2187">
        <v>1357127727</v>
      </c>
      <c r="L2187" t="b">
        <v>0</v>
      </c>
      <c r="M2187">
        <v>45</v>
      </c>
      <c r="N2187" t="b">
        <v>0</v>
      </c>
      <c r="O2187" t="s">
        <v>8276</v>
      </c>
      <c r="P2187">
        <f t="shared" si="136"/>
        <v>41</v>
      </c>
      <c r="Q2187">
        <f t="shared" si="137"/>
        <v>28.58</v>
      </c>
      <c r="R2187" s="12" t="s">
        <v>8327</v>
      </c>
      <c r="S2187" t="s">
        <v>8350</v>
      </c>
      <c r="T2187" s="17">
        <f t="shared" si="138"/>
        <v>41276.496840277774</v>
      </c>
      <c r="U2187" s="17">
        <f t="shared" si="139"/>
        <v>42595.290972222225</v>
      </c>
    </row>
    <row r="2188" spans="2:21" ht="28.5" hidden="1" x14ac:dyDescent="0.45">
      <c r="B2188">
        <v>2477</v>
      </c>
      <c r="C2188" s="9" t="s">
        <v>824</v>
      </c>
      <c r="D2188" s="3" t="s">
        <v>6587</v>
      </c>
      <c r="E2188" s="5">
        <v>750</v>
      </c>
      <c r="F2188" s="7">
        <v>1285</v>
      </c>
      <c r="G2188" t="s">
        <v>8218</v>
      </c>
      <c r="H2188" t="s">
        <v>8223</v>
      </c>
      <c r="I2188" t="s">
        <v>8245</v>
      </c>
      <c r="J2188">
        <v>1344789345</v>
      </c>
      <c r="K2188">
        <v>1340901345</v>
      </c>
      <c r="L2188" t="b">
        <v>0</v>
      </c>
      <c r="M2188">
        <v>41</v>
      </c>
      <c r="N2188" t="b">
        <v>1</v>
      </c>
      <c r="O2188" t="s">
        <v>8277</v>
      </c>
      <c r="P2188">
        <f t="shared" si="136"/>
        <v>171</v>
      </c>
      <c r="Q2188">
        <f t="shared" si="137"/>
        <v>31.34</v>
      </c>
      <c r="R2188" s="12" t="s">
        <v>8327</v>
      </c>
      <c r="S2188" t="s">
        <v>8328</v>
      </c>
      <c r="T2188" s="17">
        <f t="shared" si="138"/>
        <v>41088.691493055558</v>
      </c>
      <c r="U2188" s="17">
        <f t="shared" si="139"/>
        <v>42155.153043981481</v>
      </c>
    </row>
    <row r="2189" spans="2:21" ht="42.75" hidden="1" x14ac:dyDescent="0.45">
      <c r="B2189">
        <v>410</v>
      </c>
      <c r="C2189" s="9" t="s">
        <v>411</v>
      </c>
      <c r="D2189" s="3" t="s">
        <v>4520</v>
      </c>
      <c r="E2189" s="5">
        <v>1000</v>
      </c>
      <c r="F2189" s="7">
        <v>1283</v>
      </c>
      <c r="G2189" t="s">
        <v>8218</v>
      </c>
      <c r="H2189" t="s">
        <v>8228</v>
      </c>
      <c r="I2189" t="s">
        <v>8250</v>
      </c>
      <c r="J2189">
        <v>1434670397</v>
      </c>
      <c r="K2189">
        <v>1429486397</v>
      </c>
      <c r="L2189" t="b">
        <v>0</v>
      </c>
      <c r="M2189">
        <v>7</v>
      </c>
      <c r="N2189" t="b">
        <v>1</v>
      </c>
      <c r="O2189" t="s">
        <v>8267</v>
      </c>
      <c r="P2189">
        <f t="shared" si="136"/>
        <v>128</v>
      </c>
      <c r="Q2189">
        <f t="shared" si="137"/>
        <v>183.29</v>
      </c>
      <c r="R2189" s="12" t="s">
        <v>8321</v>
      </c>
      <c r="S2189" t="s">
        <v>8322</v>
      </c>
      <c r="T2189" s="17">
        <f t="shared" si="138"/>
        <v>42113.981446759266</v>
      </c>
      <c r="U2189" s="17">
        <f t="shared" si="139"/>
        <v>42797.459398148145</v>
      </c>
    </row>
    <row r="2190" spans="2:21" ht="42.75" hidden="1" x14ac:dyDescent="0.45">
      <c r="B2190">
        <v>2936</v>
      </c>
      <c r="C2190" s="9" t="s">
        <v>2936</v>
      </c>
      <c r="D2190" s="3" t="s">
        <v>7046</v>
      </c>
      <c r="E2190" s="5">
        <v>1000</v>
      </c>
      <c r="F2190" s="7">
        <v>1280</v>
      </c>
      <c r="G2190" t="s">
        <v>8218</v>
      </c>
      <c r="H2190" t="s">
        <v>8223</v>
      </c>
      <c r="I2190" t="s">
        <v>8245</v>
      </c>
      <c r="J2190">
        <v>1413176340</v>
      </c>
      <c r="K2190">
        <v>1412091423</v>
      </c>
      <c r="L2190" t="b">
        <v>0</v>
      </c>
      <c r="M2190">
        <v>34</v>
      </c>
      <c r="N2190" t="b">
        <v>1</v>
      </c>
      <c r="O2190" t="s">
        <v>8303</v>
      </c>
      <c r="P2190">
        <f t="shared" si="136"/>
        <v>128</v>
      </c>
      <c r="Q2190">
        <f t="shared" si="137"/>
        <v>37.65</v>
      </c>
      <c r="R2190" s="12" t="s">
        <v>8323</v>
      </c>
      <c r="S2190" t="s">
        <v>8335</v>
      </c>
      <c r="T2190" s="17">
        <f t="shared" si="138"/>
        <v>41912.650729166664</v>
      </c>
      <c r="U2190" s="17">
        <f t="shared" si="139"/>
        <v>41309.496840277774</v>
      </c>
    </row>
    <row r="2191" spans="2:21" hidden="1" x14ac:dyDescent="0.45">
      <c r="B2191">
        <v>3531</v>
      </c>
      <c r="C2191" s="9" t="s">
        <v>3530</v>
      </c>
      <c r="D2191" s="3" t="s">
        <v>7641</v>
      </c>
      <c r="E2191" s="5">
        <v>1000</v>
      </c>
      <c r="F2191" s="7">
        <v>1280</v>
      </c>
      <c r="G2191" t="s">
        <v>8218</v>
      </c>
      <c r="H2191" t="s">
        <v>8223</v>
      </c>
      <c r="I2191" t="s">
        <v>8245</v>
      </c>
      <c r="J2191">
        <v>1467301334</v>
      </c>
      <c r="K2191">
        <v>1464709334</v>
      </c>
      <c r="L2191" t="b">
        <v>0</v>
      </c>
      <c r="M2191">
        <v>26</v>
      </c>
      <c r="N2191" t="b">
        <v>1</v>
      </c>
      <c r="O2191" t="s">
        <v>8269</v>
      </c>
      <c r="P2191">
        <f t="shared" si="136"/>
        <v>128</v>
      </c>
      <c r="Q2191">
        <f t="shared" si="137"/>
        <v>49.23</v>
      </c>
      <c r="R2191" s="12" t="s">
        <v>8323</v>
      </c>
      <c r="S2191" t="s">
        <v>8326</v>
      </c>
      <c r="T2191" s="17">
        <f t="shared" si="138"/>
        <v>42521.654328703706</v>
      </c>
      <c r="U2191" s="17">
        <f t="shared" si="139"/>
        <v>41133.691493055558</v>
      </c>
    </row>
    <row r="2192" spans="2:21" ht="28.5" hidden="1" x14ac:dyDescent="0.45">
      <c r="B2192">
        <v>3635</v>
      </c>
      <c r="C2192" s="9" t="s">
        <v>3633</v>
      </c>
      <c r="D2192" s="3" t="s">
        <v>7745</v>
      </c>
      <c r="E2192" s="5">
        <v>3500</v>
      </c>
      <c r="F2192" s="7">
        <v>1276</v>
      </c>
      <c r="G2192" t="s">
        <v>8220</v>
      </c>
      <c r="H2192" t="s">
        <v>8223</v>
      </c>
      <c r="I2192" t="s">
        <v>8245</v>
      </c>
      <c r="J2192">
        <v>1461186676</v>
      </c>
      <c r="K2192">
        <v>1458594676</v>
      </c>
      <c r="L2192" t="b">
        <v>0</v>
      </c>
      <c r="M2192">
        <v>10</v>
      </c>
      <c r="N2192" t="b">
        <v>0</v>
      </c>
      <c r="O2192" t="s">
        <v>8303</v>
      </c>
      <c r="P2192">
        <f t="shared" si="136"/>
        <v>36</v>
      </c>
      <c r="Q2192">
        <f t="shared" si="137"/>
        <v>127.6</v>
      </c>
      <c r="R2192" s="12" t="s">
        <v>8323</v>
      </c>
      <c r="S2192" t="s">
        <v>8335</v>
      </c>
      <c r="T2192" s="17">
        <f t="shared" si="138"/>
        <v>42450.88282407407</v>
      </c>
      <c r="U2192" s="17">
        <f t="shared" si="139"/>
        <v>42173.981446759266</v>
      </c>
    </row>
    <row r="2193" spans="2:21" ht="42.75" hidden="1" x14ac:dyDescent="0.45">
      <c r="B2193">
        <v>3490</v>
      </c>
      <c r="C2193" s="9" t="s">
        <v>3489</v>
      </c>
      <c r="D2193" s="3" t="s">
        <v>7600</v>
      </c>
      <c r="E2193" s="5">
        <v>1000</v>
      </c>
      <c r="F2193" s="7">
        <v>1275</v>
      </c>
      <c r="G2193" t="s">
        <v>8218</v>
      </c>
      <c r="H2193" t="s">
        <v>8223</v>
      </c>
      <c r="I2193" t="s">
        <v>8245</v>
      </c>
      <c r="J2193">
        <v>1460574924</v>
      </c>
      <c r="K2193">
        <v>1457982924</v>
      </c>
      <c r="L2193" t="b">
        <v>0</v>
      </c>
      <c r="M2193">
        <v>27</v>
      </c>
      <c r="N2193" t="b">
        <v>1</v>
      </c>
      <c r="O2193" t="s">
        <v>8269</v>
      </c>
      <c r="P2193">
        <f t="shared" si="136"/>
        <v>128</v>
      </c>
      <c r="Q2193">
        <f t="shared" si="137"/>
        <v>47.22</v>
      </c>
      <c r="R2193" s="12" t="s">
        <v>8323</v>
      </c>
      <c r="S2193" t="s">
        <v>8326</v>
      </c>
      <c r="T2193" s="17">
        <f t="shared" si="138"/>
        <v>42443.802361111113</v>
      </c>
      <c r="U2193" s="17">
        <f t="shared" si="139"/>
        <v>41925.207638888889</v>
      </c>
    </row>
    <row r="2194" spans="2:21" ht="42.75" hidden="1" x14ac:dyDescent="0.45">
      <c r="B2194">
        <v>814</v>
      </c>
      <c r="C2194" s="9" t="s">
        <v>815</v>
      </c>
      <c r="D2194" s="3" t="s">
        <v>4924</v>
      </c>
      <c r="E2194" s="5">
        <v>1000</v>
      </c>
      <c r="F2194" s="7">
        <v>1273</v>
      </c>
      <c r="G2194" t="s">
        <v>8218</v>
      </c>
      <c r="H2194" t="s">
        <v>8223</v>
      </c>
      <c r="I2194" t="s">
        <v>8245</v>
      </c>
      <c r="J2194">
        <v>1306865040</v>
      </c>
      <c r="K2194">
        <v>1305568201</v>
      </c>
      <c r="L2194" t="b">
        <v>0</v>
      </c>
      <c r="M2194">
        <v>28</v>
      </c>
      <c r="N2194" t="b">
        <v>1</v>
      </c>
      <c r="O2194" t="s">
        <v>8274</v>
      </c>
      <c r="P2194">
        <f t="shared" si="136"/>
        <v>127</v>
      </c>
      <c r="Q2194">
        <f t="shared" si="137"/>
        <v>45.46</v>
      </c>
      <c r="R2194" s="12" t="s">
        <v>8327</v>
      </c>
      <c r="S2194" t="s">
        <v>8331</v>
      </c>
      <c r="T2194" s="17">
        <f t="shared" si="138"/>
        <v>40679.743067129632</v>
      </c>
      <c r="U2194" s="17">
        <f t="shared" si="139"/>
        <v>42551.654328703706</v>
      </c>
    </row>
    <row r="2195" spans="2:21" ht="42.75" hidden="1" x14ac:dyDescent="0.45">
      <c r="B2195">
        <v>2333</v>
      </c>
      <c r="C2195" s="9" t="s">
        <v>2334</v>
      </c>
      <c r="D2195" s="3" t="s">
        <v>6443</v>
      </c>
      <c r="E2195" s="5">
        <v>600</v>
      </c>
      <c r="F2195" s="7">
        <v>1273</v>
      </c>
      <c r="G2195" t="s">
        <v>8218</v>
      </c>
      <c r="H2195" t="s">
        <v>8223</v>
      </c>
      <c r="I2195" t="s">
        <v>8245</v>
      </c>
      <c r="J2195">
        <v>1401385800</v>
      </c>
      <c r="K2195">
        <v>1399563390</v>
      </c>
      <c r="L2195" t="b">
        <v>1</v>
      </c>
      <c r="M2195">
        <v>94</v>
      </c>
      <c r="N2195" t="b">
        <v>1</v>
      </c>
      <c r="O2195" t="s">
        <v>8296</v>
      </c>
      <c r="P2195">
        <f t="shared" si="136"/>
        <v>212</v>
      </c>
      <c r="Q2195">
        <f t="shared" si="137"/>
        <v>13.54</v>
      </c>
      <c r="R2195" s="12" t="s">
        <v>8319</v>
      </c>
      <c r="S2195" t="s">
        <v>8320</v>
      </c>
      <c r="T2195" s="17">
        <f t="shared" si="138"/>
        <v>41767.650347222225</v>
      </c>
      <c r="U2195" s="17">
        <f t="shared" si="139"/>
        <v>42480.88282407407</v>
      </c>
    </row>
    <row r="2196" spans="2:21" ht="42.75" hidden="1" x14ac:dyDescent="0.45">
      <c r="B2196">
        <v>3032</v>
      </c>
      <c r="C2196" s="9" t="s">
        <v>3032</v>
      </c>
      <c r="D2196" s="3" t="s">
        <v>7142</v>
      </c>
      <c r="E2196" s="5">
        <v>1000</v>
      </c>
      <c r="F2196" s="7">
        <v>1272</v>
      </c>
      <c r="G2196" t="s">
        <v>8218</v>
      </c>
      <c r="H2196" t="s">
        <v>8223</v>
      </c>
      <c r="I2196" t="s">
        <v>8245</v>
      </c>
      <c r="J2196">
        <v>1441933459</v>
      </c>
      <c r="K2196">
        <v>1439341459</v>
      </c>
      <c r="L2196" t="b">
        <v>0</v>
      </c>
      <c r="M2196">
        <v>25</v>
      </c>
      <c r="N2196" t="b">
        <v>1</v>
      </c>
      <c r="O2196" t="s">
        <v>8301</v>
      </c>
      <c r="P2196">
        <f t="shared" si="136"/>
        <v>127</v>
      </c>
      <c r="Q2196">
        <f t="shared" si="137"/>
        <v>50.88</v>
      </c>
      <c r="R2196" s="12" t="s">
        <v>8323</v>
      </c>
      <c r="S2196" t="s">
        <v>8324</v>
      </c>
      <c r="T2196" s="17">
        <f t="shared" si="138"/>
        <v>42228.044664351852</v>
      </c>
      <c r="U2196" s="17">
        <f t="shared" si="139"/>
        <v>42473.802361111113</v>
      </c>
    </row>
    <row r="2197" spans="2:21" ht="28.5" hidden="1" x14ac:dyDescent="0.45">
      <c r="B2197">
        <v>1930</v>
      </c>
      <c r="C2197" s="9" t="s">
        <v>1931</v>
      </c>
      <c r="D2197" s="3" t="s">
        <v>6040</v>
      </c>
      <c r="E2197" s="5">
        <v>1000</v>
      </c>
      <c r="F2197" s="7">
        <v>1270</v>
      </c>
      <c r="G2197" t="s">
        <v>8218</v>
      </c>
      <c r="H2197" t="s">
        <v>8223</v>
      </c>
      <c r="I2197" t="s">
        <v>8245</v>
      </c>
      <c r="J2197">
        <v>1373203482</v>
      </c>
      <c r="K2197">
        <v>1368019482</v>
      </c>
      <c r="L2197" t="b">
        <v>0</v>
      </c>
      <c r="M2197">
        <v>26</v>
      </c>
      <c r="N2197" t="b">
        <v>1</v>
      </c>
      <c r="O2197" t="s">
        <v>8277</v>
      </c>
      <c r="P2197">
        <f t="shared" si="136"/>
        <v>127</v>
      </c>
      <c r="Q2197">
        <f t="shared" si="137"/>
        <v>48.85</v>
      </c>
      <c r="R2197" s="12" t="s">
        <v>8327</v>
      </c>
      <c r="S2197" t="s">
        <v>8328</v>
      </c>
      <c r="T2197" s="17">
        <f t="shared" si="138"/>
        <v>41402.558819444443</v>
      </c>
      <c r="U2197" s="17">
        <f t="shared" si="139"/>
        <v>40694.75277777778</v>
      </c>
    </row>
    <row r="2198" spans="2:21" ht="28.5" hidden="1" x14ac:dyDescent="0.45">
      <c r="B2198">
        <v>2465</v>
      </c>
      <c r="C2198" s="9" t="s">
        <v>2466</v>
      </c>
      <c r="D2198" s="3" t="s">
        <v>6575</v>
      </c>
      <c r="E2198" s="5">
        <v>700</v>
      </c>
      <c r="F2198" s="7">
        <v>1261</v>
      </c>
      <c r="G2198" t="s">
        <v>8218</v>
      </c>
      <c r="H2198" t="s">
        <v>8223</v>
      </c>
      <c r="I2198" t="s">
        <v>8245</v>
      </c>
      <c r="J2198">
        <v>1348420548</v>
      </c>
      <c r="K2198">
        <v>1345828548</v>
      </c>
      <c r="L2198" t="b">
        <v>0</v>
      </c>
      <c r="M2198">
        <v>48</v>
      </c>
      <c r="N2198" t="b">
        <v>1</v>
      </c>
      <c r="O2198" t="s">
        <v>8277</v>
      </c>
      <c r="P2198">
        <f t="shared" si="136"/>
        <v>180</v>
      </c>
      <c r="Q2198">
        <f t="shared" si="137"/>
        <v>26.27</v>
      </c>
      <c r="R2198" s="12" t="s">
        <v>8327</v>
      </c>
      <c r="S2198" t="s">
        <v>8328</v>
      </c>
      <c r="T2198" s="17">
        <f t="shared" si="138"/>
        <v>41145.719305555554</v>
      </c>
      <c r="U2198" s="17">
        <f t="shared" si="139"/>
        <v>41788.743055555555</v>
      </c>
    </row>
    <row r="2199" spans="2:21" ht="42.75" x14ac:dyDescent="0.45">
      <c r="B2199">
        <v>3541</v>
      </c>
      <c r="C2199" s="9" t="s">
        <v>3540</v>
      </c>
      <c r="D2199" s="3" t="s">
        <v>7651</v>
      </c>
      <c r="E2199" s="5">
        <v>1200</v>
      </c>
      <c r="F2199" s="7">
        <v>1260</v>
      </c>
      <c r="G2199" t="s">
        <v>8218</v>
      </c>
      <c r="H2199" t="s">
        <v>8224</v>
      </c>
      <c r="I2199" t="s">
        <v>8246</v>
      </c>
      <c r="J2199">
        <v>1441042275</v>
      </c>
      <c r="K2199">
        <v>1438882275</v>
      </c>
      <c r="L2199" t="b">
        <v>0</v>
      </c>
      <c r="M2199">
        <v>32</v>
      </c>
      <c r="N2199" t="b">
        <v>1</v>
      </c>
      <c r="O2199" t="s">
        <v>8269</v>
      </c>
      <c r="P2199">
        <f t="shared" si="136"/>
        <v>105</v>
      </c>
      <c r="Q2199">
        <f t="shared" si="137"/>
        <v>39.380000000000003</v>
      </c>
      <c r="R2199" s="12" t="s">
        <v>8323</v>
      </c>
      <c r="S2199" t="s">
        <v>8326</v>
      </c>
      <c r="T2199" s="17">
        <f t="shared" si="138"/>
        <v>42222.730034722219</v>
      </c>
      <c r="U2199" s="17">
        <f t="shared" si="139"/>
        <v>42258.044664351852</v>
      </c>
    </row>
    <row r="2200" spans="2:21" ht="28.5" hidden="1" x14ac:dyDescent="0.45">
      <c r="B2200">
        <v>3692</v>
      </c>
      <c r="C2200" s="9" t="s">
        <v>3689</v>
      </c>
      <c r="D2200" s="3" t="s">
        <v>7802</v>
      </c>
      <c r="E2200" s="5">
        <v>1000</v>
      </c>
      <c r="F2200" s="7">
        <v>1260</v>
      </c>
      <c r="G2200" t="s">
        <v>8218</v>
      </c>
      <c r="H2200" t="s">
        <v>8223</v>
      </c>
      <c r="I2200" t="s">
        <v>8245</v>
      </c>
      <c r="J2200">
        <v>1411084800</v>
      </c>
      <c r="K2200">
        <v>1410304179</v>
      </c>
      <c r="L2200" t="b">
        <v>0</v>
      </c>
      <c r="M2200">
        <v>17</v>
      </c>
      <c r="N2200" t="b">
        <v>1</v>
      </c>
      <c r="O2200" t="s">
        <v>8269</v>
      </c>
      <c r="P2200">
        <f t="shared" si="136"/>
        <v>126</v>
      </c>
      <c r="Q2200">
        <f t="shared" si="137"/>
        <v>74.12</v>
      </c>
      <c r="R2200" s="12" t="s">
        <v>8323</v>
      </c>
      <c r="S2200" t="s">
        <v>8326</v>
      </c>
      <c r="T2200" s="17">
        <f t="shared" si="138"/>
        <v>41891.96503472222</v>
      </c>
      <c r="U2200" s="17">
        <f t="shared" si="139"/>
        <v>41462.558819444443</v>
      </c>
    </row>
    <row r="2201" spans="2:21" ht="42.75" x14ac:dyDescent="0.45">
      <c r="B2201">
        <v>3323</v>
      </c>
      <c r="C2201" s="9" t="s">
        <v>3323</v>
      </c>
      <c r="D2201" s="3" t="s">
        <v>7433</v>
      </c>
      <c r="E2201" s="5">
        <v>1000</v>
      </c>
      <c r="F2201" s="7">
        <v>1259</v>
      </c>
      <c r="G2201" t="s">
        <v>8218</v>
      </c>
      <c r="H2201" t="s">
        <v>8224</v>
      </c>
      <c r="I2201" t="s">
        <v>8246</v>
      </c>
      <c r="J2201">
        <v>1474793208</v>
      </c>
      <c r="K2201">
        <v>1472201208</v>
      </c>
      <c r="L2201" t="b">
        <v>0</v>
      </c>
      <c r="M2201">
        <v>49</v>
      </c>
      <c r="N2201" t="b">
        <v>1</v>
      </c>
      <c r="O2201" t="s">
        <v>8269</v>
      </c>
      <c r="P2201">
        <f t="shared" si="136"/>
        <v>126</v>
      </c>
      <c r="Q2201">
        <f t="shared" si="137"/>
        <v>25.69</v>
      </c>
      <c r="R2201" s="12" t="s">
        <v>8323</v>
      </c>
      <c r="S2201" t="s">
        <v>8326</v>
      </c>
      <c r="T2201" s="17">
        <f t="shared" si="138"/>
        <v>42608.36583333333</v>
      </c>
      <c r="U2201" s="17">
        <f t="shared" si="139"/>
        <v>41175.719305555554</v>
      </c>
    </row>
    <row r="2202" spans="2:21" ht="42.75" hidden="1" x14ac:dyDescent="0.45">
      <c r="B2202">
        <v>3832</v>
      </c>
      <c r="C2202" s="9" t="s">
        <v>3829</v>
      </c>
      <c r="D2202" s="3" t="s">
        <v>7941</v>
      </c>
      <c r="E2202" s="5">
        <v>1200</v>
      </c>
      <c r="F2202" s="7">
        <v>1256</v>
      </c>
      <c r="G2202" t="s">
        <v>8218</v>
      </c>
      <c r="H2202" t="s">
        <v>8223</v>
      </c>
      <c r="I2202" t="s">
        <v>8245</v>
      </c>
      <c r="J2202">
        <v>1455936335</v>
      </c>
      <c r="K2202">
        <v>1452048335</v>
      </c>
      <c r="L2202" t="b">
        <v>0</v>
      </c>
      <c r="M2202">
        <v>9</v>
      </c>
      <c r="N2202" t="b">
        <v>1</v>
      </c>
      <c r="O2202" t="s">
        <v>8269</v>
      </c>
      <c r="P2202">
        <f t="shared" si="136"/>
        <v>105</v>
      </c>
      <c r="Q2202">
        <f t="shared" si="137"/>
        <v>139.56</v>
      </c>
      <c r="R2202" s="12" t="s">
        <v>8323</v>
      </c>
      <c r="S2202" t="s">
        <v>8326</v>
      </c>
      <c r="T2202" s="17">
        <f t="shared" si="138"/>
        <v>42375.114988425921</v>
      </c>
      <c r="U2202" s="17">
        <f t="shared" si="139"/>
        <v>42247.730034722219</v>
      </c>
    </row>
    <row r="2203" spans="2:21" ht="28.5" hidden="1" x14ac:dyDescent="0.45">
      <c r="B2203">
        <v>2483</v>
      </c>
      <c r="C2203" s="9" t="s">
        <v>2483</v>
      </c>
      <c r="D2203" s="3" t="s">
        <v>6593</v>
      </c>
      <c r="E2203" s="5">
        <v>1100</v>
      </c>
      <c r="F2203" s="7">
        <v>1251</v>
      </c>
      <c r="G2203" t="s">
        <v>8218</v>
      </c>
      <c r="H2203" t="s">
        <v>8223</v>
      </c>
      <c r="I2203" t="s">
        <v>8245</v>
      </c>
      <c r="J2203">
        <v>1335891603</v>
      </c>
      <c r="K2203">
        <v>1330711203</v>
      </c>
      <c r="L2203" t="b">
        <v>0</v>
      </c>
      <c r="M2203">
        <v>19</v>
      </c>
      <c r="N2203" t="b">
        <v>1</v>
      </c>
      <c r="O2203" t="s">
        <v>8277</v>
      </c>
      <c r="P2203">
        <f t="shared" si="136"/>
        <v>114</v>
      </c>
      <c r="Q2203">
        <f t="shared" si="137"/>
        <v>65.84</v>
      </c>
      <c r="R2203" s="12" t="s">
        <v>8327</v>
      </c>
      <c r="S2203" t="s">
        <v>8328</v>
      </c>
      <c r="T2203" s="17">
        <f t="shared" si="138"/>
        <v>40970.750034722223</v>
      </c>
      <c r="U2203" s="17">
        <f t="shared" si="139"/>
        <v>41901</v>
      </c>
    </row>
    <row r="2204" spans="2:21" ht="42.75" hidden="1" x14ac:dyDescent="0.45">
      <c r="B2204">
        <v>463</v>
      </c>
      <c r="C2204" s="9" t="s">
        <v>464</v>
      </c>
      <c r="D2204" s="3" t="s">
        <v>4573</v>
      </c>
      <c r="E2204" s="5">
        <v>55000</v>
      </c>
      <c r="F2204" s="7">
        <v>1250</v>
      </c>
      <c r="G2204" t="s">
        <v>8220</v>
      </c>
      <c r="H2204" t="s">
        <v>8223</v>
      </c>
      <c r="I2204" t="s">
        <v>8245</v>
      </c>
      <c r="J2204">
        <v>1316883753</v>
      </c>
      <c r="K2204">
        <v>1311699753</v>
      </c>
      <c r="L2204" t="b">
        <v>0</v>
      </c>
      <c r="M2204">
        <v>11</v>
      </c>
      <c r="N2204" t="b">
        <v>0</v>
      </c>
      <c r="O2204" t="s">
        <v>8268</v>
      </c>
      <c r="P2204">
        <f t="shared" si="136"/>
        <v>2</v>
      </c>
      <c r="Q2204">
        <f t="shared" si="137"/>
        <v>113.64</v>
      </c>
      <c r="R2204" s="12" t="s">
        <v>8321</v>
      </c>
      <c r="S2204" t="s">
        <v>8339</v>
      </c>
      <c r="T2204" s="17">
        <f t="shared" si="138"/>
        <v>40750.710104166668</v>
      </c>
      <c r="U2204" s="17">
        <f t="shared" si="139"/>
        <v>42638.36583333333</v>
      </c>
    </row>
    <row r="2205" spans="2:21" ht="42.75" x14ac:dyDescent="0.45">
      <c r="B2205">
        <v>3226</v>
      </c>
      <c r="C2205" s="9" t="s">
        <v>3226</v>
      </c>
      <c r="D2205" s="3" t="s">
        <v>7336</v>
      </c>
      <c r="E2205" s="5">
        <v>1200</v>
      </c>
      <c r="F2205" s="7">
        <v>1250</v>
      </c>
      <c r="G2205" t="s">
        <v>8218</v>
      </c>
      <c r="H2205" t="s">
        <v>8224</v>
      </c>
      <c r="I2205" t="s">
        <v>8246</v>
      </c>
      <c r="J2205">
        <v>1446213612</v>
      </c>
      <c r="K2205">
        <v>1443621612</v>
      </c>
      <c r="L2205" t="b">
        <v>1</v>
      </c>
      <c r="M2205">
        <v>21</v>
      </c>
      <c r="N2205" t="b">
        <v>1</v>
      </c>
      <c r="O2205" t="s">
        <v>8269</v>
      </c>
      <c r="P2205">
        <f t="shared" si="136"/>
        <v>104</v>
      </c>
      <c r="Q2205">
        <f t="shared" si="137"/>
        <v>59.52</v>
      </c>
      <c r="R2205" s="12" t="s">
        <v>8323</v>
      </c>
      <c r="S2205" t="s">
        <v>8326</v>
      </c>
      <c r="T2205" s="17">
        <f t="shared" si="138"/>
        <v>42277.583472222221</v>
      </c>
      <c r="U2205" s="17">
        <f t="shared" si="139"/>
        <v>42420.114988425921</v>
      </c>
    </row>
    <row r="2206" spans="2:21" ht="28.5" hidden="1" x14ac:dyDescent="0.45">
      <c r="B2206">
        <v>3613</v>
      </c>
      <c r="C2206" s="9" t="s">
        <v>3612</v>
      </c>
      <c r="D2206" s="3" t="s">
        <v>7723</v>
      </c>
      <c r="E2206" s="5">
        <v>1250</v>
      </c>
      <c r="F2206" s="7">
        <v>1250</v>
      </c>
      <c r="G2206" t="s">
        <v>8218</v>
      </c>
      <c r="H2206" t="s">
        <v>8223</v>
      </c>
      <c r="I2206" t="s">
        <v>8245</v>
      </c>
      <c r="J2206">
        <v>1403964574</v>
      </c>
      <c r="K2206">
        <v>1401372574</v>
      </c>
      <c r="L2206" t="b">
        <v>0</v>
      </c>
      <c r="M2206">
        <v>20</v>
      </c>
      <c r="N2206" t="b">
        <v>1</v>
      </c>
      <c r="O2206" t="s">
        <v>8269</v>
      </c>
      <c r="P2206">
        <f t="shared" si="136"/>
        <v>100</v>
      </c>
      <c r="Q2206">
        <f t="shared" si="137"/>
        <v>62.5</v>
      </c>
      <c r="R2206" s="12" t="s">
        <v>8323</v>
      </c>
      <c r="S2206" t="s">
        <v>8326</v>
      </c>
      <c r="T2206" s="17">
        <f t="shared" si="138"/>
        <v>41788.58997685185</v>
      </c>
      <c r="U2206" s="17">
        <f t="shared" si="139"/>
        <v>41030.708368055559</v>
      </c>
    </row>
    <row r="2207" spans="2:21" ht="42.75" hidden="1" x14ac:dyDescent="0.45">
      <c r="B2207">
        <v>3716</v>
      </c>
      <c r="C2207" s="9" t="s">
        <v>3713</v>
      </c>
      <c r="D2207" s="3" t="s">
        <v>7826</v>
      </c>
      <c r="E2207" s="5">
        <v>800</v>
      </c>
      <c r="F2207" s="7">
        <v>1246</v>
      </c>
      <c r="G2207" t="s">
        <v>8218</v>
      </c>
      <c r="H2207" t="s">
        <v>8223</v>
      </c>
      <c r="I2207" t="s">
        <v>8245</v>
      </c>
      <c r="J2207">
        <v>1453411109</v>
      </c>
      <c r="K2207">
        <v>1450819109</v>
      </c>
      <c r="L2207" t="b">
        <v>0</v>
      </c>
      <c r="M2207">
        <v>24</v>
      </c>
      <c r="N2207" t="b">
        <v>1</v>
      </c>
      <c r="O2207" t="s">
        <v>8269</v>
      </c>
      <c r="P2207">
        <f t="shared" si="136"/>
        <v>156</v>
      </c>
      <c r="Q2207">
        <f t="shared" si="137"/>
        <v>51.92</v>
      </c>
      <c r="R2207" s="12" t="s">
        <v>8323</v>
      </c>
      <c r="S2207" t="s">
        <v>8326</v>
      </c>
      <c r="T2207" s="17">
        <f t="shared" si="138"/>
        <v>42360.887835648144</v>
      </c>
      <c r="U2207" s="17">
        <f t="shared" si="139"/>
        <v>40810.710104166668</v>
      </c>
    </row>
    <row r="2208" spans="2:21" ht="42.75" hidden="1" x14ac:dyDescent="0.45">
      <c r="B2208">
        <v>633</v>
      </c>
      <c r="C2208" s="9" t="s">
        <v>634</v>
      </c>
      <c r="D2208" s="3" t="s">
        <v>4743</v>
      </c>
      <c r="E2208" s="5">
        <v>10000</v>
      </c>
      <c r="F2208" s="7">
        <v>1245</v>
      </c>
      <c r="G2208" t="s">
        <v>8219</v>
      </c>
      <c r="H2208" t="s">
        <v>8223</v>
      </c>
      <c r="I2208" t="s">
        <v>8245</v>
      </c>
      <c r="J2208">
        <v>1466204400</v>
      </c>
      <c r="K2208">
        <v>1463469062</v>
      </c>
      <c r="L2208" t="b">
        <v>0</v>
      </c>
      <c r="M2208">
        <v>25</v>
      </c>
      <c r="N2208" t="b">
        <v>0</v>
      </c>
      <c r="O2208" t="s">
        <v>8270</v>
      </c>
      <c r="P2208">
        <f t="shared" si="136"/>
        <v>12</v>
      </c>
      <c r="Q2208">
        <f t="shared" si="137"/>
        <v>49.8</v>
      </c>
      <c r="R2208" s="12" t="s">
        <v>8308</v>
      </c>
      <c r="S2208" t="s">
        <v>8342</v>
      </c>
      <c r="T2208" s="17">
        <f t="shared" si="138"/>
        <v>42507.29932870371</v>
      </c>
      <c r="U2208" s="17">
        <f t="shared" si="139"/>
        <v>42307.583472222221</v>
      </c>
    </row>
    <row r="2209" spans="2:21" ht="42.75" x14ac:dyDescent="0.45">
      <c r="B2209">
        <v>3399</v>
      </c>
      <c r="C2209" s="9" t="s">
        <v>3398</v>
      </c>
      <c r="D2209" s="3" t="s">
        <v>7509</v>
      </c>
      <c r="E2209" s="5">
        <v>1200</v>
      </c>
      <c r="F2209" s="7">
        <v>1245</v>
      </c>
      <c r="G2209" t="s">
        <v>8218</v>
      </c>
      <c r="H2209" t="s">
        <v>8224</v>
      </c>
      <c r="I2209" t="s">
        <v>8246</v>
      </c>
      <c r="J2209">
        <v>1424556325</v>
      </c>
      <c r="K2209">
        <v>1421964325</v>
      </c>
      <c r="L2209" t="b">
        <v>0</v>
      </c>
      <c r="M2209">
        <v>46</v>
      </c>
      <c r="N2209" t="b">
        <v>1</v>
      </c>
      <c r="O2209" t="s">
        <v>8269</v>
      </c>
      <c r="P2209">
        <f t="shared" si="136"/>
        <v>104</v>
      </c>
      <c r="Q2209">
        <f t="shared" si="137"/>
        <v>27.07</v>
      </c>
      <c r="R2209" s="12" t="s">
        <v>8323</v>
      </c>
      <c r="S2209" t="s">
        <v>8326</v>
      </c>
      <c r="T2209" s="17">
        <f t="shared" si="138"/>
        <v>42026.920428240745</v>
      </c>
      <c r="U2209" s="17">
        <f t="shared" si="139"/>
        <v>41818.58997685185</v>
      </c>
    </row>
    <row r="2210" spans="2:21" ht="42.75" hidden="1" x14ac:dyDescent="0.45">
      <c r="B2210">
        <v>3877</v>
      </c>
      <c r="C2210" s="9" t="s">
        <v>3874</v>
      </c>
      <c r="D2210" s="3" t="s">
        <v>7986</v>
      </c>
      <c r="E2210" s="5">
        <v>25000</v>
      </c>
      <c r="F2210" s="7">
        <v>1241</v>
      </c>
      <c r="G2210" t="s">
        <v>8219</v>
      </c>
      <c r="H2210" t="s">
        <v>8223</v>
      </c>
      <c r="I2210" t="s">
        <v>8245</v>
      </c>
      <c r="J2210">
        <v>1481213752</v>
      </c>
      <c r="K2210">
        <v>1478621752</v>
      </c>
      <c r="L2210" t="b">
        <v>0</v>
      </c>
      <c r="M2210">
        <v>14</v>
      </c>
      <c r="N2210" t="b">
        <v>0</v>
      </c>
      <c r="O2210" t="s">
        <v>8303</v>
      </c>
      <c r="P2210">
        <f t="shared" si="136"/>
        <v>5</v>
      </c>
      <c r="Q2210">
        <f t="shared" si="137"/>
        <v>88.64</v>
      </c>
      <c r="R2210" s="12" t="s">
        <v>8323</v>
      </c>
      <c r="S2210" t="s">
        <v>8335</v>
      </c>
      <c r="T2210" s="17">
        <f t="shared" si="138"/>
        <v>42682.67768518519</v>
      </c>
      <c r="U2210" s="17">
        <f t="shared" si="139"/>
        <v>42390.887835648144</v>
      </c>
    </row>
    <row r="2211" spans="2:21" ht="42.75" hidden="1" x14ac:dyDescent="0.45">
      <c r="B2211">
        <v>19</v>
      </c>
      <c r="C2211" s="9" t="s">
        <v>21</v>
      </c>
      <c r="D2211" s="3" t="s">
        <v>4130</v>
      </c>
      <c r="E2211" s="5">
        <v>850</v>
      </c>
      <c r="F2211" s="7">
        <v>1235</v>
      </c>
      <c r="G2211" t="s">
        <v>8218</v>
      </c>
      <c r="H2211" t="s">
        <v>8223</v>
      </c>
      <c r="I2211" t="s">
        <v>8245</v>
      </c>
      <c r="J2211">
        <v>1437420934</v>
      </c>
      <c r="K2211">
        <v>1434828934</v>
      </c>
      <c r="L2211" t="b">
        <v>0</v>
      </c>
      <c r="M2211">
        <v>22</v>
      </c>
      <c r="N2211" t="b">
        <v>1</v>
      </c>
      <c r="O2211" t="s">
        <v>8263</v>
      </c>
      <c r="P2211">
        <f t="shared" si="136"/>
        <v>145</v>
      </c>
      <c r="Q2211">
        <f t="shared" si="137"/>
        <v>56.14</v>
      </c>
      <c r="R2211" s="12" t="s">
        <v>8321</v>
      </c>
      <c r="S2211" t="s">
        <v>8332</v>
      </c>
      <c r="T2211" s="17">
        <f t="shared" si="138"/>
        <v>42175.816365740742</v>
      </c>
      <c r="U2211" s="17">
        <f t="shared" si="139"/>
        <v>42538.958333333328</v>
      </c>
    </row>
    <row r="2212" spans="2:21" ht="42.75" hidden="1" x14ac:dyDescent="0.45">
      <c r="B2212">
        <v>1886</v>
      </c>
      <c r="C2212" s="9" t="s">
        <v>1887</v>
      </c>
      <c r="D2212" s="3" t="s">
        <v>5996</v>
      </c>
      <c r="E2212" s="5">
        <v>1200</v>
      </c>
      <c r="F2212" s="7">
        <v>1225</v>
      </c>
      <c r="G2212" t="s">
        <v>8218</v>
      </c>
      <c r="H2212" t="s">
        <v>8223</v>
      </c>
      <c r="I2212" t="s">
        <v>8245</v>
      </c>
      <c r="J2212">
        <v>1415832338</v>
      </c>
      <c r="K2212">
        <v>1413236738</v>
      </c>
      <c r="L2212" t="b">
        <v>0</v>
      </c>
      <c r="M2212">
        <v>29</v>
      </c>
      <c r="N2212" t="b">
        <v>1</v>
      </c>
      <c r="O2212" t="s">
        <v>8277</v>
      </c>
      <c r="P2212">
        <f t="shared" si="136"/>
        <v>102</v>
      </c>
      <c r="Q2212">
        <f t="shared" si="137"/>
        <v>42.24</v>
      </c>
      <c r="R2212" s="12" t="s">
        <v>8327</v>
      </c>
      <c r="S2212" t="s">
        <v>8328</v>
      </c>
      <c r="T2212" s="17">
        <f t="shared" si="138"/>
        <v>41925.906689814816</v>
      </c>
      <c r="U2212" s="17">
        <f t="shared" si="139"/>
        <v>42056.920428240745</v>
      </c>
    </row>
    <row r="2213" spans="2:21" ht="42.75" hidden="1" x14ac:dyDescent="0.45">
      <c r="B2213">
        <v>3591</v>
      </c>
      <c r="C2213" s="9" t="s">
        <v>3590</v>
      </c>
      <c r="D2213" s="3" t="s">
        <v>7701</v>
      </c>
      <c r="E2213" s="5">
        <v>700</v>
      </c>
      <c r="F2213" s="7">
        <v>1225</v>
      </c>
      <c r="G2213" t="s">
        <v>8218</v>
      </c>
      <c r="H2213" t="s">
        <v>8223</v>
      </c>
      <c r="I2213" t="s">
        <v>8245</v>
      </c>
      <c r="J2213">
        <v>1422075540</v>
      </c>
      <c r="K2213">
        <v>1419979544</v>
      </c>
      <c r="L2213" t="b">
        <v>0</v>
      </c>
      <c r="M2213">
        <v>18</v>
      </c>
      <c r="N2213" t="b">
        <v>1</v>
      </c>
      <c r="O2213" t="s">
        <v>8269</v>
      </c>
      <c r="P2213">
        <f t="shared" si="136"/>
        <v>175</v>
      </c>
      <c r="Q2213">
        <f t="shared" si="137"/>
        <v>68.06</v>
      </c>
      <c r="R2213" s="12" t="s">
        <v>8323</v>
      </c>
      <c r="S2213" t="s">
        <v>8326</v>
      </c>
      <c r="T2213" s="17">
        <f t="shared" si="138"/>
        <v>42003.948425925926</v>
      </c>
      <c r="U2213" s="17">
        <f t="shared" si="139"/>
        <v>42712.67768518519</v>
      </c>
    </row>
    <row r="2214" spans="2:21" ht="28.5" hidden="1" x14ac:dyDescent="0.45">
      <c r="B2214">
        <v>3981</v>
      </c>
      <c r="C2214" s="9" t="s">
        <v>3358</v>
      </c>
      <c r="D2214" s="3" t="s">
        <v>7469</v>
      </c>
      <c r="E2214" s="5">
        <v>30000</v>
      </c>
      <c r="F2214" s="7">
        <v>1225</v>
      </c>
      <c r="G2214" t="s">
        <v>8220</v>
      </c>
      <c r="H2214" t="s">
        <v>8223</v>
      </c>
      <c r="I2214" t="s">
        <v>8245</v>
      </c>
      <c r="J2214">
        <v>1468729149</v>
      </c>
      <c r="K2214">
        <v>1463545149</v>
      </c>
      <c r="L2214" t="b">
        <v>0</v>
      </c>
      <c r="M2214">
        <v>7</v>
      </c>
      <c r="N2214" t="b">
        <v>0</v>
      </c>
      <c r="O2214" t="s">
        <v>8269</v>
      </c>
      <c r="P2214">
        <f t="shared" si="136"/>
        <v>4</v>
      </c>
      <c r="Q2214">
        <f t="shared" si="137"/>
        <v>175</v>
      </c>
      <c r="R2214" s="12" t="s">
        <v>8323</v>
      </c>
      <c r="S2214" t="s">
        <v>8326</v>
      </c>
      <c r="T2214" s="17">
        <f t="shared" si="138"/>
        <v>42508.179965277777</v>
      </c>
      <c r="U2214" s="17">
        <f t="shared" si="139"/>
        <v>42205.816365740742</v>
      </c>
    </row>
    <row r="2215" spans="2:21" ht="42.75" hidden="1" x14ac:dyDescent="0.45">
      <c r="B2215">
        <v>2435</v>
      </c>
      <c r="C2215" s="9" t="s">
        <v>2436</v>
      </c>
      <c r="D2215" s="3" t="s">
        <v>6545</v>
      </c>
      <c r="E2215" s="5">
        <v>250000</v>
      </c>
      <c r="F2215" s="7">
        <v>1224</v>
      </c>
      <c r="G2215" t="s">
        <v>8220</v>
      </c>
      <c r="H2215" t="s">
        <v>8234</v>
      </c>
      <c r="I2215" t="s">
        <v>8254</v>
      </c>
      <c r="J2215">
        <v>1444027186</v>
      </c>
      <c r="K2215">
        <v>1441435186</v>
      </c>
      <c r="L2215" t="b">
        <v>0</v>
      </c>
      <c r="M2215">
        <v>4</v>
      </c>
      <c r="N2215" t="b">
        <v>0</v>
      </c>
      <c r="O2215" t="s">
        <v>8282</v>
      </c>
      <c r="P2215">
        <f t="shared" si="136"/>
        <v>0</v>
      </c>
      <c r="Q2215">
        <f t="shared" si="137"/>
        <v>306</v>
      </c>
      <c r="R2215" s="12" t="s">
        <v>8319</v>
      </c>
      <c r="S2215" t="s">
        <v>8345</v>
      </c>
      <c r="T2215" s="17">
        <f t="shared" si="138"/>
        <v>42252.277615740735</v>
      </c>
      <c r="U2215" s="17">
        <f t="shared" si="139"/>
        <v>41955.94835648148</v>
      </c>
    </row>
    <row r="2216" spans="2:21" ht="42.75" hidden="1" x14ac:dyDescent="0.45">
      <c r="B2216">
        <v>3165</v>
      </c>
      <c r="C2216" s="9" t="s">
        <v>3165</v>
      </c>
      <c r="D2216" s="3" t="s">
        <v>7275</v>
      </c>
      <c r="E2216" s="5">
        <v>750</v>
      </c>
      <c r="F2216" s="7">
        <v>1220</v>
      </c>
      <c r="G2216" t="s">
        <v>8218</v>
      </c>
      <c r="H2216" t="s">
        <v>8223</v>
      </c>
      <c r="I2216" t="s">
        <v>8245</v>
      </c>
      <c r="J2216">
        <v>1304395140</v>
      </c>
      <c r="K2216">
        <v>1302493760</v>
      </c>
      <c r="L2216" t="b">
        <v>1</v>
      </c>
      <c r="M2216">
        <v>21</v>
      </c>
      <c r="N2216" t="b">
        <v>1</v>
      </c>
      <c r="O2216" t="s">
        <v>8269</v>
      </c>
      <c r="P2216">
        <f t="shared" si="136"/>
        <v>163</v>
      </c>
      <c r="Q2216">
        <f t="shared" si="137"/>
        <v>58.1</v>
      </c>
      <c r="R2216" s="12" t="s">
        <v>8323</v>
      </c>
      <c r="S2216" t="s">
        <v>8326</v>
      </c>
      <c r="T2216" s="17">
        <f t="shared" si="138"/>
        <v>40644.159259259257</v>
      </c>
      <c r="U2216" s="17">
        <f t="shared" si="139"/>
        <v>42028.207638888889</v>
      </c>
    </row>
    <row r="2217" spans="2:21" ht="42.75" hidden="1" x14ac:dyDescent="0.45">
      <c r="B2217">
        <v>2962</v>
      </c>
      <c r="C2217" s="9" t="s">
        <v>2962</v>
      </c>
      <c r="D2217" s="3" t="s">
        <v>7072</v>
      </c>
      <c r="E2217" s="5">
        <v>1000</v>
      </c>
      <c r="F2217" s="7">
        <v>1218</v>
      </c>
      <c r="G2217" t="s">
        <v>8218</v>
      </c>
      <c r="H2217" t="s">
        <v>8223</v>
      </c>
      <c r="I2217" t="s">
        <v>8245</v>
      </c>
      <c r="J2217">
        <v>1425193140</v>
      </c>
      <c r="K2217">
        <v>1422769906</v>
      </c>
      <c r="L2217" t="b">
        <v>0</v>
      </c>
      <c r="M2217">
        <v>20</v>
      </c>
      <c r="N2217" t="b">
        <v>1</v>
      </c>
      <c r="O2217" t="s">
        <v>8269</v>
      </c>
      <c r="P2217">
        <f t="shared" si="136"/>
        <v>122</v>
      </c>
      <c r="Q2217">
        <f t="shared" si="137"/>
        <v>60.9</v>
      </c>
      <c r="R2217" s="12" t="s">
        <v>8323</v>
      </c>
      <c r="S2217" t="s">
        <v>8326</v>
      </c>
      <c r="T2217" s="17">
        <f t="shared" si="138"/>
        <v>42036.24428240741</v>
      </c>
      <c r="U2217" s="17">
        <f t="shared" si="139"/>
        <v>42568.179965277777</v>
      </c>
    </row>
    <row r="2218" spans="2:21" ht="42.75" hidden="1" x14ac:dyDescent="0.45">
      <c r="B2218">
        <v>3537</v>
      </c>
      <c r="C2218" s="9" t="s">
        <v>3536</v>
      </c>
      <c r="D2218" s="3" t="s">
        <v>7647</v>
      </c>
      <c r="E2218" s="5">
        <v>675</v>
      </c>
      <c r="F2218" s="7">
        <v>1218</v>
      </c>
      <c r="G2218" t="s">
        <v>8218</v>
      </c>
      <c r="H2218" t="s">
        <v>8228</v>
      </c>
      <c r="I2218" t="s">
        <v>8250</v>
      </c>
      <c r="J2218">
        <v>1416211140</v>
      </c>
      <c r="K2218">
        <v>1413016216</v>
      </c>
      <c r="L2218" t="b">
        <v>0</v>
      </c>
      <c r="M2218">
        <v>28</v>
      </c>
      <c r="N2218" t="b">
        <v>1</v>
      </c>
      <c r="O2218" t="s">
        <v>8269</v>
      </c>
      <c r="P2218">
        <f t="shared" si="136"/>
        <v>180</v>
      </c>
      <c r="Q2218">
        <f t="shared" si="137"/>
        <v>43.5</v>
      </c>
      <c r="R2218" s="12" t="s">
        <v>8323</v>
      </c>
      <c r="S2218" t="s">
        <v>8326</v>
      </c>
      <c r="T2218" s="17">
        <f t="shared" si="138"/>
        <v>41923.354351851849</v>
      </c>
      <c r="U2218" s="17">
        <f t="shared" si="139"/>
        <v>42282.277615740735</v>
      </c>
    </row>
    <row r="2219" spans="2:21" ht="42.75" hidden="1" x14ac:dyDescent="0.45">
      <c r="B2219">
        <v>1868</v>
      </c>
      <c r="C2219" s="9" t="s">
        <v>1869</v>
      </c>
      <c r="D2219" s="3" t="s">
        <v>5978</v>
      </c>
      <c r="E2219" s="5">
        <v>25000</v>
      </c>
      <c r="F2219" s="7">
        <v>1217</v>
      </c>
      <c r="G2219" t="s">
        <v>8220</v>
      </c>
      <c r="H2219" t="s">
        <v>8223</v>
      </c>
      <c r="I2219" t="s">
        <v>8245</v>
      </c>
      <c r="J2219">
        <v>1450166340</v>
      </c>
      <c r="K2219">
        <v>1448044925</v>
      </c>
      <c r="L2219" t="b">
        <v>0</v>
      </c>
      <c r="M2219">
        <v>17</v>
      </c>
      <c r="N2219" t="b">
        <v>0</v>
      </c>
      <c r="O2219" t="s">
        <v>8281</v>
      </c>
      <c r="P2219">
        <f t="shared" si="136"/>
        <v>5</v>
      </c>
      <c r="Q2219">
        <f t="shared" si="137"/>
        <v>71.59</v>
      </c>
      <c r="R2219" s="12" t="s">
        <v>8316</v>
      </c>
      <c r="S2219" t="s">
        <v>8344</v>
      </c>
      <c r="T2219" s="17">
        <f t="shared" si="138"/>
        <v>42328.779224537036</v>
      </c>
      <c r="U2219" s="17">
        <f t="shared" si="139"/>
        <v>40666.165972222225</v>
      </c>
    </row>
    <row r="2220" spans="2:21" ht="42.75" hidden="1" x14ac:dyDescent="0.45">
      <c r="B2220">
        <v>2587</v>
      </c>
      <c r="C2220" s="9" t="s">
        <v>2587</v>
      </c>
      <c r="D2220" s="3" t="s">
        <v>6697</v>
      </c>
      <c r="E2220" s="5">
        <v>50000</v>
      </c>
      <c r="F2220" s="7">
        <v>1217</v>
      </c>
      <c r="G2220" t="s">
        <v>8220</v>
      </c>
      <c r="H2220" t="s">
        <v>8223</v>
      </c>
      <c r="I2220" t="s">
        <v>8245</v>
      </c>
      <c r="J2220">
        <v>1451491953</v>
      </c>
      <c r="K2220">
        <v>1448899953</v>
      </c>
      <c r="L2220" t="b">
        <v>0</v>
      </c>
      <c r="M2220">
        <v>6</v>
      </c>
      <c r="N2220" t="b">
        <v>0</v>
      </c>
      <c r="O2220" t="s">
        <v>8282</v>
      </c>
      <c r="P2220">
        <f t="shared" si="136"/>
        <v>2</v>
      </c>
      <c r="Q2220">
        <f t="shared" si="137"/>
        <v>202.83</v>
      </c>
      <c r="R2220" s="12" t="s">
        <v>8319</v>
      </c>
      <c r="S2220" t="s">
        <v>8345</v>
      </c>
      <c r="T2220" s="17">
        <f t="shared" si="138"/>
        <v>42338.675381944442</v>
      </c>
      <c r="U2220" s="17">
        <f t="shared" si="139"/>
        <v>42064.290972222225</v>
      </c>
    </row>
    <row r="2221" spans="2:21" ht="42.75" hidden="1" x14ac:dyDescent="0.45">
      <c r="B2221">
        <v>3458</v>
      </c>
      <c r="C2221" s="9" t="s">
        <v>3457</v>
      </c>
      <c r="D2221" s="3" t="s">
        <v>7568</v>
      </c>
      <c r="E2221" s="5">
        <v>978</v>
      </c>
      <c r="F2221" s="7">
        <v>1216</v>
      </c>
      <c r="G2221" t="s">
        <v>8218</v>
      </c>
      <c r="H2221" t="s">
        <v>8223</v>
      </c>
      <c r="I2221" t="s">
        <v>8245</v>
      </c>
      <c r="J2221">
        <v>1422937620</v>
      </c>
      <c r="K2221">
        <v>1420606303</v>
      </c>
      <c r="L2221" t="b">
        <v>0</v>
      </c>
      <c r="M2221">
        <v>27</v>
      </c>
      <c r="N2221" t="b">
        <v>1</v>
      </c>
      <c r="O2221" t="s">
        <v>8269</v>
      </c>
      <c r="P2221">
        <f t="shared" si="136"/>
        <v>124</v>
      </c>
      <c r="Q2221">
        <f t="shared" si="137"/>
        <v>45.04</v>
      </c>
      <c r="R2221" s="12" t="s">
        <v>8323</v>
      </c>
      <c r="S2221" t="s">
        <v>8326</v>
      </c>
      <c r="T2221" s="17">
        <f t="shared" si="138"/>
        <v>42011.202581018515</v>
      </c>
      <c r="U2221" s="17">
        <f t="shared" si="139"/>
        <v>41960.332638888889</v>
      </c>
    </row>
    <row r="2222" spans="2:21" ht="28.5" hidden="1" x14ac:dyDescent="0.45">
      <c r="B2222">
        <v>1608</v>
      </c>
      <c r="C2222" s="9" t="s">
        <v>1609</v>
      </c>
      <c r="D2222" s="3" t="s">
        <v>5718</v>
      </c>
      <c r="E2222" s="5">
        <v>1200</v>
      </c>
      <c r="F2222" s="7">
        <v>1215</v>
      </c>
      <c r="G2222" t="s">
        <v>8218</v>
      </c>
      <c r="H2222" t="s">
        <v>8223</v>
      </c>
      <c r="I2222" t="s">
        <v>8245</v>
      </c>
      <c r="J2222">
        <v>1388553960</v>
      </c>
      <c r="K2222">
        <v>1385754986</v>
      </c>
      <c r="L2222" t="b">
        <v>0</v>
      </c>
      <c r="M2222">
        <v>23</v>
      </c>
      <c r="N2222" t="b">
        <v>1</v>
      </c>
      <c r="O2222" t="s">
        <v>8274</v>
      </c>
      <c r="P2222">
        <f t="shared" si="136"/>
        <v>101</v>
      </c>
      <c r="Q2222">
        <f t="shared" si="137"/>
        <v>52.83</v>
      </c>
      <c r="R2222" s="12" t="s">
        <v>8327</v>
      </c>
      <c r="S2222" t="s">
        <v>8331</v>
      </c>
      <c r="T2222" s="17">
        <f t="shared" si="138"/>
        <v>41607.83085648148</v>
      </c>
      <c r="U2222" s="17">
        <f t="shared" si="139"/>
        <v>42353.332638888889</v>
      </c>
    </row>
    <row r="2223" spans="2:21" ht="42.75" hidden="1" x14ac:dyDescent="0.45">
      <c r="B2223">
        <v>416</v>
      </c>
      <c r="C2223" s="9" t="s">
        <v>417</v>
      </c>
      <c r="D2223" s="3" t="s">
        <v>4526</v>
      </c>
      <c r="E2223" s="5">
        <v>1000</v>
      </c>
      <c r="F2223" s="7">
        <v>1202.17</v>
      </c>
      <c r="G2223" t="s">
        <v>8218</v>
      </c>
      <c r="H2223" t="s">
        <v>8223</v>
      </c>
      <c r="I2223" t="s">
        <v>8245</v>
      </c>
      <c r="J2223">
        <v>1391851831</v>
      </c>
      <c r="K2223">
        <v>1389259831</v>
      </c>
      <c r="L2223" t="b">
        <v>0</v>
      </c>
      <c r="M2223">
        <v>25</v>
      </c>
      <c r="N2223" t="b">
        <v>1</v>
      </c>
      <c r="O2223" t="s">
        <v>8267</v>
      </c>
      <c r="P2223">
        <f t="shared" si="136"/>
        <v>120</v>
      </c>
      <c r="Q2223">
        <f t="shared" si="137"/>
        <v>48.09</v>
      </c>
      <c r="R2223" s="12" t="s">
        <v>8321</v>
      </c>
      <c r="S2223" t="s">
        <v>8322</v>
      </c>
      <c r="T2223" s="17">
        <f t="shared" si="138"/>
        <v>41648.396192129629</v>
      </c>
      <c r="U2223" s="17">
        <f t="shared" si="139"/>
        <v>42368.675381944442</v>
      </c>
    </row>
    <row r="2224" spans="2:21" ht="42.75" hidden="1" x14ac:dyDescent="0.45">
      <c r="B2224">
        <v>867</v>
      </c>
      <c r="C2224" s="9" t="s">
        <v>868</v>
      </c>
      <c r="D2224" s="3" t="s">
        <v>4977</v>
      </c>
      <c r="E2224" s="5">
        <v>5000</v>
      </c>
      <c r="F2224" s="7">
        <v>1201</v>
      </c>
      <c r="G2224" t="s">
        <v>8220</v>
      </c>
      <c r="H2224" t="s">
        <v>8223</v>
      </c>
      <c r="I2224" t="s">
        <v>8245</v>
      </c>
      <c r="J2224">
        <v>1259643540</v>
      </c>
      <c r="K2224">
        <v>1254450706</v>
      </c>
      <c r="L2224" t="b">
        <v>0</v>
      </c>
      <c r="M2224">
        <v>11</v>
      </c>
      <c r="N2224" t="b">
        <v>0</v>
      </c>
      <c r="O2224" t="s">
        <v>8276</v>
      </c>
      <c r="P2224">
        <f t="shared" si="136"/>
        <v>24</v>
      </c>
      <c r="Q2224">
        <f t="shared" si="137"/>
        <v>109.18</v>
      </c>
      <c r="R2224" s="12" t="s">
        <v>8327</v>
      </c>
      <c r="S2224" t="s">
        <v>8350</v>
      </c>
      <c r="T2224" s="17">
        <f t="shared" si="138"/>
        <v>40088.105393518519</v>
      </c>
      <c r="U2224" s="17">
        <f t="shared" si="139"/>
        <v>42038.185416666667</v>
      </c>
    </row>
    <row r="2225" spans="2:21" ht="28.5" hidden="1" x14ac:dyDescent="0.45">
      <c r="B2225">
        <v>857</v>
      </c>
      <c r="C2225" s="9" t="s">
        <v>858</v>
      </c>
      <c r="D2225" s="3" t="s">
        <v>4967</v>
      </c>
      <c r="E2225" s="5">
        <v>1200</v>
      </c>
      <c r="F2225" s="7">
        <v>1200</v>
      </c>
      <c r="G2225" t="s">
        <v>8218</v>
      </c>
      <c r="H2225" t="s">
        <v>8226</v>
      </c>
      <c r="I2225" t="s">
        <v>8248</v>
      </c>
      <c r="J2225">
        <v>1448463431</v>
      </c>
      <c r="K2225">
        <v>1444831031</v>
      </c>
      <c r="L2225" t="b">
        <v>0</v>
      </c>
      <c r="M2225">
        <v>24</v>
      </c>
      <c r="N2225" t="b">
        <v>1</v>
      </c>
      <c r="O2225" t="s">
        <v>8275</v>
      </c>
      <c r="P2225">
        <f t="shared" si="136"/>
        <v>100</v>
      </c>
      <c r="Q2225">
        <f t="shared" si="137"/>
        <v>50</v>
      </c>
      <c r="R2225" s="12" t="s">
        <v>8327</v>
      </c>
      <c r="S2225" t="s">
        <v>8336</v>
      </c>
      <c r="T2225" s="17">
        <f t="shared" si="138"/>
        <v>42291.581377314811</v>
      </c>
      <c r="U2225" s="17">
        <f t="shared" si="139"/>
        <v>41640.226388888892</v>
      </c>
    </row>
    <row r="2226" spans="2:21" ht="57" x14ac:dyDescent="0.45">
      <c r="B2226">
        <v>1296</v>
      </c>
      <c r="C2226" s="9" t="s">
        <v>1297</v>
      </c>
      <c r="D2226" s="3" t="s">
        <v>5406</v>
      </c>
      <c r="E2226" s="5">
        <v>850</v>
      </c>
      <c r="F2226" s="7">
        <v>1200</v>
      </c>
      <c r="G2226" t="s">
        <v>8218</v>
      </c>
      <c r="H2226" t="s">
        <v>8224</v>
      </c>
      <c r="I2226" t="s">
        <v>8246</v>
      </c>
      <c r="J2226">
        <v>1457914373</v>
      </c>
      <c r="K2226">
        <v>1456189973</v>
      </c>
      <c r="L2226" t="b">
        <v>0</v>
      </c>
      <c r="M2226">
        <v>23</v>
      </c>
      <c r="N2226" t="b">
        <v>1</v>
      </c>
      <c r="O2226" t="s">
        <v>8269</v>
      </c>
      <c r="P2226">
        <f t="shared" si="136"/>
        <v>141</v>
      </c>
      <c r="Q2226">
        <f t="shared" si="137"/>
        <v>52.17</v>
      </c>
      <c r="R2226" s="12" t="s">
        <v>8323</v>
      </c>
      <c r="S2226" t="s">
        <v>8326</v>
      </c>
      <c r="T2226" s="17">
        <f t="shared" si="138"/>
        <v>42423.050613425927</v>
      </c>
      <c r="U2226" s="17">
        <f t="shared" si="139"/>
        <v>41678.396192129629</v>
      </c>
    </row>
    <row r="2227" spans="2:21" ht="42.75" hidden="1" x14ac:dyDescent="0.45">
      <c r="B2227">
        <v>1642</v>
      </c>
      <c r="C2227" s="9" t="s">
        <v>1643</v>
      </c>
      <c r="D2227" s="3" t="s">
        <v>5752</v>
      </c>
      <c r="E2227" s="5">
        <v>1200</v>
      </c>
      <c r="F2227" s="7">
        <v>1200</v>
      </c>
      <c r="G2227" t="s">
        <v>8218</v>
      </c>
      <c r="H2227" t="s">
        <v>8223</v>
      </c>
      <c r="I2227" t="s">
        <v>8245</v>
      </c>
      <c r="J2227">
        <v>1308011727</v>
      </c>
      <c r="K2227">
        <v>1306283727</v>
      </c>
      <c r="L2227" t="b">
        <v>0</v>
      </c>
      <c r="M2227">
        <v>28</v>
      </c>
      <c r="N2227" t="b">
        <v>1</v>
      </c>
      <c r="O2227" t="s">
        <v>8290</v>
      </c>
      <c r="P2227">
        <f t="shared" si="136"/>
        <v>100</v>
      </c>
      <c r="Q2227">
        <f t="shared" si="137"/>
        <v>42.86</v>
      </c>
      <c r="R2227" s="12" t="s">
        <v>8327</v>
      </c>
      <c r="S2227" t="s">
        <v>8338</v>
      </c>
      <c r="T2227" s="17">
        <f t="shared" si="138"/>
        <v>40688.024618055555</v>
      </c>
      <c r="U2227" s="17">
        <f t="shared" si="139"/>
        <v>40148.207638888889</v>
      </c>
    </row>
    <row r="2228" spans="2:21" ht="42.75" hidden="1" x14ac:dyDescent="0.45">
      <c r="B2228">
        <v>1899</v>
      </c>
      <c r="C2228" s="9" t="s">
        <v>1900</v>
      </c>
      <c r="D2228" s="3" t="s">
        <v>6009</v>
      </c>
      <c r="E2228" s="5">
        <v>900</v>
      </c>
      <c r="F2228" s="7">
        <v>1200</v>
      </c>
      <c r="G2228" t="s">
        <v>8218</v>
      </c>
      <c r="H2228" t="s">
        <v>8223</v>
      </c>
      <c r="I2228" t="s">
        <v>8245</v>
      </c>
      <c r="J2228">
        <v>1427319366</v>
      </c>
      <c r="K2228">
        <v>1424730966</v>
      </c>
      <c r="L2228" t="b">
        <v>0</v>
      </c>
      <c r="M2228">
        <v>42</v>
      </c>
      <c r="N2228" t="b">
        <v>1</v>
      </c>
      <c r="O2228" t="s">
        <v>8277</v>
      </c>
      <c r="P2228">
        <f t="shared" si="136"/>
        <v>133</v>
      </c>
      <c r="Q2228">
        <f t="shared" si="137"/>
        <v>28.57</v>
      </c>
      <c r="R2228" s="12" t="s">
        <v>8327</v>
      </c>
      <c r="S2228" t="s">
        <v>8328</v>
      </c>
      <c r="T2228" s="17">
        <f t="shared" si="138"/>
        <v>42058.941736111112</v>
      </c>
      <c r="U2228" s="17">
        <f t="shared" si="139"/>
        <v>42333.623043981483</v>
      </c>
    </row>
    <row r="2229" spans="2:21" ht="28.5" hidden="1" x14ac:dyDescent="0.45">
      <c r="B2229">
        <v>2782</v>
      </c>
      <c r="C2229" s="9" t="s">
        <v>2782</v>
      </c>
      <c r="D2229" s="3" t="s">
        <v>6892</v>
      </c>
      <c r="E2229" s="5">
        <v>1000</v>
      </c>
      <c r="F2229" s="7">
        <v>1200</v>
      </c>
      <c r="G2229" t="s">
        <v>8218</v>
      </c>
      <c r="H2229" t="s">
        <v>8223</v>
      </c>
      <c r="I2229" t="s">
        <v>8245</v>
      </c>
      <c r="J2229">
        <v>1424149140</v>
      </c>
      <c r="K2229">
        <v>1421964718</v>
      </c>
      <c r="L2229" t="b">
        <v>0</v>
      </c>
      <c r="M2229">
        <v>18</v>
      </c>
      <c r="N2229" t="b">
        <v>1</v>
      </c>
      <c r="O2229" t="s">
        <v>8269</v>
      </c>
      <c r="P2229">
        <f t="shared" si="136"/>
        <v>120</v>
      </c>
      <c r="Q2229">
        <f t="shared" si="137"/>
        <v>66.67</v>
      </c>
      <c r="R2229" s="12" t="s">
        <v>8323</v>
      </c>
      <c r="S2229" t="s">
        <v>8326</v>
      </c>
      <c r="T2229" s="17">
        <f t="shared" si="138"/>
        <v>42026.924976851849</v>
      </c>
      <c r="U2229" s="17">
        <f t="shared" si="139"/>
        <v>42443.008946759262</v>
      </c>
    </row>
    <row r="2230" spans="2:21" ht="42.75" x14ac:dyDescent="0.45">
      <c r="B2230">
        <v>3343</v>
      </c>
      <c r="C2230" s="9" t="s">
        <v>3343</v>
      </c>
      <c r="D2230" s="3" t="s">
        <v>7453</v>
      </c>
      <c r="E2230" s="5">
        <v>700</v>
      </c>
      <c r="F2230" s="7">
        <v>1200</v>
      </c>
      <c r="G2230" t="s">
        <v>8218</v>
      </c>
      <c r="H2230" t="s">
        <v>8224</v>
      </c>
      <c r="I2230" t="s">
        <v>8246</v>
      </c>
      <c r="J2230">
        <v>1460553480</v>
      </c>
      <c r="K2230">
        <v>1458770384</v>
      </c>
      <c r="L2230" t="b">
        <v>0</v>
      </c>
      <c r="M2230">
        <v>23</v>
      </c>
      <c r="N2230" t="b">
        <v>1</v>
      </c>
      <c r="O2230" t="s">
        <v>8269</v>
      </c>
      <c r="P2230">
        <f t="shared" si="136"/>
        <v>171</v>
      </c>
      <c r="Q2230">
        <f t="shared" si="137"/>
        <v>52.17</v>
      </c>
      <c r="R2230" s="12" t="s">
        <v>8323</v>
      </c>
      <c r="S2230" t="s">
        <v>8326</v>
      </c>
      <c r="T2230" s="17">
        <f t="shared" si="138"/>
        <v>42452.916481481487</v>
      </c>
      <c r="U2230" s="17">
        <f t="shared" si="139"/>
        <v>40708.024618055555</v>
      </c>
    </row>
    <row r="2231" spans="2:21" hidden="1" x14ac:dyDescent="0.45">
      <c r="B2231">
        <v>3666</v>
      </c>
      <c r="C2231" s="9" t="s">
        <v>3663</v>
      </c>
      <c r="D2231" s="3" t="s">
        <v>7776</v>
      </c>
      <c r="E2231" s="5">
        <v>1200</v>
      </c>
      <c r="F2231" s="7">
        <v>1200</v>
      </c>
      <c r="G2231" t="s">
        <v>8218</v>
      </c>
      <c r="H2231" t="s">
        <v>8223</v>
      </c>
      <c r="I2231" t="s">
        <v>8245</v>
      </c>
      <c r="J2231">
        <v>1406185200</v>
      </c>
      <c r="K2231">
        <v>1404337382</v>
      </c>
      <c r="L2231" t="b">
        <v>0</v>
      </c>
      <c r="M2231">
        <v>38</v>
      </c>
      <c r="N2231" t="b">
        <v>1</v>
      </c>
      <c r="O2231" t="s">
        <v>8269</v>
      </c>
      <c r="P2231">
        <f t="shared" si="136"/>
        <v>100</v>
      </c>
      <c r="Q2231">
        <f t="shared" si="137"/>
        <v>31.58</v>
      </c>
      <c r="R2231" s="12" t="s">
        <v>8323</v>
      </c>
      <c r="S2231" t="s">
        <v>8326</v>
      </c>
      <c r="T2231" s="17">
        <f t="shared" si="138"/>
        <v>41822.90488425926</v>
      </c>
      <c r="U2231" s="17">
        <f t="shared" si="139"/>
        <v>42088.90006944444</v>
      </c>
    </row>
    <row r="2232" spans="2:21" ht="42.75" hidden="1" x14ac:dyDescent="0.45">
      <c r="B2232">
        <v>2787</v>
      </c>
      <c r="C2232" s="9" t="s">
        <v>2787</v>
      </c>
      <c r="D2232" s="3" t="s">
        <v>6897</v>
      </c>
      <c r="E2232" s="5">
        <v>1000</v>
      </c>
      <c r="F2232" s="7">
        <v>1197</v>
      </c>
      <c r="G2232" t="s">
        <v>8218</v>
      </c>
      <c r="H2232" t="s">
        <v>8223</v>
      </c>
      <c r="I2232" t="s">
        <v>8245</v>
      </c>
      <c r="J2232">
        <v>1405658752</v>
      </c>
      <c r="K2232">
        <v>1403066752</v>
      </c>
      <c r="L2232" t="b">
        <v>0</v>
      </c>
      <c r="M2232">
        <v>38</v>
      </c>
      <c r="N2232" t="b">
        <v>1</v>
      </c>
      <c r="O2232" t="s">
        <v>8269</v>
      </c>
      <c r="P2232">
        <f t="shared" si="136"/>
        <v>120</v>
      </c>
      <c r="Q2232">
        <f t="shared" si="137"/>
        <v>31.5</v>
      </c>
      <c r="R2232" s="12" t="s">
        <v>8323</v>
      </c>
      <c r="S2232" t="s">
        <v>8326</v>
      </c>
      <c r="T2232" s="17">
        <f t="shared" si="138"/>
        <v>41808.198518518519</v>
      </c>
      <c r="U2232" s="17">
        <f t="shared" si="139"/>
        <v>42052.207638888889</v>
      </c>
    </row>
    <row r="2233" spans="2:21" ht="42.75" x14ac:dyDescent="0.45">
      <c r="B2233">
        <v>3718</v>
      </c>
      <c r="C2233" s="9" t="s">
        <v>3715</v>
      </c>
      <c r="D2233" s="3" t="s">
        <v>7828</v>
      </c>
      <c r="E2233" s="5">
        <v>500</v>
      </c>
      <c r="F2233" s="7">
        <v>1197</v>
      </c>
      <c r="G2233" t="s">
        <v>8218</v>
      </c>
      <c r="H2233" t="s">
        <v>8224</v>
      </c>
      <c r="I2233" t="s">
        <v>8246</v>
      </c>
      <c r="J2233">
        <v>1425057075</v>
      </c>
      <c r="K2233">
        <v>1422465075</v>
      </c>
      <c r="L2233" t="b">
        <v>0</v>
      </c>
      <c r="M2233">
        <v>46</v>
      </c>
      <c r="N2233" t="b">
        <v>1</v>
      </c>
      <c r="O2233" t="s">
        <v>8269</v>
      </c>
      <c r="P2233">
        <f t="shared" si="136"/>
        <v>239</v>
      </c>
      <c r="Q2233">
        <f t="shared" si="137"/>
        <v>26.02</v>
      </c>
      <c r="R2233" s="12" t="s">
        <v>8323</v>
      </c>
      <c r="S2233" t="s">
        <v>8326</v>
      </c>
      <c r="T2233" s="17">
        <f t="shared" si="138"/>
        <v>42032.716145833328</v>
      </c>
      <c r="U2233" s="17">
        <f t="shared" si="139"/>
        <v>42473.554166666669</v>
      </c>
    </row>
    <row r="2234" spans="2:21" ht="42.75" hidden="1" x14ac:dyDescent="0.45">
      <c r="B2234">
        <v>2467</v>
      </c>
      <c r="C2234" s="9" t="s">
        <v>2468</v>
      </c>
      <c r="D2234" s="3" t="s">
        <v>6577</v>
      </c>
      <c r="E2234" s="5">
        <v>1000</v>
      </c>
      <c r="F2234" s="7">
        <v>1185</v>
      </c>
      <c r="G2234" t="s">
        <v>8218</v>
      </c>
      <c r="H2234" t="s">
        <v>8223</v>
      </c>
      <c r="I2234" t="s">
        <v>8245</v>
      </c>
      <c r="J2234">
        <v>1336669200</v>
      </c>
      <c r="K2234">
        <v>1335473931</v>
      </c>
      <c r="L2234" t="b">
        <v>0</v>
      </c>
      <c r="M2234">
        <v>43</v>
      </c>
      <c r="N2234" t="b">
        <v>1</v>
      </c>
      <c r="O2234" t="s">
        <v>8277</v>
      </c>
      <c r="P2234">
        <f t="shared" si="136"/>
        <v>119</v>
      </c>
      <c r="Q2234">
        <f t="shared" si="137"/>
        <v>27.56</v>
      </c>
      <c r="R2234" s="12" t="s">
        <v>8327</v>
      </c>
      <c r="S2234" t="s">
        <v>8328</v>
      </c>
      <c r="T2234" s="17">
        <f t="shared" si="138"/>
        <v>41025.874201388891</v>
      </c>
      <c r="U2234" s="17">
        <f t="shared" si="139"/>
        <v>41844.291666666664</v>
      </c>
    </row>
    <row r="2235" spans="2:21" ht="42.75" hidden="1" x14ac:dyDescent="0.45">
      <c r="B2235">
        <v>3104</v>
      </c>
      <c r="C2235" s="9" t="s">
        <v>3104</v>
      </c>
      <c r="D2235" s="3" t="s">
        <v>7214</v>
      </c>
      <c r="E2235" s="5">
        <v>4000</v>
      </c>
      <c r="F2235" s="7">
        <v>1185</v>
      </c>
      <c r="G2235" t="s">
        <v>8220</v>
      </c>
      <c r="H2235" t="s">
        <v>8225</v>
      </c>
      <c r="I2235" t="s">
        <v>8247</v>
      </c>
      <c r="J2235">
        <v>1422928800</v>
      </c>
      <c r="K2235">
        <v>1420235311</v>
      </c>
      <c r="L2235" t="b">
        <v>0</v>
      </c>
      <c r="M2235">
        <v>5</v>
      </c>
      <c r="N2235" t="b">
        <v>0</v>
      </c>
      <c r="O2235" t="s">
        <v>8301</v>
      </c>
      <c r="P2235">
        <f t="shared" si="136"/>
        <v>30</v>
      </c>
      <c r="Q2235">
        <f t="shared" si="137"/>
        <v>237</v>
      </c>
      <c r="R2235" s="12" t="s">
        <v>8323</v>
      </c>
      <c r="S2235" t="s">
        <v>8324</v>
      </c>
      <c r="T2235" s="17">
        <f t="shared" si="138"/>
        <v>42006.908692129626</v>
      </c>
      <c r="U2235" s="17">
        <f t="shared" si="139"/>
        <v>41838.198518518519</v>
      </c>
    </row>
    <row r="2236" spans="2:21" ht="42.75" hidden="1" x14ac:dyDescent="0.45">
      <c r="B2236">
        <v>3596</v>
      </c>
      <c r="C2236" s="9" t="s">
        <v>3595</v>
      </c>
      <c r="D2236" s="3" t="s">
        <v>7706</v>
      </c>
      <c r="E2236" s="5">
        <v>1100</v>
      </c>
      <c r="F2236" s="7">
        <v>1185</v>
      </c>
      <c r="G2236" t="s">
        <v>8218</v>
      </c>
      <c r="H2236" t="s">
        <v>8228</v>
      </c>
      <c r="I2236" t="s">
        <v>8250</v>
      </c>
      <c r="J2236">
        <v>1409072982</v>
      </c>
      <c r="K2236">
        <v>1407258582</v>
      </c>
      <c r="L2236" t="b">
        <v>0</v>
      </c>
      <c r="M2236">
        <v>15</v>
      </c>
      <c r="N2236" t="b">
        <v>1</v>
      </c>
      <c r="O2236" t="s">
        <v>8269</v>
      </c>
      <c r="P2236">
        <f t="shared" si="136"/>
        <v>108</v>
      </c>
      <c r="Q2236">
        <f t="shared" si="137"/>
        <v>79</v>
      </c>
      <c r="R2236" s="12" t="s">
        <v>8323</v>
      </c>
      <c r="S2236" t="s">
        <v>8326</v>
      </c>
      <c r="T2236" s="17">
        <f t="shared" si="138"/>
        <v>41856.715069444443</v>
      </c>
      <c r="U2236" s="17">
        <f t="shared" si="139"/>
        <v>42062.716145833328</v>
      </c>
    </row>
    <row r="2237" spans="2:21" ht="42.75" hidden="1" x14ac:dyDescent="0.45">
      <c r="B2237">
        <v>3092</v>
      </c>
      <c r="C2237" s="9" t="s">
        <v>3092</v>
      </c>
      <c r="D2237" s="3" t="s">
        <v>7202</v>
      </c>
      <c r="E2237" s="5">
        <v>100000</v>
      </c>
      <c r="F2237" s="7">
        <v>1183.19</v>
      </c>
      <c r="G2237" t="s">
        <v>8220</v>
      </c>
      <c r="H2237" t="s">
        <v>8223</v>
      </c>
      <c r="I2237" t="s">
        <v>8245</v>
      </c>
      <c r="J2237">
        <v>1444946400</v>
      </c>
      <c r="K2237">
        <v>1441723912</v>
      </c>
      <c r="L2237" t="b">
        <v>0</v>
      </c>
      <c r="M2237">
        <v>21</v>
      </c>
      <c r="N2237" t="b">
        <v>0</v>
      </c>
      <c r="O2237" t="s">
        <v>8301</v>
      </c>
      <c r="P2237">
        <f t="shared" si="136"/>
        <v>1</v>
      </c>
      <c r="Q2237">
        <f t="shared" si="137"/>
        <v>56.34</v>
      </c>
      <c r="R2237" s="12" t="s">
        <v>8323</v>
      </c>
      <c r="S2237" t="s">
        <v>8324</v>
      </c>
      <c r="T2237" s="17">
        <f t="shared" si="138"/>
        <v>42255.619351851856</v>
      </c>
      <c r="U2237" s="17">
        <f t="shared" si="139"/>
        <v>41039.708333333336</v>
      </c>
    </row>
    <row r="2238" spans="2:21" ht="28.5" hidden="1" x14ac:dyDescent="0.45">
      <c r="B2238">
        <v>1624</v>
      </c>
      <c r="C2238" s="9" t="s">
        <v>1625</v>
      </c>
      <c r="D2238" s="3" t="s">
        <v>5734</v>
      </c>
      <c r="E2238" s="5">
        <v>1000</v>
      </c>
      <c r="F2238" s="7">
        <v>1180</v>
      </c>
      <c r="G2238" t="s">
        <v>8218</v>
      </c>
      <c r="H2238" t="s">
        <v>8223</v>
      </c>
      <c r="I2238" t="s">
        <v>8245</v>
      </c>
      <c r="J2238">
        <v>1357721335</v>
      </c>
      <c r="K2238">
        <v>1354265335</v>
      </c>
      <c r="L2238" t="b">
        <v>0</v>
      </c>
      <c r="M2238">
        <v>25</v>
      </c>
      <c r="N2238" t="b">
        <v>1</v>
      </c>
      <c r="O2238" t="s">
        <v>8274</v>
      </c>
      <c r="P2238">
        <f t="shared" si="136"/>
        <v>118</v>
      </c>
      <c r="Q2238">
        <f t="shared" si="137"/>
        <v>47.2</v>
      </c>
      <c r="R2238" s="12" t="s">
        <v>8327</v>
      </c>
      <c r="S2238" t="s">
        <v>8331</v>
      </c>
      <c r="T2238" s="17">
        <f t="shared" si="138"/>
        <v>41243.367303240739</v>
      </c>
      <c r="U2238" s="17">
        <f t="shared" si="139"/>
        <v>42038.083333333328</v>
      </c>
    </row>
    <row r="2239" spans="2:21" ht="28.5" hidden="1" x14ac:dyDescent="0.45">
      <c r="B2239">
        <v>1680</v>
      </c>
      <c r="C2239" s="9" t="s">
        <v>1681</v>
      </c>
      <c r="D2239" s="3" t="s">
        <v>5790</v>
      </c>
      <c r="E2239" s="5">
        <v>1000</v>
      </c>
      <c r="F2239" s="7">
        <v>1175</v>
      </c>
      <c r="G2239" t="s">
        <v>8218</v>
      </c>
      <c r="H2239" t="s">
        <v>8223</v>
      </c>
      <c r="I2239" t="s">
        <v>8245</v>
      </c>
      <c r="J2239">
        <v>1405188667</v>
      </c>
      <c r="K2239">
        <v>1402596667</v>
      </c>
      <c r="L2239" t="b">
        <v>0</v>
      </c>
      <c r="M2239">
        <v>25</v>
      </c>
      <c r="N2239" t="b">
        <v>1</v>
      </c>
      <c r="O2239" t="s">
        <v>8290</v>
      </c>
      <c r="P2239">
        <f t="shared" si="136"/>
        <v>118</v>
      </c>
      <c r="Q2239">
        <f t="shared" si="137"/>
        <v>47</v>
      </c>
      <c r="R2239" s="12" t="s">
        <v>8327</v>
      </c>
      <c r="S2239" t="s">
        <v>8338</v>
      </c>
      <c r="T2239" s="17">
        <f t="shared" si="138"/>
        <v>41802.757719907408</v>
      </c>
      <c r="U2239" s="17">
        <f t="shared" si="139"/>
        <v>41877.715069444443</v>
      </c>
    </row>
    <row r="2240" spans="2:21" ht="42.75" hidden="1" x14ac:dyDescent="0.45">
      <c r="B2240">
        <v>3565</v>
      </c>
      <c r="C2240" s="9" t="s">
        <v>3564</v>
      </c>
      <c r="D2240" s="3" t="s">
        <v>7675</v>
      </c>
      <c r="E2240" s="5">
        <v>900</v>
      </c>
      <c r="F2240" s="7">
        <v>1175</v>
      </c>
      <c r="G2240" t="s">
        <v>8218</v>
      </c>
      <c r="H2240" t="s">
        <v>8223</v>
      </c>
      <c r="I2240" t="s">
        <v>8245</v>
      </c>
      <c r="J2240">
        <v>1420048208</v>
      </c>
      <c r="K2240">
        <v>1417456208</v>
      </c>
      <c r="L2240" t="b">
        <v>0</v>
      </c>
      <c r="M2240">
        <v>12</v>
      </c>
      <c r="N2240" t="b">
        <v>1</v>
      </c>
      <c r="O2240" t="s">
        <v>8269</v>
      </c>
      <c r="P2240">
        <f t="shared" si="136"/>
        <v>131</v>
      </c>
      <c r="Q2240">
        <f t="shared" si="137"/>
        <v>97.92</v>
      </c>
      <c r="R2240" s="12" t="s">
        <v>8323</v>
      </c>
      <c r="S2240" t="s">
        <v>8326</v>
      </c>
      <c r="T2240" s="17">
        <f t="shared" si="138"/>
        <v>41974.743148148147</v>
      </c>
      <c r="U2240" s="17">
        <f t="shared" si="139"/>
        <v>42292.916666666672</v>
      </c>
    </row>
    <row r="2241" spans="2:21" ht="28.5" hidden="1" x14ac:dyDescent="0.45">
      <c r="B2241">
        <v>1089</v>
      </c>
      <c r="C2241" s="9" t="s">
        <v>1090</v>
      </c>
      <c r="D2241" s="3" t="s">
        <v>5199</v>
      </c>
      <c r="E2241" s="5">
        <v>15000</v>
      </c>
      <c r="F2241" s="7">
        <v>1174</v>
      </c>
      <c r="G2241" t="s">
        <v>8220</v>
      </c>
      <c r="H2241" t="s">
        <v>8229</v>
      </c>
      <c r="I2241" t="s">
        <v>8248</v>
      </c>
      <c r="J2241">
        <v>1435293175</v>
      </c>
      <c r="K2241">
        <v>1432701175</v>
      </c>
      <c r="L2241" t="b">
        <v>0</v>
      </c>
      <c r="M2241">
        <v>49</v>
      </c>
      <c r="N2241" t="b">
        <v>0</v>
      </c>
      <c r="O2241" t="s">
        <v>8280</v>
      </c>
      <c r="P2241">
        <f t="shared" si="136"/>
        <v>8</v>
      </c>
      <c r="Q2241">
        <f t="shared" si="137"/>
        <v>23.96</v>
      </c>
      <c r="R2241" s="12" t="s">
        <v>8316</v>
      </c>
      <c r="S2241" t="s">
        <v>8334</v>
      </c>
      <c r="T2241" s="17">
        <f t="shared" si="138"/>
        <v>42151.189525462964</v>
      </c>
      <c r="U2241" s="17">
        <f t="shared" si="139"/>
        <v>41283.367303240739</v>
      </c>
    </row>
    <row r="2242" spans="2:21" ht="42.75" hidden="1" x14ac:dyDescent="0.45">
      <c r="B2242">
        <v>2598</v>
      </c>
      <c r="C2242" s="9" t="s">
        <v>2598</v>
      </c>
      <c r="D2242" s="3" t="s">
        <v>6708</v>
      </c>
      <c r="E2242" s="5">
        <v>3000</v>
      </c>
      <c r="F2242" s="7">
        <v>1170</v>
      </c>
      <c r="G2242" t="s">
        <v>8220</v>
      </c>
      <c r="H2242" t="s">
        <v>8223</v>
      </c>
      <c r="I2242" t="s">
        <v>8245</v>
      </c>
      <c r="J2242">
        <v>1443039001</v>
      </c>
      <c r="K2242">
        <v>1440447001</v>
      </c>
      <c r="L2242" t="b">
        <v>0</v>
      </c>
      <c r="M2242">
        <v>14</v>
      </c>
      <c r="N2242" t="b">
        <v>0</v>
      </c>
      <c r="O2242" t="s">
        <v>8282</v>
      </c>
      <c r="P2242">
        <f t="shared" si="136"/>
        <v>39</v>
      </c>
      <c r="Q2242">
        <f t="shared" si="137"/>
        <v>83.57</v>
      </c>
      <c r="R2242" s="12" t="s">
        <v>8319</v>
      </c>
      <c r="S2242" t="s">
        <v>8345</v>
      </c>
      <c r="T2242" s="17">
        <f t="shared" si="138"/>
        <v>42240.840289351851</v>
      </c>
      <c r="U2242" s="17">
        <f t="shared" si="139"/>
        <v>41832.757719907408</v>
      </c>
    </row>
    <row r="2243" spans="2:21" ht="42.75" x14ac:dyDescent="0.45">
      <c r="B2243">
        <v>3329</v>
      </c>
      <c r="C2243" s="9" t="s">
        <v>3329</v>
      </c>
      <c r="D2243" s="3" t="s">
        <v>7439</v>
      </c>
      <c r="E2243" s="5">
        <v>1000</v>
      </c>
      <c r="F2243" s="7">
        <v>1168</v>
      </c>
      <c r="G2243" t="s">
        <v>8218</v>
      </c>
      <c r="H2243" t="s">
        <v>8224</v>
      </c>
      <c r="I2243" t="s">
        <v>8246</v>
      </c>
      <c r="J2243">
        <v>1406502000</v>
      </c>
      <c r="K2243">
        <v>1405583108</v>
      </c>
      <c r="L2243" t="b">
        <v>0</v>
      </c>
      <c r="M2243">
        <v>26</v>
      </c>
      <c r="N2243" t="b">
        <v>1</v>
      </c>
      <c r="O2243" t="s">
        <v>8269</v>
      </c>
      <c r="P2243">
        <f t="shared" ref="P2243:P2306" si="140">ROUND(F2243/E2243*100,0)</f>
        <v>117</v>
      </c>
      <c r="Q2243">
        <f t="shared" ref="Q2243:Q2306" si="141">IFERROR(ROUND(F2243/M2243,2),0)</f>
        <v>44.92</v>
      </c>
      <c r="R2243" s="12" t="s">
        <v>8323</v>
      </c>
      <c r="S2243" t="s">
        <v>8326</v>
      </c>
      <c r="T2243" s="17">
        <f t="shared" ref="T2243:T2306" si="142">(((K2243/60)/60)/24)+DATE(1970,1,1)</f>
        <v>41837.323009259257</v>
      </c>
      <c r="U2243" s="17">
        <f t="shared" si="139"/>
        <v>42004.743148148147</v>
      </c>
    </row>
    <row r="2244" spans="2:21" ht="42.75" hidden="1" x14ac:dyDescent="0.45">
      <c r="B2244">
        <v>2234</v>
      </c>
      <c r="C2244" s="9" t="s">
        <v>2235</v>
      </c>
      <c r="D2244" s="3" t="s">
        <v>6344</v>
      </c>
      <c r="E2244" s="5">
        <v>100</v>
      </c>
      <c r="F2244" s="7">
        <v>1165</v>
      </c>
      <c r="G2244" t="s">
        <v>8218</v>
      </c>
      <c r="H2244" t="s">
        <v>8223</v>
      </c>
      <c r="I2244" t="s">
        <v>8245</v>
      </c>
      <c r="J2244">
        <v>1483645647</v>
      </c>
      <c r="K2244">
        <v>1481053647</v>
      </c>
      <c r="L2244" t="b">
        <v>0</v>
      </c>
      <c r="M2244">
        <v>28</v>
      </c>
      <c r="N2244" t="b">
        <v>1</v>
      </c>
      <c r="O2244" t="s">
        <v>8295</v>
      </c>
      <c r="P2244">
        <f t="shared" si="140"/>
        <v>1165</v>
      </c>
      <c r="Q2244">
        <f t="shared" si="141"/>
        <v>41.61</v>
      </c>
      <c r="R2244" s="12" t="s">
        <v>8316</v>
      </c>
      <c r="S2244" t="s">
        <v>8317</v>
      </c>
      <c r="T2244" s="17">
        <f t="shared" si="142"/>
        <v>42710.824618055558</v>
      </c>
      <c r="U2244" s="17">
        <f t="shared" si="139"/>
        <v>42181.189525462964</v>
      </c>
    </row>
    <row r="2245" spans="2:21" ht="57" hidden="1" x14ac:dyDescent="0.45">
      <c r="B2245">
        <v>941</v>
      </c>
      <c r="C2245" s="9" t="s">
        <v>942</v>
      </c>
      <c r="D2245" s="3" t="s">
        <v>5051</v>
      </c>
      <c r="E2245" s="5">
        <v>50000</v>
      </c>
      <c r="F2245" s="7">
        <v>1161</v>
      </c>
      <c r="G2245" t="s">
        <v>8220</v>
      </c>
      <c r="H2245" t="s">
        <v>8223</v>
      </c>
      <c r="I2245" t="s">
        <v>8245</v>
      </c>
      <c r="J2245">
        <v>1486693145</v>
      </c>
      <c r="K2245">
        <v>1484101145</v>
      </c>
      <c r="L2245" t="b">
        <v>0</v>
      </c>
      <c r="M2245">
        <v>31</v>
      </c>
      <c r="N2245" t="b">
        <v>0</v>
      </c>
      <c r="O2245" t="s">
        <v>8271</v>
      </c>
      <c r="P2245">
        <f t="shared" si="140"/>
        <v>2</v>
      </c>
      <c r="Q2245">
        <f t="shared" si="141"/>
        <v>37.450000000000003</v>
      </c>
      <c r="R2245" s="12" t="s">
        <v>8308</v>
      </c>
      <c r="S2245" t="s">
        <v>8310</v>
      </c>
      <c r="T2245" s="17">
        <f t="shared" si="142"/>
        <v>42746.096585648149</v>
      </c>
      <c r="U2245" s="17">
        <f t="shared" si="139"/>
        <v>42270.840289351851</v>
      </c>
    </row>
    <row r="2246" spans="2:21" ht="42.75" hidden="1" x14ac:dyDescent="0.45">
      <c r="B2246">
        <v>3999</v>
      </c>
      <c r="C2246" s="9" t="s">
        <v>3995</v>
      </c>
      <c r="D2246" s="3" t="s">
        <v>8105</v>
      </c>
      <c r="E2246" s="5">
        <v>7000</v>
      </c>
      <c r="F2246" s="7">
        <v>1156</v>
      </c>
      <c r="G2246" t="s">
        <v>8220</v>
      </c>
      <c r="H2246" t="s">
        <v>8223</v>
      </c>
      <c r="I2246" t="s">
        <v>8245</v>
      </c>
      <c r="J2246">
        <v>1409514709</v>
      </c>
      <c r="K2246">
        <v>1406058798</v>
      </c>
      <c r="L2246" t="b">
        <v>0</v>
      </c>
      <c r="M2246">
        <v>14</v>
      </c>
      <c r="N2246" t="b">
        <v>0</v>
      </c>
      <c r="O2246" t="s">
        <v>8269</v>
      </c>
      <c r="P2246">
        <f t="shared" si="140"/>
        <v>17</v>
      </c>
      <c r="Q2246">
        <f t="shared" si="141"/>
        <v>82.57</v>
      </c>
      <c r="R2246" s="12" t="s">
        <v>8323</v>
      </c>
      <c r="S2246" t="s">
        <v>8326</v>
      </c>
      <c r="T2246" s="17">
        <f t="shared" si="142"/>
        <v>41842.828680555554</v>
      </c>
      <c r="U2246" s="17">
        <f t="shared" ref="U2246:U2309" si="143">(((J2243/60)/60)/24)+DATE(1970,1,1)</f>
        <v>41847.958333333336</v>
      </c>
    </row>
    <row r="2247" spans="2:21" ht="42.75" hidden="1" x14ac:dyDescent="0.45">
      <c r="B2247">
        <v>1160</v>
      </c>
      <c r="C2247" s="9" t="s">
        <v>1161</v>
      </c>
      <c r="D2247" s="3" t="s">
        <v>5270</v>
      </c>
      <c r="E2247" s="5">
        <v>30000</v>
      </c>
      <c r="F2247" s="7">
        <v>1155</v>
      </c>
      <c r="G2247" t="s">
        <v>8220</v>
      </c>
      <c r="H2247" t="s">
        <v>8223</v>
      </c>
      <c r="I2247" t="s">
        <v>8245</v>
      </c>
      <c r="J2247">
        <v>1427510586</v>
      </c>
      <c r="K2247">
        <v>1424922186</v>
      </c>
      <c r="L2247" t="b">
        <v>0</v>
      </c>
      <c r="M2247">
        <v>19</v>
      </c>
      <c r="N2247" t="b">
        <v>0</v>
      </c>
      <c r="O2247" t="s">
        <v>8282</v>
      </c>
      <c r="P2247">
        <f t="shared" si="140"/>
        <v>4</v>
      </c>
      <c r="Q2247">
        <f t="shared" si="141"/>
        <v>60.79</v>
      </c>
      <c r="R2247" s="12" t="s">
        <v>8319</v>
      </c>
      <c r="S2247" t="s">
        <v>8345</v>
      </c>
      <c r="T2247" s="17">
        <f t="shared" si="142"/>
        <v>42061.154930555553</v>
      </c>
      <c r="U2247" s="17">
        <f t="shared" si="143"/>
        <v>42740.824618055558</v>
      </c>
    </row>
    <row r="2248" spans="2:21" ht="42.75" x14ac:dyDescent="0.45">
      <c r="B2248">
        <v>2804</v>
      </c>
      <c r="C2248" s="9" t="s">
        <v>2804</v>
      </c>
      <c r="D2248" s="3" t="s">
        <v>6914</v>
      </c>
      <c r="E2248" s="5">
        <v>1000</v>
      </c>
      <c r="F2248" s="7">
        <v>1150</v>
      </c>
      <c r="G2248" t="s">
        <v>8218</v>
      </c>
      <c r="H2248" t="s">
        <v>8224</v>
      </c>
      <c r="I2248" t="s">
        <v>8246</v>
      </c>
      <c r="J2248">
        <v>1411987990</v>
      </c>
      <c r="K2248">
        <v>1409395990</v>
      </c>
      <c r="L2248" t="b">
        <v>0</v>
      </c>
      <c r="M2248">
        <v>23</v>
      </c>
      <c r="N2248" t="b">
        <v>1</v>
      </c>
      <c r="O2248" t="s">
        <v>8269</v>
      </c>
      <c r="P2248">
        <f t="shared" si="140"/>
        <v>115</v>
      </c>
      <c r="Q2248">
        <f t="shared" si="141"/>
        <v>50</v>
      </c>
      <c r="R2248" s="12" t="s">
        <v>8323</v>
      </c>
      <c r="S2248" t="s">
        <v>8326</v>
      </c>
      <c r="T2248" s="17">
        <f t="shared" si="142"/>
        <v>41881.453587962962</v>
      </c>
      <c r="U2248" s="17">
        <f t="shared" si="143"/>
        <v>42776.096585648149</v>
      </c>
    </row>
    <row r="2249" spans="2:21" ht="42.75" hidden="1" x14ac:dyDescent="0.45">
      <c r="B2249">
        <v>3784</v>
      </c>
      <c r="C2249" s="9" t="s">
        <v>3781</v>
      </c>
      <c r="D2249" s="3" t="s">
        <v>7894</v>
      </c>
      <c r="E2249" s="5">
        <v>1000</v>
      </c>
      <c r="F2249" s="7">
        <v>1150</v>
      </c>
      <c r="G2249" t="s">
        <v>8218</v>
      </c>
      <c r="H2249" t="s">
        <v>8228</v>
      </c>
      <c r="I2249" t="s">
        <v>8250</v>
      </c>
      <c r="J2249">
        <v>1468193532</v>
      </c>
      <c r="K2249">
        <v>1465601532</v>
      </c>
      <c r="L2249" t="b">
        <v>0</v>
      </c>
      <c r="M2249">
        <v>10</v>
      </c>
      <c r="N2249" t="b">
        <v>1</v>
      </c>
      <c r="O2249" t="s">
        <v>8303</v>
      </c>
      <c r="P2249">
        <f t="shared" si="140"/>
        <v>115</v>
      </c>
      <c r="Q2249">
        <f t="shared" si="141"/>
        <v>115</v>
      </c>
      <c r="R2249" s="12" t="s">
        <v>8323</v>
      </c>
      <c r="S2249" t="s">
        <v>8335</v>
      </c>
      <c r="T2249" s="17">
        <f t="shared" si="142"/>
        <v>42531.980694444443</v>
      </c>
      <c r="U2249" s="17">
        <f t="shared" si="143"/>
        <v>41882.827650462961</v>
      </c>
    </row>
    <row r="2250" spans="2:21" ht="42.75" hidden="1" x14ac:dyDescent="0.45">
      <c r="B2250">
        <v>1774</v>
      </c>
      <c r="C2250" s="9" t="s">
        <v>1775</v>
      </c>
      <c r="D2250" s="3" t="s">
        <v>5884</v>
      </c>
      <c r="E2250" s="5">
        <v>2500</v>
      </c>
      <c r="F2250" s="7">
        <v>1148</v>
      </c>
      <c r="G2250" t="s">
        <v>8220</v>
      </c>
      <c r="H2250" t="s">
        <v>8223</v>
      </c>
      <c r="I2250" t="s">
        <v>8245</v>
      </c>
      <c r="J2250">
        <v>1417273140</v>
      </c>
      <c r="K2250">
        <v>1413609292</v>
      </c>
      <c r="L2250" t="b">
        <v>1</v>
      </c>
      <c r="M2250">
        <v>13</v>
      </c>
      <c r="N2250" t="b">
        <v>0</v>
      </c>
      <c r="O2250" t="s">
        <v>8283</v>
      </c>
      <c r="P2250">
        <f t="shared" si="140"/>
        <v>46</v>
      </c>
      <c r="Q2250">
        <f t="shared" si="141"/>
        <v>88.31</v>
      </c>
      <c r="R2250" s="12" t="s">
        <v>8313</v>
      </c>
      <c r="S2250" t="s">
        <v>8314</v>
      </c>
      <c r="T2250" s="17">
        <f t="shared" si="142"/>
        <v>41930.218657407408</v>
      </c>
      <c r="U2250" s="17">
        <f t="shared" si="143"/>
        <v>42091.113263888896</v>
      </c>
    </row>
    <row r="2251" spans="2:21" ht="42.75" hidden="1" x14ac:dyDescent="0.45">
      <c r="B2251">
        <v>1758</v>
      </c>
      <c r="C2251" s="9" t="s">
        <v>1759</v>
      </c>
      <c r="D2251" s="3" t="s">
        <v>5868</v>
      </c>
      <c r="E2251" s="5">
        <v>1000</v>
      </c>
      <c r="F2251" s="7">
        <v>1147</v>
      </c>
      <c r="G2251" t="s">
        <v>8218</v>
      </c>
      <c r="H2251" t="s">
        <v>8223</v>
      </c>
      <c r="I2251" t="s">
        <v>8245</v>
      </c>
      <c r="J2251">
        <v>1468536992</v>
      </c>
      <c r="K2251">
        <v>1463352992</v>
      </c>
      <c r="L2251" t="b">
        <v>0</v>
      </c>
      <c r="M2251">
        <v>27</v>
      </c>
      <c r="N2251" t="b">
        <v>1</v>
      </c>
      <c r="O2251" t="s">
        <v>8283</v>
      </c>
      <c r="P2251">
        <f t="shared" si="140"/>
        <v>115</v>
      </c>
      <c r="Q2251">
        <f t="shared" si="141"/>
        <v>42.48</v>
      </c>
      <c r="R2251" s="12" t="s">
        <v>8313</v>
      </c>
      <c r="S2251" t="s">
        <v>8314</v>
      </c>
      <c r="T2251" s="17">
        <f t="shared" si="142"/>
        <v>42505.955925925926</v>
      </c>
      <c r="U2251" s="17">
        <f t="shared" si="143"/>
        <v>41911.453587962962</v>
      </c>
    </row>
    <row r="2252" spans="2:21" ht="28.5" hidden="1" x14ac:dyDescent="0.45">
      <c r="B2252">
        <v>1894</v>
      </c>
      <c r="C2252" s="9" t="s">
        <v>1895</v>
      </c>
      <c r="D2252" s="3" t="s">
        <v>6004</v>
      </c>
      <c r="E2252" s="5">
        <v>1000</v>
      </c>
      <c r="F2252" s="7">
        <v>1145</v>
      </c>
      <c r="G2252" t="s">
        <v>8218</v>
      </c>
      <c r="H2252" t="s">
        <v>8223</v>
      </c>
      <c r="I2252" t="s">
        <v>8245</v>
      </c>
      <c r="J2252">
        <v>1329082983</v>
      </c>
      <c r="K2252">
        <v>1326404583</v>
      </c>
      <c r="L2252" t="b">
        <v>0</v>
      </c>
      <c r="M2252">
        <v>20</v>
      </c>
      <c r="N2252" t="b">
        <v>1</v>
      </c>
      <c r="O2252" t="s">
        <v>8277</v>
      </c>
      <c r="P2252">
        <f t="shared" si="140"/>
        <v>115</v>
      </c>
      <c r="Q2252">
        <f t="shared" si="141"/>
        <v>57.25</v>
      </c>
      <c r="R2252" s="12" t="s">
        <v>8327</v>
      </c>
      <c r="S2252" t="s">
        <v>8328</v>
      </c>
      <c r="T2252" s="17">
        <f t="shared" si="142"/>
        <v>40920.904895833337</v>
      </c>
      <c r="U2252" s="17">
        <f t="shared" si="143"/>
        <v>42561.980694444443</v>
      </c>
    </row>
    <row r="2253" spans="2:21" ht="42.75" hidden="1" x14ac:dyDescent="0.45">
      <c r="B2253">
        <v>2704</v>
      </c>
      <c r="C2253" s="9" t="s">
        <v>2704</v>
      </c>
      <c r="D2253" s="3" t="s">
        <v>6814</v>
      </c>
      <c r="E2253" s="5">
        <v>19000</v>
      </c>
      <c r="F2253" s="7">
        <v>1145</v>
      </c>
      <c r="G2253" t="s">
        <v>8221</v>
      </c>
      <c r="H2253" t="s">
        <v>8223</v>
      </c>
      <c r="I2253" t="s">
        <v>8245</v>
      </c>
      <c r="J2253">
        <v>1491421314</v>
      </c>
      <c r="K2253">
        <v>1487709714</v>
      </c>
      <c r="L2253" t="b">
        <v>0</v>
      </c>
      <c r="M2253">
        <v>7</v>
      </c>
      <c r="N2253" t="b">
        <v>0</v>
      </c>
      <c r="O2253" t="s">
        <v>8301</v>
      </c>
      <c r="P2253">
        <f t="shared" si="140"/>
        <v>6</v>
      </c>
      <c r="Q2253">
        <f t="shared" si="141"/>
        <v>163.57</v>
      </c>
      <c r="R2253" s="12" t="s">
        <v>8323</v>
      </c>
      <c r="S2253" t="s">
        <v>8324</v>
      </c>
      <c r="T2253" s="17">
        <f t="shared" si="142"/>
        <v>42787.862430555557</v>
      </c>
      <c r="U2253" s="17">
        <f t="shared" si="143"/>
        <v>41972.624305555553</v>
      </c>
    </row>
    <row r="2254" spans="2:21" ht="42.75" x14ac:dyDescent="0.45">
      <c r="B2254">
        <v>2783</v>
      </c>
      <c r="C2254" s="9" t="s">
        <v>2783</v>
      </c>
      <c r="D2254" s="3" t="s">
        <v>6893</v>
      </c>
      <c r="E2254" s="5">
        <v>1000</v>
      </c>
      <c r="F2254" s="7">
        <v>1145</v>
      </c>
      <c r="G2254" t="s">
        <v>8218</v>
      </c>
      <c r="H2254" t="s">
        <v>8224</v>
      </c>
      <c r="I2254" t="s">
        <v>8246</v>
      </c>
      <c r="J2254">
        <v>1429793446</v>
      </c>
      <c r="K2254">
        <v>1428583846</v>
      </c>
      <c r="L2254" t="b">
        <v>0</v>
      </c>
      <c r="M2254">
        <v>61</v>
      </c>
      <c r="N2254" t="b">
        <v>1</v>
      </c>
      <c r="O2254" t="s">
        <v>8269</v>
      </c>
      <c r="P2254">
        <f t="shared" si="140"/>
        <v>115</v>
      </c>
      <c r="Q2254">
        <f t="shared" si="141"/>
        <v>18.77</v>
      </c>
      <c r="R2254" s="12" t="s">
        <v>8323</v>
      </c>
      <c r="S2254" t="s">
        <v>8326</v>
      </c>
      <c r="T2254" s="17">
        <f t="shared" si="142"/>
        <v>42103.535254629634</v>
      </c>
      <c r="U2254" s="17">
        <f t="shared" si="143"/>
        <v>42565.955925925926</v>
      </c>
    </row>
    <row r="2255" spans="2:21" ht="28.5" hidden="1" x14ac:dyDescent="0.45">
      <c r="B2255">
        <v>3197</v>
      </c>
      <c r="C2255" s="9" t="s">
        <v>3197</v>
      </c>
      <c r="D2255" s="3" t="s">
        <v>7307</v>
      </c>
      <c r="E2255" s="5">
        <v>10000</v>
      </c>
      <c r="F2255" s="7">
        <v>1145</v>
      </c>
      <c r="G2255" t="s">
        <v>8220</v>
      </c>
      <c r="H2255" t="s">
        <v>8233</v>
      </c>
      <c r="I2255" t="s">
        <v>8253</v>
      </c>
      <c r="J2255">
        <v>1423050618</v>
      </c>
      <c r="K2255">
        <v>1420458618</v>
      </c>
      <c r="L2255" t="b">
        <v>0</v>
      </c>
      <c r="M2255">
        <v>4</v>
      </c>
      <c r="N2255" t="b">
        <v>0</v>
      </c>
      <c r="O2255" t="s">
        <v>8303</v>
      </c>
      <c r="P2255">
        <f t="shared" si="140"/>
        <v>11</v>
      </c>
      <c r="Q2255">
        <f t="shared" si="141"/>
        <v>286.25</v>
      </c>
      <c r="R2255" s="12" t="s">
        <v>8323</v>
      </c>
      <c r="S2255" t="s">
        <v>8335</v>
      </c>
      <c r="T2255" s="17">
        <f t="shared" si="142"/>
        <v>42009.493263888886</v>
      </c>
      <c r="U2255" s="17">
        <f t="shared" si="143"/>
        <v>40951.904895833337</v>
      </c>
    </row>
    <row r="2256" spans="2:21" ht="42.75" hidden="1" x14ac:dyDescent="0.45">
      <c r="B2256">
        <v>2889</v>
      </c>
      <c r="C2256" s="9" t="s">
        <v>2889</v>
      </c>
      <c r="D2256" s="3" t="s">
        <v>6999</v>
      </c>
      <c r="E2256" s="5">
        <v>3000</v>
      </c>
      <c r="F2256" s="7">
        <v>1142</v>
      </c>
      <c r="G2256" t="s">
        <v>8220</v>
      </c>
      <c r="H2256" t="s">
        <v>8223</v>
      </c>
      <c r="I2256" t="s">
        <v>8245</v>
      </c>
      <c r="J2256">
        <v>1409344985</v>
      </c>
      <c r="K2256">
        <v>1406752985</v>
      </c>
      <c r="L2256" t="b">
        <v>0</v>
      </c>
      <c r="M2256">
        <v>14</v>
      </c>
      <c r="N2256" t="b">
        <v>0</v>
      </c>
      <c r="O2256" t="s">
        <v>8269</v>
      </c>
      <c r="P2256">
        <f t="shared" si="140"/>
        <v>38</v>
      </c>
      <c r="Q2256">
        <f t="shared" si="141"/>
        <v>81.569999999999993</v>
      </c>
      <c r="R2256" s="12" t="s">
        <v>8323</v>
      </c>
      <c r="S2256" t="s">
        <v>8326</v>
      </c>
      <c r="T2256" s="17">
        <f t="shared" si="142"/>
        <v>41850.863252314812</v>
      </c>
      <c r="U2256" s="17">
        <f t="shared" si="143"/>
        <v>42830.820763888885</v>
      </c>
    </row>
    <row r="2257" spans="2:21" ht="42.75" hidden="1" x14ac:dyDescent="0.45">
      <c r="B2257">
        <v>3532</v>
      </c>
      <c r="C2257" s="9" t="s">
        <v>3531</v>
      </c>
      <c r="D2257" s="3" t="s">
        <v>7642</v>
      </c>
      <c r="E2257" s="5">
        <v>960</v>
      </c>
      <c r="F2257" s="7">
        <v>1142</v>
      </c>
      <c r="G2257" t="s">
        <v>8218</v>
      </c>
      <c r="H2257" t="s">
        <v>8223</v>
      </c>
      <c r="I2257" t="s">
        <v>8245</v>
      </c>
      <c r="J2257">
        <v>1411012740</v>
      </c>
      <c r="K2257">
        <v>1409667827</v>
      </c>
      <c r="L2257" t="b">
        <v>0</v>
      </c>
      <c r="M2257">
        <v>27</v>
      </c>
      <c r="N2257" t="b">
        <v>1</v>
      </c>
      <c r="O2257" t="s">
        <v>8269</v>
      </c>
      <c r="P2257">
        <f t="shared" si="140"/>
        <v>119</v>
      </c>
      <c r="Q2257">
        <f t="shared" si="141"/>
        <v>42.3</v>
      </c>
      <c r="R2257" s="12" t="s">
        <v>8323</v>
      </c>
      <c r="S2257" t="s">
        <v>8326</v>
      </c>
      <c r="T2257" s="17">
        <f t="shared" si="142"/>
        <v>41884.599849537037</v>
      </c>
      <c r="U2257" s="17">
        <f t="shared" si="143"/>
        <v>42117.535254629634</v>
      </c>
    </row>
    <row r="2258" spans="2:21" ht="42.75" hidden="1" x14ac:dyDescent="0.45">
      <c r="B2258">
        <v>2205</v>
      </c>
      <c r="C2258" s="9" t="s">
        <v>2206</v>
      </c>
      <c r="D2258" s="3" t="s">
        <v>6315</v>
      </c>
      <c r="E2258" s="5">
        <v>750</v>
      </c>
      <c r="F2258" s="7">
        <v>1140</v>
      </c>
      <c r="G2258" t="s">
        <v>8218</v>
      </c>
      <c r="H2258" t="s">
        <v>8223</v>
      </c>
      <c r="I2258" t="s">
        <v>8245</v>
      </c>
      <c r="J2258">
        <v>1338579789</v>
      </c>
      <c r="K2258">
        <v>1335987789</v>
      </c>
      <c r="L2258" t="b">
        <v>0</v>
      </c>
      <c r="M2258">
        <v>27</v>
      </c>
      <c r="N2258" t="b">
        <v>1</v>
      </c>
      <c r="O2258" t="s">
        <v>8278</v>
      </c>
      <c r="P2258">
        <f t="shared" si="140"/>
        <v>152</v>
      </c>
      <c r="Q2258">
        <f t="shared" si="141"/>
        <v>42.22</v>
      </c>
      <c r="R2258" s="12" t="s">
        <v>8327</v>
      </c>
      <c r="S2258" t="s">
        <v>8329</v>
      </c>
      <c r="T2258" s="17">
        <f t="shared" si="142"/>
        <v>41031.82163194444</v>
      </c>
      <c r="U2258" s="17">
        <f t="shared" si="143"/>
        <v>42039.493263888886</v>
      </c>
    </row>
    <row r="2259" spans="2:21" ht="28.5" hidden="1" x14ac:dyDescent="0.45">
      <c r="B2259">
        <v>1308</v>
      </c>
      <c r="C2259" s="9" t="s">
        <v>1309</v>
      </c>
      <c r="D2259" s="3" t="s">
        <v>5418</v>
      </c>
      <c r="E2259" s="5">
        <v>10000</v>
      </c>
      <c r="F2259" s="7">
        <v>1136</v>
      </c>
      <c r="G2259" t="s">
        <v>8219</v>
      </c>
      <c r="H2259" t="s">
        <v>8223</v>
      </c>
      <c r="I2259" t="s">
        <v>8245</v>
      </c>
      <c r="J2259">
        <v>1475937812</v>
      </c>
      <c r="K2259">
        <v>1472481812</v>
      </c>
      <c r="L2259" t="b">
        <v>0</v>
      </c>
      <c r="M2259">
        <v>38</v>
      </c>
      <c r="N2259" t="b">
        <v>0</v>
      </c>
      <c r="O2259" t="s">
        <v>8271</v>
      </c>
      <c r="P2259">
        <f t="shared" si="140"/>
        <v>11</v>
      </c>
      <c r="Q2259">
        <f t="shared" si="141"/>
        <v>29.89</v>
      </c>
      <c r="R2259" s="12" t="s">
        <v>8308</v>
      </c>
      <c r="S2259" t="s">
        <v>8310</v>
      </c>
      <c r="T2259" s="17">
        <f t="shared" si="142"/>
        <v>42611.613564814819</v>
      </c>
      <c r="U2259" s="17">
        <f t="shared" si="143"/>
        <v>41880.863252314812</v>
      </c>
    </row>
    <row r="2260" spans="2:21" ht="42.75" hidden="1" x14ac:dyDescent="0.45">
      <c r="B2260">
        <v>1326</v>
      </c>
      <c r="C2260" s="9" t="s">
        <v>1327</v>
      </c>
      <c r="D2260" s="3" t="s">
        <v>5436</v>
      </c>
      <c r="E2260" s="5">
        <v>100000</v>
      </c>
      <c r="F2260" s="7">
        <v>1130</v>
      </c>
      <c r="G2260" t="s">
        <v>8219</v>
      </c>
      <c r="H2260" t="s">
        <v>8223</v>
      </c>
      <c r="I2260" t="s">
        <v>8245</v>
      </c>
      <c r="J2260">
        <v>1421348428</v>
      </c>
      <c r="K2260">
        <v>1417460428</v>
      </c>
      <c r="L2260" t="b">
        <v>0</v>
      </c>
      <c r="M2260">
        <v>11</v>
      </c>
      <c r="N2260" t="b">
        <v>0</v>
      </c>
      <c r="O2260" t="s">
        <v>8271</v>
      </c>
      <c r="P2260">
        <f t="shared" si="140"/>
        <v>1</v>
      </c>
      <c r="Q2260">
        <f t="shared" si="141"/>
        <v>102.73</v>
      </c>
      <c r="R2260" s="12" t="s">
        <v>8308</v>
      </c>
      <c r="S2260" t="s">
        <v>8310</v>
      </c>
      <c r="T2260" s="17">
        <f t="shared" si="142"/>
        <v>41974.791990740734</v>
      </c>
      <c r="U2260" s="17">
        <f t="shared" si="143"/>
        <v>41900.165972222225</v>
      </c>
    </row>
    <row r="2261" spans="2:21" ht="28.5" hidden="1" x14ac:dyDescent="0.45">
      <c r="B2261">
        <v>1620</v>
      </c>
      <c r="C2261" s="9" t="s">
        <v>1621</v>
      </c>
      <c r="D2261" s="3" t="s">
        <v>5730</v>
      </c>
      <c r="E2261" s="5">
        <v>1000</v>
      </c>
      <c r="F2261" s="7">
        <v>1130</v>
      </c>
      <c r="G2261" t="s">
        <v>8218</v>
      </c>
      <c r="H2261" t="s">
        <v>8223</v>
      </c>
      <c r="I2261" t="s">
        <v>8245</v>
      </c>
      <c r="J2261">
        <v>1361606940</v>
      </c>
      <c r="K2261">
        <v>1361002140</v>
      </c>
      <c r="L2261" t="b">
        <v>0</v>
      </c>
      <c r="M2261">
        <v>17</v>
      </c>
      <c r="N2261" t="b">
        <v>1</v>
      </c>
      <c r="O2261" t="s">
        <v>8274</v>
      </c>
      <c r="P2261">
        <f t="shared" si="140"/>
        <v>113</v>
      </c>
      <c r="Q2261">
        <f t="shared" si="141"/>
        <v>66.47</v>
      </c>
      <c r="R2261" s="12" t="s">
        <v>8327</v>
      </c>
      <c r="S2261" t="s">
        <v>8331</v>
      </c>
      <c r="T2261" s="17">
        <f t="shared" si="142"/>
        <v>41321.339583333334</v>
      </c>
      <c r="U2261" s="17">
        <f t="shared" si="143"/>
        <v>41061.82163194444</v>
      </c>
    </row>
    <row r="2262" spans="2:21" ht="42.75" hidden="1" x14ac:dyDescent="0.45">
      <c r="B2262">
        <v>2206</v>
      </c>
      <c r="C2262" s="9" t="s">
        <v>2207</v>
      </c>
      <c r="D2262" s="3" t="s">
        <v>6316</v>
      </c>
      <c r="E2262" s="5">
        <v>1100</v>
      </c>
      <c r="F2262" s="7">
        <v>1130</v>
      </c>
      <c r="G2262" t="s">
        <v>8218</v>
      </c>
      <c r="H2262" t="s">
        <v>8223</v>
      </c>
      <c r="I2262" t="s">
        <v>8245</v>
      </c>
      <c r="J2262">
        <v>1334556624</v>
      </c>
      <c r="K2262">
        <v>1333001424</v>
      </c>
      <c r="L2262" t="b">
        <v>0</v>
      </c>
      <c r="M2262">
        <v>34</v>
      </c>
      <c r="N2262" t="b">
        <v>1</v>
      </c>
      <c r="O2262" t="s">
        <v>8278</v>
      </c>
      <c r="P2262">
        <f t="shared" si="140"/>
        <v>103</v>
      </c>
      <c r="Q2262">
        <f t="shared" si="141"/>
        <v>33.24</v>
      </c>
      <c r="R2262" s="12" t="s">
        <v>8327</v>
      </c>
      <c r="S2262" t="s">
        <v>8329</v>
      </c>
      <c r="T2262" s="17">
        <f t="shared" si="142"/>
        <v>40997.257222222222</v>
      </c>
      <c r="U2262" s="17">
        <f t="shared" si="143"/>
        <v>42651.613564814819</v>
      </c>
    </row>
    <row r="2263" spans="2:21" ht="42.75" hidden="1" x14ac:dyDescent="0.45">
      <c r="B2263">
        <v>3619</v>
      </c>
      <c r="C2263" s="9" t="s">
        <v>3617</v>
      </c>
      <c r="D2263" s="3" t="s">
        <v>7729</v>
      </c>
      <c r="E2263" s="5">
        <v>1000</v>
      </c>
      <c r="F2263" s="7">
        <v>1130</v>
      </c>
      <c r="G2263" t="s">
        <v>8218</v>
      </c>
      <c r="H2263" t="s">
        <v>8223</v>
      </c>
      <c r="I2263" t="s">
        <v>8245</v>
      </c>
      <c r="J2263">
        <v>1479592800</v>
      </c>
      <c r="K2263">
        <v>1476760226</v>
      </c>
      <c r="L2263" t="b">
        <v>0</v>
      </c>
      <c r="M2263">
        <v>17</v>
      </c>
      <c r="N2263" t="b">
        <v>1</v>
      </c>
      <c r="O2263" t="s">
        <v>8269</v>
      </c>
      <c r="P2263">
        <f t="shared" si="140"/>
        <v>113</v>
      </c>
      <c r="Q2263">
        <f t="shared" si="141"/>
        <v>66.47</v>
      </c>
      <c r="R2263" s="12" t="s">
        <v>8323</v>
      </c>
      <c r="S2263" t="s">
        <v>8326</v>
      </c>
      <c r="T2263" s="17">
        <f t="shared" si="142"/>
        <v>42661.132245370376</v>
      </c>
      <c r="U2263" s="17">
        <f t="shared" si="143"/>
        <v>42019.791990740734</v>
      </c>
    </row>
    <row r="2264" spans="2:21" ht="42.75" hidden="1" x14ac:dyDescent="0.45">
      <c r="B2264">
        <v>2405</v>
      </c>
      <c r="C2264" s="9" t="s">
        <v>2406</v>
      </c>
      <c r="D2264" s="3" t="s">
        <v>6515</v>
      </c>
      <c r="E2264" s="5">
        <v>5000</v>
      </c>
      <c r="F2264" s="7">
        <v>1126</v>
      </c>
      <c r="G2264" t="s">
        <v>8220</v>
      </c>
      <c r="H2264" t="s">
        <v>8223</v>
      </c>
      <c r="I2264" t="s">
        <v>8245</v>
      </c>
      <c r="J2264">
        <v>1472911375</v>
      </c>
      <c r="K2264">
        <v>1471096975</v>
      </c>
      <c r="L2264" t="b">
        <v>0</v>
      </c>
      <c r="M2264">
        <v>20</v>
      </c>
      <c r="N2264" t="b">
        <v>0</v>
      </c>
      <c r="O2264" t="s">
        <v>8282</v>
      </c>
      <c r="P2264">
        <f t="shared" si="140"/>
        <v>23</v>
      </c>
      <c r="Q2264">
        <f t="shared" si="141"/>
        <v>56.3</v>
      </c>
      <c r="R2264" s="12" t="s">
        <v>8319</v>
      </c>
      <c r="S2264" t="s">
        <v>8345</v>
      </c>
      <c r="T2264" s="17">
        <f t="shared" si="142"/>
        <v>42595.585358796292</v>
      </c>
      <c r="U2264" s="17">
        <f t="shared" si="143"/>
        <v>41328.339583333334</v>
      </c>
    </row>
    <row r="2265" spans="2:21" ht="57" hidden="1" x14ac:dyDescent="0.45">
      <c r="B2265">
        <v>4052</v>
      </c>
      <c r="C2265" s="9" t="s">
        <v>4048</v>
      </c>
      <c r="D2265" s="3" t="s">
        <v>8156</v>
      </c>
      <c r="E2265" s="5">
        <v>3000</v>
      </c>
      <c r="F2265" s="7">
        <v>1126</v>
      </c>
      <c r="G2265" t="s">
        <v>8220</v>
      </c>
      <c r="H2265" t="s">
        <v>8223</v>
      </c>
      <c r="I2265" t="s">
        <v>8245</v>
      </c>
      <c r="J2265">
        <v>1413234316</v>
      </c>
      <c r="K2265">
        <v>1408050316</v>
      </c>
      <c r="L2265" t="b">
        <v>0</v>
      </c>
      <c r="M2265">
        <v>13</v>
      </c>
      <c r="N2265" t="b">
        <v>0</v>
      </c>
      <c r="O2265" t="s">
        <v>8269</v>
      </c>
      <c r="P2265">
        <f t="shared" si="140"/>
        <v>38</v>
      </c>
      <c r="Q2265">
        <f t="shared" si="141"/>
        <v>86.62</v>
      </c>
      <c r="R2265" s="12" t="s">
        <v>8323</v>
      </c>
      <c r="S2265" t="s">
        <v>8326</v>
      </c>
      <c r="T2265" s="17">
        <f t="shared" si="142"/>
        <v>41865.878657407404</v>
      </c>
      <c r="U2265" s="17">
        <f t="shared" si="143"/>
        <v>41015.257222222222</v>
      </c>
    </row>
    <row r="2266" spans="2:21" ht="42.75" hidden="1" x14ac:dyDescent="0.45">
      <c r="B2266">
        <v>3546</v>
      </c>
      <c r="C2266" s="9" t="s">
        <v>3545</v>
      </c>
      <c r="D2266" s="3" t="s">
        <v>7656</v>
      </c>
      <c r="E2266" s="5">
        <v>1100</v>
      </c>
      <c r="F2266" s="7">
        <v>1125</v>
      </c>
      <c r="G2266" t="s">
        <v>8218</v>
      </c>
      <c r="H2266" t="s">
        <v>8223</v>
      </c>
      <c r="I2266" t="s">
        <v>8245</v>
      </c>
      <c r="J2266">
        <v>1427860740</v>
      </c>
      <c r="K2266">
        <v>1426002684</v>
      </c>
      <c r="L2266" t="b">
        <v>0</v>
      </c>
      <c r="M2266">
        <v>19</v>
      </c>
      <c r="N2266" t="b">
        <v>1</v>
      </c>
      <c r="O2266" t="s">
        <v>8269</v>
      </c>
      <c r="P2266">
        <f t="shared" si="140"/>
        <v>102</v>
      </c>
      <c r="Q2266">
        <f t="shared" si="141"/>
        <v>59.21</v>
      </c>
      <c r="R2266" s="12" t="s">
        <v>8323</v>
      </c>
      <c r="S2266" t="s">
        <v>8326</v>
      </c>
      <c r="T2266" s="17">
        <f t="shared" si="142"/>
        <v>42073.660694444443</v>
      </c>
      <c r="U2266" s="17">
        <f t="shared" si="143"/>
        <v>42693.916666666672</v>
      </c>
    </row>
    <row r="2267" spans="2:21" ht="42.75" hidden="1" x14ac:dyDescent="0.45">
      <c r="B2267">
        <v>1937</v>
      </c>
      <c r="C2267" s="9" t="s">
        <v>1938</v>
      </c>
      <c r="D2267" s="3" t="s">
        <v>6047</v>
      </c>
      <c r="E2267" s="5">
        <v>600</v>
      </c>
      <c r="F2267" s="7">
        <v>1123.47</v>
      </c>
      <c r="G2267" t="s">
        <v>8218</v>
      </c>
      <c r="H2267" t="s">
        <v>8223</v>
      </c>
      <c r="I2267" t="s">
        <v>8245</v>
      </c>
      <c r="J2267">
        <v>1339732740</v>
      </c>
      <c r="K2267">
        <v>1338346281</v>
      </c>
      <c r="L2267" t="b">
        <v>0</v>
      </c>
      <c r="M2267">
        <v>29</v>
      </c>
      <c r="N2267" t="b">
        <v>1</v>
      </c>
      <c r="O2267" t="s">
        <v>8277</v>
      </c>
      <c r="P2267">
        <f t="shared" si="140"/>
        <v>187</v>
      </c>
      <c r="Q2267">
        <f t="shared" si="141"/>
        <v>38.74</v>
      </c>
      <c r="R2267" s="12" t="s">
        <v>8327</v>
      </c>
      <c r="S2267" t="s">
        <v>8328</v>
      </c>
      <c r="T2267" s="17">
        <f t="shared" si="142"/>
        <v>41059.118993055556</v>
      </c>
      <c r="U2267" s="17">
        <f t="shared" si="143"/>
        <v>42616.585358796292</v>
      </c>
    </row>
    <row r="2268" spans="2:21" ht="42.75" hidden="1" x14ac:dyDescent="0.45">
      <c r="B2268">
        <v>3435</v>
      </c>
      <c r="C2268" s="9" t="s">
        <v>3434</v>
      </c>
      <c r="D2268" s="3" t="s">
        <v>7545</v>
      </c>
      <c r="E2268" s="5">
        <v>1000</v>
      </c>
      <c r="F2268" s="7">
        <v>1120</v>
      </c>
      <c r="G2268" t="s">
        <v>8218</v>
      </c>
      <c r="H2268" t="s">
        <v>8223</v>
      </c>
      <c r="I2268" t="s">
        <v>8245</v>
      </c>
      <c r="J2268">
        <v>1470538800</v>
      </c>
      <c r="K2268">
        <v>1469112493</v>
      </c>
      <c r="L2268" t="b">
        <v>0</v>
      </c>
      <c r="M2268">
        <v>19</v>
      </c>
      <c r="N2268" t="b">
        <v>1</v>
      </c>
      <c r="O2268" t="s">
        <v>8269</v>
      </c>
      <c r="P2268">
        <f t="shared" si="140"/>
        <v>112</v>
      </c>
      <c r="Q2268">
        <f t="shared" si="141"/>
        <v>58.95</v>
      </c>
      <c r="R2268" s="12" t="s">
        <v>8323</v>
      </c>
      <c r="S2268" t="s">
        <v>8326</v>
      </c>
      <c r="T2268" s="17">
        <f t="shared" si="142"/>
        <v>42572.61681712963</v>
      </c>
      <c r="U2268" s="17">
        <f t="shared" si="143"/>
        <v>41925.878657407404</v>
      </c>
    </row>
    <row r="2269" spans="2:21" ht="57" hidden="1" x14ac:dyDescent="0.45">
      <c r="B2269">
        <v>3681</v>
      </c>
      <c r="C2269" s="9" t="s">
        <v>3678</v>
      </c>
      <c r="D2269" s="3" t="s">
        <v>7791</v>
      </c>
      <c r="E2269" s="5">
        <v>1000</v>
      </c>
      <c r="F2269" s="7">
        <v>1119</v>
      </c>
      <c r="G2269" t="s">
        <v>8218</v>
      </c>
      <c r="H2269" t="s">
        <v>8223</v>
      </c>
      <c r="I2269" t="s">
        <v>8245</v>
      </c>
      <c r="J2269">
        <v>1452872290</v>
      </c>
      <c r="K2269">
        <v>1452008290</v>
      </c>
      <c r="L2269" t="b">
        <v>0</v>
      </c>
      <c r="M2269">
        <v>18</v>
      </c>
      <c r="N2269" t="b">
        <v>1</v>
      </c>
      <c r="O2269" t="s">
        <v>8269</v>
      </c>
      <c r="P2269">
        <f t="shared" si="140"/>
        <v>112</v>
      </c>
      <c r="Q2269">
        <f t="shared" si="141"/>
        <v>62.17</v>
      </c>
      <c r="R2269" s="12" t="s">
        <v>8323</v>
      </c>
      <c r="S2269" t="s">
        <v>8326</v>
      </c>
      <c r="T2269" s="17">
        <f t="shared" si="142"/>
        <v>42374.651504629626</v>
      </c>
      <c r="U2269" s="17">
        <f t="shared" si="143"/>
        <v>42095.165972222225</v>
      </c>
    </row>
    <row r="2270" spans="2:21" ht="42.75" hidden="1" x14ac:dyDescent="0.45">
      <c r="B2270">
        <v>3317</v>
      </c>
      <c r="C2270" s="9" t="s">
        <v>3317</v>
      </c>
      <c r="D2270" s="3" t="s">
        <v>7427</v>
      </c>
      <c r="E2270" s="5">
        <v>1050</v>
      </c>
      <c r="F2270" s="7">
        <v>1115</v>
      </c>
      <c r="G2270" t="s">
        <v>8218</v>
      </c>
      <c r="H2270" t="s">
        <v>8223</v>
      </c>
      <c r="I2270" t="s">
        <v>8245</v>
      </c>
      <c r="J2270">
        <v>1465347424</v>
      </c>
      <c r="K2270">
        <v>1462755424</v>
      </c>
      <c r="L2270" t="b">
        <v>0</v>
      </c>
      <c r="M2270">
        <v>18</v>
      </c>
      <c r="N2270" t="b">
        <v>1</v>
      </c>
      <c r="O2270" t="s">
        <v>8269</v>
      </c>
      <c r="P2270">
        <f t="shared" si="140"/>
        <v>106</v>
      </c>
      <c r="Q2270">
        <f t="shared" si="141"/>
        <v>61.94</v>
      </c>
      <c r="R2270" s="12" t="s">
        <v>8323</v>
      </c>
      <c r="S2270" t="s">
        <v>8326</v>
      </c>
      <c r="T2270" s="17">
        <f t="shared" si="142"/>
        <v>42499.039629629624</v>
      </c>
      <c r="U2270" s="17">
        <f t="shared" si="143"/>
        <v>41075.165972222225</v>
      </c>
    </row>
    <row r="2271" spans="2:21" ht="42.75" hidden="1" x14ac:dyDescent="0.45">
      <c r="B2271">
        <v>3391</v>
      </c>
      <c r="C2271" s="9" t="s">
        <v>3390</v>
      </c>
      <c r="D2271" s="3" t="s">
        <v>7501</v>
      </c>
      <c r="E2271" s="5">
        <v>500</v>
      </c>
      <c r="F2271" s="7">
        <v>1115</v>
      </c>
      <c r="G2271" t="s">
        <v>8218</v>
      </c>
      <c r="H2271" t="s">
        <v>8223</v>
      </c>
      <c r="I2271" t="s">
        <v>8245</v>
      </c>
      <c r="J2271">
        <v>1407536880</v>
      </c>
      <c r="K2271">
        <v>1404997548</v>
      </c>
      <c r="L2271" t="b">
        <v>0</v>
      </c>
      <c r="M2271">
        <v>18</v>
      </c>
      <c r="N2271" t="b">
        <v>1</v>
      </c>
      <c r="O2271" t="s">
        <v>8269</v>
      </c>
      <c r="P2271">
        <f t="shared" si="140"/>
        <v>223</v>
      </c>
      <c r="Q2271">
        <f t="shared" si="141"/>
        <v>61.94</v>
      </c>
      <c r="R2271" s="12" t="s">
        <v>8323</v>
      </c>
      <c r="S2271" t="s">
        <v>8326</v>
      </c>
      <c r="T2271" s="17">
        <f t="shared" si="142"/>
        <v>41830.545694444445</v>
      </c>
      <c r="U2271" s="17">
        <f t="shared" si="143"/>
        <v>42589.125</v>
      </c>
    </row>
    <row r="2272" spans="2:21" ht="42.75" hidden="1" x14ac:dyDescent="0.45">
      <c r="B2272">
        <v>1940</v>
      </c>
      <c r="C2272" s="9" t="s">
        <v>1941</v>
      </c>
      <c r="D2272" s="3" t="s">
        <v>6050</v>
      </c>
      <c r="E2272" s="5">
        <v>650</v>
      </c>
      <c r="F2272" s="7">
        <v>1111</v>
      </c>
      <c r="G2272" t="s">
        <v>8218</v>
      </c>
      <c r="H2272" t="s">
        <v>8223</v>
      </c>
      <c r="I2272" t="s">
        <v>8245</v>
      </c>
      <c r="J2272">
        <v>1308110340</v>
      </c>
      <c r="K2272">
        <v>1304770233</v>
      </c>
      <c r="L2272" t="b">
        <v>0</v>
      </c>
      <c r="M2272">
        <v>31</v>
      </c>
      <c r="N2272" t="b">
        <v>1</v>
      </c>
      <c r="O2272" t="s">
        <v>8277</v>
      </c>
      <c r="P2272">
        <f t="shared" si="140"/>
        <v>171</v>
      </c>
      <c r="Q2272">
        <f t="shared" si="141"/>
        <v>35.840000000000003</v>
      </c>
      <c r="R2272" s="12" t="s">
        <v>8327</v>
      </c>
      <c r="S2272" t="s">
        <v>8328</v>
      </c>
      <c r="T2272" s="17">
        <f t="shared" si="142"/>
        <v>40670.507326388892</v>
      </c>
      <c r="U2272" s="17">
        <f t="shared" si="143"/>
        <v>42384.651504629626</v>
      </c>
    </row>
    <row r="2273" spans="2:21" ht="42.75" hidden="1" x14ac:dyDescent="0.45">
      <c r="B2273">
        <v>3568</v>
      </c>
      <c r="C2273" s="9" t="s">
        <v>3567</v>
      </c>
      <c r="D2273" s="3" t="s">
        <v>7678</v>
      </c>
      <c r="E2273" s="5">
        <v>1000</v>
      </c>
      <c r="F2273" s="7">
        <v>1110</v>
      </c>
      <c r="G2273" t="s">
        <v>8218</v>
      </c>
      <c r="H2273" t="s">
        <v>8223</v>
      </c>
      <c r="I2273" t="s">
        <v>8245</v>
      </c>
      <c r="J2273">
        <v>1410975994</v>
      </c>
      <c r="K2273">
        <v>1408383994</v>
      </c>
      <c r="L2273" t="b">
        <v>0</v>
      </c>
      <c r="M2273">
        <v>19</v>
      </c>
      <c r="N2273" t="b">
        <v>1</v>
      </c>
      <c r="O2273" t="s">
        <v>8269</v>
      </c>
      <c r="P2273">
        <f t="shared" si="140"/>
        <v>111</v>
      </c>
      <c r="Q2273">
        <f t="shared" si="141"/>
        <v>58.42</v>
      </c>
      <c r="R2273" s="12" t="s">
        <v>8323</v>
      </c>
      <c r="S2273" t="s">
        <v>8326</v>
      </c>
      <c r="T2273" s="17">
        <f t="shared" si="142"/>
        <v>41869.740671296298</v>
      </c>
      <c r="U2273" s="17">
        <f t="shared" si="143"/>
        <v>42529.039629629624</v>
      </c>
    </row>
    <row r="2274" spans="2:21" ht="42.75" hidden="1" x14ac:dyDescent="0.45">
      <c r="B2274">
        <v>678</v>
      </c>
      <c r="C2274" s="9" t="s">
        <v>679</v>
      </c>
      <c r="D2274" s="3" t="s">
        <v>4788</v>
      </c>
      <c r="E2274" s="5">
        <v>29000</v>
      </c>
      <c r="F2274" s="7">
        <v>1108</v>
      </c>
      <c r="G2274" t="s">
        <v>8220</v>
      </c>
      <c r="H2274" t="s">
        <v>8223</v>
      </c>
      <c r="I2274" t="s">
        <v>8245</v>
      </c>
      <c r="J2274">
        <v>1463821338</v>
      </c>
      <c r="K2274">
        <v>1461229338</v>
      </c>
      <c r="L2274" t="b">
        <v>0</v>
      </c>
      <c r="M2274">
        <v>17</v>
      </c>
      <c r="N2274" t="b">
        <v>0</v>
      </c>
      <c r="O2274" t="s">
        <v>8271</v>
      </c>
      <c r="P2274">
        <f t="shared" si="140"/>
        <v>4</v>
      </c>
      <c r="Q2274">
        <f t="shared" si="141"/>
        <v>65.180000000000007</v>
      </c>
      <c r="R2274" s="12" t="s">
        <v>8308</v>
      </c>
      <c r="S2274" t="s">
        <v>8310</v>
      </c>
      <c r="T2274" s="17">
        <f t="shared" si="142"/>
        <v>42481.376597222217</v>
      </c>
      <c r="U2274" s="17">
        <f t="shared" si="143"/>
        <v>41859.936111111114</v>
      </c>
    </row>
    <row r="2275" spans="2:21" ht="57" hidden="1" x14ac:dyDescent="0.45">
      <c r="B2275">
        <v>93</v>
      </c>
      <c r="C2275" s="9" t="s">
        <v>95</v>
      </c>
      <c r="D2275" s="3" t="s">
        <v>4204</v>
      </c>
      <c r="E2275" s="5">
        <v>1000</v>
      </c>
      <c r="F2275" s="7">
        <v>1106</v>
      </c>
      <c r="G2275" t="s">
        <v>8218</v>
      </c>
      <c r="H2275" t="s">
        <v>8223</v>
      </c>
      <c r="I2275" t="s">
        <v>8245</v>
      </c>
      <c r="J2275">
        <v>1341349200</v>
      </c>
      <c r="K2275">
        <v>1338928537</v>
      </c>
      <c r="L2275" t="b">
        <v>0</v>
      </c>
      <c r="M2275">
        <v>15</v>
      </c>
      <c r="N2275" t="b">
        <v>1</v>
      </c>
      <c r="O2275" t="s">
        <v>8264</v>
      </c>
      <c r="P2275">
        <f t="shared" si="140"/>
        <v>111</v>
      </c>
      <c r="Q2275">
        <f t="shared" si="141"/>
        <v>73.73</v>
      </c>
      <c r="R2275" s="12" t="s">
        <v>8321</v>
      </c>
      <c r="S2275" t="s">
        <v>8343</v>
      </c>
      <c r="T2275" s="17">
        <f t="shared" si="142"/>
        <v>41065.858067129629</v>
      </c>
      <c r="U2275" s="17">
        <f t="shared" si="143"/>
        <v>40709.165972222225</v>
      </c>
    </row>
    <row r="2276" spans="2:21" ht="42.75" hidden="1" x14ac:dyDescent="0.45">
      <c r="B2276">
        <v>3366</v>
      </c>
      <c r="C2276" s="9" t="s">
        <v>3365</v>
      </c>
      <c r="D2276" s="3" t="s">
        <v>7476</v>
      </c>
      <c r="E2276" s="5">
        <v>500</v>
      </c>
      <c r="F2276" s="7">
        <v>1105</v>
      </c>
      <c r="G2276" t="s">
        <v>8218</v>
      </c>
      <c r="H2276" t="s">
        <v>8223</v>
      </c>
      <c r="I2276" t="s">
        <v>8245</v>
      </c>
      <c r="J2276">
        <v>1431481037</v>
      </c>
      <c r="K2276">
        <v>1428889037</v>
      </c>
      <c r="L2276" t="b">
        <v>0</v>
      </c>
      <c r="M2276">
        <v>18</v>
      </c>
      <c r="N2276" t="b">
        <v>1</v>
      </c>
      <c r="O2276" t="s">
        <v>8269</v>
      </c>
      <c r="P2276">
        <f t="shared" si="140"/>
        <v>221</v>
      </c>
      <c r="Q2276">
        <f t="shared" si="141"/>
        <v>61.39</v>
      </c>
      <c r="R2276" s="12" t="s">
        <v>8323</v>
      </c>
      <c r="S2276" t="s">
        <v>8326</v>
      </c>
      <c r="T2276" s="17">
        <f t="shared" si="142"/>
        <v>42107.067557870367</v>
      </c>
      <c r="U2276" s="17">
        <f t="shared" si="143"/>
        <v>41899.740671296298</v>
      </c>
    </row>
    <row r="2277" spans="2:21" ht="42.75" hidden="1" x14ac:dyDescent="0.45">
      <c r="B2277">
        <v>3933</v>
      </c>
      <c r="C2277" s="9" t="s">
        <v>3930</v>
      </c>
      <c r="D2277" s="3" t="s">
        <v>8041</v>
      </c>
      <c r="E2277" s="5">
        <v>7000</v>
      </c>
      <c r="F2277" s="7">
        <v>1102</v>
      </c>
      <c r="G2277" t="s">
        <v>8220</v>
      </c>
      <c r="H2277" t="s">
        <v>8223</v>
      </c>
      <c r="I2277" t="s">
        <v>8245</v>
      </c>
      <c r="J2277">
        <v>1468716180</v>
      </c>
      <c r="K2277">
        <v>1466205262</v>
      </c>
      <c r="L2277" t="b">
        <v>0</v>
      </c>
      <c r="M2277">
        <v>12</v>
      </c>
      <c r="N2277" t="b">
        <v>0</v>
      </c>
      <c r="O2277" t="s">
        <v>8269</v>
      </c>
      <c r="P2277">
        <f t="shared" si="140"/>
        <v>16</v>
      </c>
      <c r="Q2277">
        <f t="shared" si="141"/>
        <v>91.83</v>
      </c>
      <c r="R2277" s="12" t="s">
        <v>8323</v>
      </c>
      <c r="S2277" t="s">
        <v>8326</v>
      </c>
      <c r="T2277" s="17">
        <f t="shared" si="142"/>
        <v>42538.968310185184</v>
      </c>
      <c r="U2277" s="17">
        <f t="shared" si="143"/>
        <v>42511.376597222217</v>
      </c>
    </row>
    <row r="2278" spans="2:21" ht="42.75" hidden="1" x14ac:dyDescent="0.45">
      <c r="B2278">
        <v>2359</v>
      </c>
      <c r="C2278" s="9" t="s">
        <v>2360</v>
      </c>
      <c r="D2278" s="3" t="s">
        <v>6469</v>
      </c>
      <c r="E2278" s="5">
        <v>7500</v>
      </c>
      <c r="F2278" s="7">
        <v>1101</v>
      </c>
      <c r="G2278" t="s">
        <v>8219</v>
      </c>
      <c r="H2278" t="s">
        <v>8223</v>
      </c>
      <c r="I2278" t="s">
        <v>8245</v>
      </c>
      <c r="J2278">
        <v>1438616124</v>
      </c>
      <c r="K2278">
        <v>1433432124</v>
      </c>
      <c r="L2278" t="b">
        <v>0</v>
      </c>
      <c r="M2278">
        <v>3</v>
      </c>
      <c r="N2278" t="b">
        <v>0</v>
      </c>
      <c r="O2278" t="s">
        <v>8270</v>
      </c>
      <c r="P2278">
        <f t="shared" si="140"/>
        <v>15</v>
      </c>
      <c r="Q2278">
        <f t="shared" si="141"/>
        <v>367</v>
      </c>
      <c r="R2278" s="12" t="s">
        <v>8308</v>
      </c>
      <c r="S2278" t="s">
        <v>8342</v>
      </c>
      <c r="T2278" s="17">
        <f t="shared" si="142"/>
        <v>42159.649583333332</v>
      </c>
      <c r="U2278" s="17">
        <f t="shared" si="143"/>
        <v>41093.875</v>
      </c>
    </row>
    <row r="2279" spans="2:21" ht="42.75" hidden="1" x14ac:dyDescent="0.45">
      <c r="B2279">
        <v>3598</v>
      </c>
      <c r="C2279" s="9" t="s">
        <v>3597</v>
      </c>
      <c r="D2279" s="3" t="s">
        <v>7708</v>
      </c>
      <c r="E2279" s="5">
        <v>1000</v>
      </c>
      <c r="F2279" s="7">
        <v>1101</v>
      </c>
      <c r="G2279" t="s">
        <v>8218</v>
      </c>
      <c r="H2279" t="s">
        <v>8223</v>
      </c>
      <c r="I2279" t="s">
        <v>8245</v>
      </c>
      <c r="J2279">
        <v>1409720340</v>
      </c>
      <c r="K2279">
        <v>1408129822</v>
      </c>
      <c r="L2279" t="b">
        <v>0</v>
      </c>
      <c r="M2279">
        <v>27</v>
      </c>
      <c r="N2279" t="b">
        <v>1</v>
      </c>
      <c r="O2279" t="s">
        <v>8269</v>
      </c>
      <c r="P2279">
        <f t="shared" si="140"/>
        <v>110</v>
      </c>
      <c r="Q2279">
        <f t="shared" si="141"/>
        <v>40.78</v>
      </c>
      <c r="R2279" s="12" t="s">
        <v>8323</v>
      </c>
      <c r="S2279" t="s">
        <v>8326</v>
      </c>
      <c r="T2279" s="17">
        <f t="shared" si="142"/>
        <v>41866.79886574074</v>
      </c>
      <c r="U2279" s="17">
        <f t="shared" si="143"/>
        <v>42137.067557870367</v>
      </c>
    </row>
    <row r="2280" spans="2:21" ht="42.75" hidden="1" x14ac:dyDescent="0.45">
      <c r="B2280">
        <v>2537</v>
      </c>
      <c r="C2280" s="9" t="s">
        <v>2537</v>
      </c>
      <c r="D2280" s="3" t="s">
        <v>6647</v>
      </c>
      <c r="E2280" s="5">
        <v>1000</v>
      </c>
      <c r="F2280" s="7">
        <v>1100</v>
      </c>
      <c r="G2280" t="s">
        <v>8218</v>
      </c>
      <c r="H2280" t="s">
        <v>8223</v>
      </c>
      <c r="I2280" t="s">
        <v>8245</v>
      </c>
      <c r="J2280">
        <v>1312212855</v>
      </c>
      <c r="K2280">
        <v>1307028855</v>
      </c>
      <c r="L2280" t="b">
        <v>0</v>
      </c>
      <c r="M2280">
        <v>11</v>
      </c>
      <c r="N2280" t="b">
        <v>1</v>
      </c>
      <c r="O2280" t="s">
        <v>8298</v>
      </c>
      <c r="P2280">
        <f t="shared" si="140"/>
        <v>110</v>
      </c>
      <c r="Q2280">
        <f t="shared" si="141"/>
        <v>100</v>
      </c>
      <c r="R2280" s="12" t="s">
        <v>8327</v>
      </c>
      <c r="S2280" t="s">
        <v>8341</v>
      </c>
      <c r="T2280" s="17">
        <f t="shared" si="142"/>
        <v>40696.648784722223</v>
      </c>
      <c r="U2280" s="17">
        <f t="shared" si="143"/>
        <v>42568.029861111107</v>
      </c>
    </row>
    <row r="2281" spans="2:21" ht="42.75" hidden="1" x14ac:dyDescent="0.45">
      <c r="B2281">
        <v>2678</v>
      </c>
      <c r="C2281" s="9" t="s">
        <v>2678</v>
      </c>
      <c r="D2281" s="3" t="s">
        <v>6788</v>
      </c>
      <c r="E2281" s="5">
        <v>8000000</v>
      </c>
      <c r="F2281" s="7">
        <v>1100</v>
      </c>
      <c r="G2281" t="s">
        <v>8220</v>
      </c>
      <c r="H2281" t="s">
        <v>8226</v>
      </c>
      <c r="I2281" t="s">
        <v>8248</v>
      </c>
      <c r="J2281">
        <v>1443121765</v>
      </c>
      <c r="K2281">
        <v>1440529765</v>
      </c>
      <c r="L2281" t="b">
        <v>0</v>
      </c>
      <c r="M2281">
        <v>2</v>
      </c>
      <c r="N2281" t="b">
        <v>0</v>
      </c>
      <c r="O2281" t="s">
        <v>8300</v>
      </c>
      <c r="P2281">
        <f t="shared" si="140"/>
        <v>0</v>
      </c>
      <c r="Q2281">
        <f t="shared" si="141"/>
        <v>550</v>
      </c>
      <c r="R2281" s="12" t="s">
        <v>8308</v>
      </c>
      <c r="S2281" t="s">
        <v>8340</v>
      </c>
      <c r="T2281" s="17">
        <f t="shared" si="142"/>
        <v>42241.798206018517</v>
      </c>
      <c r="U2281" s="17">
        <f t="shared" si="143"/>
        <v>42219.649583333332</v>
      </c>
    </row>
    <row r="2282" spans="2:21" ht="42.75" hidden="1" x14ac:dyDescent="0.45">
      <c r="B2282">
        <v>3769</v>
      </c>
      <c r="C2282" s="9" t="s">
        <v>3766</v>
      </c>
      <c r="D2282" s="3" t="s">
        <v>7879</v>
      </c>
      <c r="E2282" s="5">
        <v>1100</v>
      </c>
      <c r="F2282" s="7">
        <v>1100</v>
      </c>
      <c r="G2282" t="s">
        <v>8218</v>
      </c>
      <c r="H2282" t="s">
        <v>8223</v>
      </c>
      <c r="I2282" t="s">
        <v>8245</v>
      </c>
      <c r="J2282">
        <v>1460730079</v>
      </c>
      <c r="K2282">
        <v>1458138079</v>
      </c>
      <c r="L2282" t="b">
        <v>0</v>
      </c>
      <c r="M2282">
        <v>15</v>
      </c>
      <c r="N2282" t="b">
        <v>1</v>
      </c>
      <c r="O2282" t="s">
        <v>8303</v>
      </c>
      <c r="P2282">
        <f t="shared" si="140"/>
        <v>100</v>
      </c>
      <c r="Q2282">
        <f t="shared" si="141"/>
        <v>73.33</v>
      </c>
      <c r="R2282" s="12" t="s">
        <v>8323</v>
      </c>
      <c r="S2282" t="s">
        <v>8335</v>
      </c>
      <c r="T2282" s="17">
        <f t="shared" si="142"/>
        <v>42445.598136574074</v>
      </c>
      <c r="U2282" s="17">
        <f t="shared" si="143"/>
        <v>41885.207638888889</v>
      </c>
    </row>
    <row r="2283" spans="2:21" ht="42.75" x14ac:dyDescent="0.45">
      <c r="B2283">
        <v>3842</v>
      </c>
      <c r="C2283" s="9" t="s">
        <v>3839</v>
      </c>
      <c r="D2283" s="3" t="s">
        <v>7951</v>
      </c>
      <c r="E2283" s="5">
        <v>5000</v>
      </c>
      <c r="F2283" s="7">
        <v>1097</v>
      </c>
      <c r="G2283" t="s">
        <v>8220</v>
      </c>
      <c r="H2283" t="s">
        <v>8224</v>
      </c>
      <c r="I2283" t="s">
        <v>8246</v>
      </c>
      <c r="J2283">
        <v>1399809052</v>
      </c>
      <c r="K2283">
        <v>1397217052</v>
      </c>
      <c r="L2283" t="b">
        <v>1</v>
      </c>
      <c r="M2283">
        <v>23</v>
      </c>
      <c r="N2283" t="b">
        <v>0</v>
      </c>
      <c r="O2283" t="s">
        <v>8269</v>
      </c>
      <c r="P2283">
        <f t="shared" si="140"/>
        <v>22</v>
      </c>
      <c r="Q2283">
        <f t="shared" si="141"/>
        <v>47.7</v>
      </c>
      <c r="R2283" s="12" t="s">
        <v>8323</v>
      </c>
      <c r="S2283" t="s">
        <v>8326</v>
      </c>
      <c r="T2283" s="17">
        <f t="shared" si="142"/>
        <v>41740.493657407409</v>
      </c>
      <c r="U2283" s="17">
        <f t="shared" si="143"/>
        <v>40756.648784722223</v>
      </c>
    </row>
    <row r="2284" spans="2:21" ht="57" hidden="1" x14ac:dyDescent="0.45">
      <c r="B2284">
        <v>2951</v>
      </c>
      <c r="C2284" s="9" t="s">
        <v>2951</v>
      </c>
      <c r="D2284" s="3" t="s">
        <v>7061</v>
      </c>
      <c r="E2284" s="5">
        <v>50000</v>
      </c>
      <c r="F2284" s="7">
        <v>1096</v>
      </c>
      <c r="G2284" t="s">
        <v>8219</v>
      </c>
      <c r="H2284" t="s">
        <v>8223</v>
      </c>
      <c r="I2284" t="s">
        <v>8245</v>
      </c>
      <c r="J2284">
        <v>1412536573</v>
      </c>
      <c r="K2284">
        <v>1408648573</v>
      </c>
      <c r="L2284" t="b">
        <v>0</v>
      </c>
      <c r="M2284">
        <v>58</v>
      </c>
      <c r="N2284" t="b">
        <v>0</v>
      </c>
      <c r="O2284" t="s">
        <v>8301</v>
      </c>
      <c r="P2284">
        <f t="shared" si="140"/>
        <v>2</v>
      </c>
      <c r="Q2284">
        <f t="shared" si="141"/>
        <v>18.899999999999999</v>
      </c>
      <c r="R2284" s="12" t="s">
        <v>8323</v>
      </c>
      <c r="S2284" t="s">
        <v>8324</v>
      </c>
      <c r="T2284" s="17">
        <f t="shared" si="142"/>
        <v>41872.802928240737</v>
      </c>
      <c r="U2284" s="17">
        <f t="shared" si="143"/>
        <v>42271.798206018517</v>
      </c>
    </row>
    <row r="2285" spans="2:21" ht="28.5" hidden="1" x14ac:dyDescent="0.45">
      <c r="B2285">
        <v>1362</v>
      </c>
      <c r="C2285" s="9" t="s">
        <v>1363</v>
      </c>
      <c r="D2285" s="3" t="s">
        <v>5472</v>
      </c>
      <c r="E2285" s="5">
        <v>1000</v>
      </c>
      <c r="F2285" s="7">
        <v>1091</v>
      </c>
      <c r="G2285" t="s">
        <v>8218</v>
      </c>
      <c r="H2285" t="s">
        <v>8223</v>
      </c>
      <c r="I2285" t="s">
        <v>8245</v>
      </c>
      <c r="J2285">
        <v>1378592731</v>
      </c>
      <c r="K2285">
        <v>1373408731</v>
      </c>
      <c r="L2285" t="b">
        <v>0</v>
      </c>
      <c r="M2285">
        <v>25</v>
      </c>
      <c r="N2285" t="b">
        <v>1</v>
      </c>
      <c r="O2285" t="s">
        <v>8272</v>
      </c>
      <c r="P2285">
        <f t="shared" si="140"/>
        <v>109</v>
      </c>
      <c r="Q2285">
        <f t="shared" si="141"/>
        <v>43.64</v>
      </c>
      <c r="R2285" s="12" t="s">
        <v>8311</v>
      </c>
      <c r="S2285" t="s">
        <v>8333</v>
      </c>
      <c r="T2285" s="17">
        <f t="shared" si="142"/>
        <v>41464.934386574074</v>
      </c>
      <c r="U2285" s="17">
        <f t="shared" si="143"/>
        <v>42475.598136574074</v>
      </c>
    </row>
    <row r="2286" spans="2:21" ht="42.75" hidden="1" x14ac:dyDescent="0.45">
      <c r="B2286">
        <v>3362</v>
      </c>
      <c r="C2286" s="9" t="s">
        <v>3361</v>
      </c>
      <c r="D2286" s="3" t="s">
        <v>7472</v>
      </c>
      <c r="E2286" s="5">
        <v>500</v>
      </c>
      <c r="F2286" s="7">
        <v>1090</v>
      </c>
      <c r="G2286" t="s">
        <v>8218</v>
      </c>
      <c r="H2286" t="s">
        <v>8223</v>
      </c>
      <c r="I2286" t="s">
        <v>8245</v>
      </c>
      <c r="J2286">
        <v>1425704100</v>
      </c>
      <c r="K2286">
        <v>1424484717</v>
      </c>
      <c r="L2286" t="b">
        <v>0</v>
      </c>
      <c r="M2286">
        <v>20</v>
      </c>
      <c r="N2286" t="b">
        <v>1</v>
      </c>
      <c r="O2286" t="s">
        <v>8269</v>
      </c>
      <c r="P2286">
        <f t="shared" si="140"/>
        <v>218</v>
      </c>
      <c r="Q2286">
        <f t="shared" si="141"/>
        <v>54.5</v>
      </c>
      <c r="R2286" s="12" t="s">
        <v>8323</v>
      </c>
      <c r="S2286" t="s">
        <v>8326</v>
      </c>
      <c r="T2286" s="17">
        <f t="shared" si="142"/>
        <v>42056.091631944444</v>
      </c>
      <c r="U2286" s="17">
        <f t="shared" si="143"/>
        <v>41770.493657407409</v>
      </c>
    </row>
    <row r="2287" spans="2:21" ht="42.75" x14ac:dyDescent="0.45">
      <c r="B2287">
        <v>3567</v>
      </c>
      <c r="C2287" s="9" t="s">
        <v>3566</v>
      </c>
      <c r="D2287" s="3" t="s">
        <v>7677</v>
      </c>
      <c r="E2287" s="5">
        <v>1000</v>
      </c>
      <c r="F2287" s="7">
        <v>1088</v>
      </c>
      <c r="G2287" t="s">
        <v>8218</v>
      </c>
      <c r="H2287" t="s">
        <v>8224</v>
      </c>
      <c r="I2287" t="s">
        <v>8246</v>
      </c>
      <c r="J2287">
        <v>1433964444</v>
      </c>
      <c r="K2287">
        <v>1431372444</v>
      </c>
      <c r="L2287" t="b">
        <v>0</v>
      </c>
      <c r="M2287">
        <v>41</v>
      </c>
      <c r="N2287" t="b">
        <v>1</v>
      </c>
      <c r="O2287" t="s">
        <v>8269</v>
      </c>
      <c r="P2287">
        <f t="shared" si="140"/>
        <v>109</v>
      </c>
      <c r="Q2287">
        <f t="shared" si="141"/>
        <v>26.54</v>
      </c>
      <c r="R2287" s="12" t="s">
        <v>8323</v>
      </c>
      <c r="S2287" t="s">
        <v>8326</v>
      </c>
      <c r="T2287" s="17">
        <f t="shared" si="142"/>
        <v>42135.810694444444</v>
      </c>
      <c r="U2287" s="17">
        <f t="shared" si="143"/>
        <v>41917.802928240737</v>
      </c>
    </row>
    <row r="2288" spans="2:21" ht="42.75" x14ac:dyDescent="0.45">
      <c r="B2288">
        <v>3709</v>
      </c>
      <c r="C2288" s="9" t="s">
        <v>3706</v>
      </c>
      <c r="D2288" s="3" t="s">
        <v>7819</v>
      </c>
      <c r="E2288" s="5">
        <v>1000</v>
      </c>
      <c r="F2288" s="7">
        <v>1082.5</v>
      </c>
      <c r="G2288" t="s">
        <v>8218</v>
      </c>
      <c r="H2288" t="s">
        <v>8224</v>
      </c>
      <c r="I2288" t="s">
        <v>8246</v>
      </c>
      <c r="J2288">
        <v>1403715546</v>
      </c>
      <c r="K2288">
        <v>1401123546</v>
      </c>
      <c r="L2288" t="b">
        <v>0</v>
      </c>
      <c r="M2288">
        <v>35</v>
      </c>
      <c r="N2288" t="b">
        <v>1</v>
      </c>
      <c r="O2288" t="s">
        <v>8269</v>
      </c>
      <c r="P2288">
        <f t="shared" si="140"/>
        <v>108</v>
      </c>
      <c r="Q2288">
        <f t="shared" si="141"/>
        <v>30.93</v>
      </c>
      <c r="R2288" s="12" t="s">
        <v>8323</v>
      </c>
      <c r="S2288" t="s">
        <v>8326</v>
      </c>
      <c r="T2288" s="17">
        <f t="shared" si="142"/>
        <v>41785.707708333335</v>
      </c>
      <c r="U2288" s="17">
        <f t="shared" si="143"/>
        <v>41524.934386574074</v>
      </c>
    </row>
    <row r="2289" spans="2:21" ht="42.75" hidden="1" x14ac:dyDescent="0.45">
      <c r="B2289">
        <v>1264</v>
      </c>
      <c r="C2289" s="9" t="s">
        <v>1265</v>
      </c>
      <c r="D2289" s="3" t="s">
        <v>5374</v>
      </c>
      <c r="E2289" s="5">
        <v>650</v>
      </c>
      <c r="F2289" s="7">
        <v>1082</v>
      </c>
      <c r="G2289" t="s">
        <v>8218</v>
      </c>
      <c r="H2289" t="s">
        <v>8223</v>
      </c>
      <c r="I2289" t="s">
        <v>8245</v>
      </c>
      <c r="J2289">
        <v>1383062083</v>
      </c>
      <c r="K2289">
        <v>1380556483</v>
      </c>
      <c r="L2289" t="b">
        <v>1</v>
      </c>
      <c r="M2289">
        <v>34</v>
      </c>
      <c r="N2289" t="b">
        <v>1</v>
      </c>
      <c r="O2289" t="s">
        <v>8274</v>
      </c>
      <c r="P2289">
        <f t="shared" si="140"/>
        <v>166</v>
      </c>
      <c r="Q2289">
        <f t="shared" si="141"/>
        <v>31.82</v>
      </c>
      <c r="R2289" s="12" t="s">
        <v>8327</v>
      </c>
      <c r="S2289" t="s">
        <v>8331</v>
      </c>
      <c r="T2289" s="17">
        <f t="shared" si="142"/>
        <v>41547.662997685184</v>
      </c>
      <c r="U2289" s="17">
        <f t="shared" si="143"/>
        <v>42070.204861111109</v>
      </c>
    </row>
    <row r="2290" spans="2:21" ht="42.75" x14ac:dyDescent="0.45">
      <c r="B2290">
        <v>3446</v>
      </c>
      <c r="C2290" s="9" t="s">
        <v>3445</v>
      </c>
      <c r="D2290" s="3" t="s">
        <v>7556</v>
      </c>
      <c r="E2290" s="5">
        <v>1000</v>
      </c>
      <c r="F2290" s="7">
        <v>1082</v>
      </c>
      <c r="G2290" t="s">
        <v>8218</v>
      </c>
      <c r="H2290" t="s">
        <v>8224</v>
      </c>
      <c r="I2290" t="s">
        <v>8246</v>
      </c>
      <c r="J2290">
        <v>1423138800</v>
      </c>
      <c r="K2290">
        <v>1421092725</v>
      </c>
      <c r="L2290" t="b">
        <v>0</v>
      </c>
      <c r="M2290">
        <v>25</v>
      </c>
      <c r="N2290" t="b">
        <v>1</v>
      </c>
      <c r="O2290" t="s">
        <v>8269</v>
      </c>
      <c r="P2290">
        <f t="shared" si="140"/>
        <v>108</v>
      </c>
      <c r="Q2290">
        <f t="shared" si="141"/>
        <v>43.28</v>
      </c>
      <c r="R2290" s="12" t="s">
        <v>8323</v>
      </c>
      <c r="S2290" t="s">
        <v>8326</v>
      </c>
      <c r="T2290" s="17">
        <f t="shared" si="142"/>
        <v>42016.832465277781</v>
      </c>
      <c r="U2290" s="17">
        <f t="shared" si="143"/>
        <v>42165.810694444444</v>
      </c>
    </row>
    <row r="2291" spans="2:21" ht="42.75" hidden="1" x14ac:dyDescent="0.45">
      <c r="B2291">
        <v>1769</v>
      </c>
      <c r="C2291" s="9" t="s">
        <v>1770</v>
      </c>
      <c r="D2291" s="3" t="s">
        <v>5879</v>
      </c>
      <c r="E2291" s="5">
        <v>40000</v>
      </c>
      <c r="F2291" s="7">
        <v>1081</v>
      </c>
      <c r="G2291" t="s">
        <v>8220</v>
      </c>
      <c r="H2291" t="s">
        <v>8223</v>
      </c>
      <c r="I2291" t="s">
        <v>8245</v>
      </c>
      <c r="J2291">
        <v>1421177959</v>
      </c>
      <c r="K2291">
        <v>1418585959</v>
      </c>
      <c r="L2291" t="b">
        <v>1</v>
      </c>
      <c r="M2291">
        <v>22</v>
      </c>
      <c r="N2291" t="b">
        <v>0</v>
      </c>
      <c r="O2291" t="s">
        <v>8283</v>
      </c>
      <c r="P2291">
        <f t="shared" si="140"/>
        <v>3</v>
      </c>
      <c r="Q2291">
        <f t="shared" si="141"/>
        <v>49.14</v>
      </c>
      <c r="R2291" s="12" t="s">
        <v>8313</v>
      </c>
      <c r="S2291" t="s">
        <v>8314</v>
      </c>
      <c r="T2291" s="17">
        <f t="shared" si="142"/>
        <v>41987.818969907406</v>
      </c>
      <c r="U2291" s="17">
        <f t="shared" si="143"/>
        <v>41815.707708333335</v>
      </c>
    </row>
    <row r="2292" spans="2:21" ht="28.5" hidden="1" x14ac:dyDescent="0.45">
      <c r="B2292">
        <v>1663</v>
      </c>
      <c r="C2292" s="9" t="s">
        <v>1664</v>
      </c>
      <c r="D2292" s="3" t="s">
        <v>5773</v>
      </c>
      <c r="E2292" s="5">
        <v>1000</v>
      </c>
      <c r="F2292" s="7">
        <v>1080</v>
      </c>
      <c r="G2292" t="s">
        <v>8218</v>
      </c>
      <c r="H2292" t="s">
        <v>8223</v>
      </c>
      <c r="I2292" t="s">
        <v>8245</v>
      </c>
      <c r="J2292">
        <v>1422750707</v>
      </c>
      <c r="K2292">
        <v>1420158707</v>
      </c>
      <c r="L2292" t="b">
        <v>0</v>
      </c>
      <c r="M2292">
        <v>32</v>
      </c>
      <c r="N2292" t="b">
        <v>1</v>
      </c>
      <c r="O2292" t="s">
        <v>8290</v>
      </c>
      <c r="P2292">
        <f t="shared" si="140"/>
        <v>108</v>
      </c>
      <c r="Q2292">
        <f t="shared" si="141"/>
        <v>33.75</v>
      </c>
      <c r="R2292" s="12" t="s">
        <v>8327</v>
      </c>
      <c r="S2292" t="s">
        <v>8338</v>
      </c>
      <c r="T2292" s="17">
        <f t="shared" si="142"/>
        <v>42006.02207175926</v>
      </c>
      <c r="U2292" s="17">
        <f t="shared" si="143"/>
        <v>41576.662997685184</v>
      </c>
    </row>
    <row r="2293" spans="2:21" ht="28.5" hidden="1" x14ac:dyDescent="0.45">
      <c r="B2293">
        <v>3007</v>
      </c>
      <c r="C2293" s="9" t="s">
        <v>3007</v>
      </c>
      <c r="D2293" s="3" t="s">
        <v>7117</v>
      </c>
      <c r="E2293" s="5">
        <v>600</v>
      </c>
      <c r="F2293" s="7">
        <v>1080</v>
      </c>
      <c r="G2293" t="s">
        <v>8218</v>
      </c>
      <c r="H2293" t="s">
        <v>8223</v>
      </c>
      <c r="I2293" t="s">
        <v>8245</v>
      </c>
      <c r="J2293">
        <v>1429938683</v>
      </c>
      <c r="K2293">
        <v>1428124283</v>
      </c>
      <c r="L2293" t="b">
        <v>0</v>
      </c>
      <c r="M2293">
        <v>20</v>
      </c>
      <c r="N2293" t="b">
        <v>1</v>
      </c>
      <c r="O2293" t="s">
        <v>8301</v>
      </c>
      <c r="P2293">
        <f t="shared" si="140"/>
        <v>180</v>
      </c>
      <c r="Q2293">
        <f t="shared" si="141"/>
        <v>54</v>
      </c>
      <c r="R2293" s="12" t="s">
        <v>8323</v>
      </c>
      <c r="S2293" t="s">
        <v>8324</v>
      </c>
      <c r="T2293" s="17">
        <f t="shared" si="142"/>
        <v>42098.216238425928</v>
      </c>
      <c r="U2293" s="17">
        <f t="shared" si="143"/>
        <v>42040.513888888891</v>
      </c>
    </row>
    <row r="2294" spans="2:21" ht="28.5" hidden="1" x14ac:dyDescent="0.45">
      <c r="B2294">
        <v>3447</v>
      </c>
      <c r="C2294" s="9" t="s">
        <v>3446</v>
      </c>
      <c r="D2294" s="3" t="s">
        <v>7557</v>
      </c>
      <c r="E2294" s="5">
        <v>1000</v>
      </c>
      <c r="F2294" s="7">
        <v>1078</v>
      </c>
      <c r="G2294" t="s">
        <v>8218</v>
      </c>
      <c r="H2294" t="s">
        <v>8223</v>
      </c>
      <c r="I2294" t="s">
        <v>8245</v>
      </c>
      <c r="J2294">
        <v>1458332412</v>
      </c>
      <c r="K2294">
        <v>1454448012</v>
      </c>
      <c r="L2294" t="b">
        <v>0</v>
      </c>
      <c r="M2294">
        <v>14</v>
      </c>
      <c r="N2294" t="b">
        <v>1</v>
      </c>
      <c r="O2294" t="s">
        <v>8269</v>
      </c>
      <c r="P2294">
        <f t="shared" si="140"/>
        <v>108</v>
      </c>
      <c r="Q2294">
        <f t="shared" si="141"/>
        <v>77</v>
      </c>
      <c r="R2294" s="12" t="s">
        <v>8323</v>
      </c>
      <c r="S2294" t="s">
        <v>8326</v>
      </c>
      <c r="T2294" s="17">
        <f t="shared" si="142"/>
        <v>42402.889027777783</v>
      </c>
      <c r="U2294" s="17">
        <f t="shared" si="143"/>
        <v>42017.818969907406</v>
      </c>
    </row>
    <row r="2295" spans="2:21" ht="42.75" x14ac:dyDescent="0.45">
      <c r="B2295">
        <v>3471</v>
      </c>
      <c r="C2295" s="9" t="s">
        <v>3470</v>
      </c>
      <c r="D2295" s="3" t="s">
        <v>7581</v>
      </c>
      <c r="E2295" s="5">
        <v>500</v>
      </c>
      <c r="F2295" s="7">
        <v>1073</v>
      </c>
      <c r="G2295" t="s">
        <v>8218</v>
      </c>
      <c r="H2295" t="s">
        <v>8224</v>
      </c>
      <c r="I2295" t="s">
        <v>8246</v>
      </c>
      <c r="J2295">
        <v>1409515200</v>
      </c>
      <c r="K2295">
        <v>1405971690</v>
      </c>
      <c r="L2295" t="b">
        <v>0</v>
      </c>
      <c r="M2295">
        <v>30</v>
      </c>
      <c r="N2295" t="b">
        <v>1</v>
      </c>
      <c r="O2295" t="s">
        <v>8269</v>
      </c>
      <c r="P2295">
        <f t="shared" si="140"/>
        <v>215</v>
      </c>
      <c r="Q2295">
        <f t="shared" si="141"/>
        <v>35.770000000000003</v>
      </c>
      <c r="R2295" s="12" t="s">
        <v>8323</v>
      </c>
      <c r="S2295" t="s">
        <v>8326</v>
      </c>
      <c r="T2295" s="17">
        <f t="shared" si="142"/>
        <v>41841.820486111108</v>
      </c>
      <c r="U2295" s="17">
        <f t="shared" si="143"/>
        <v>42036.02207175926</v>
      </c>
    </row>
    <row r="2296" spans="2:21" ht="57" hidden="1" x14ac:dyDescent="0.45">
      <c r="B2296">
        <v>2947</v>
      </c>
      <c r="C2296" s="9" t="s">
        <v>2947</v>
      </c>
      <c r="D2296" s="3" t="s">
        <v>7057</v>
      </c>
      <c r="E2296" s="5">
        <v>25000</v>
      </c>
      <c r="F2296" s="7">
        <v>1072</v>
      </c>
      <c r="G2296" t="s">
        <v>8220</v>
      </c>
      <c r="H2296" t="s">
        <v>8223</v>
      </c>
      <c r="I2296" t="s">
        <v>8245</v>
      </c>
      <c r="J2296">
        <v>1480007460</v>
      </c>
      <c r="K2296">
        <v>1475760567</v>
      </c>
      <c r="L2296" t="b">
        <v>0</v>
      </c>
      <c r="M2296">
        <v>13</v>
      </c>
      <c r="N2296" t="b">
        <v>0</v>
      </c>
      <c r="O2296" t="s">
        <v>8301</v>
      </c>
      <c r="P2296">
        <f t="shared" si="140"/>
        <v>4</v>
      </c>
      <c r="Q2296">
        <f t="shared" si="141"/>
        <v>82.46</v>
      </c>
      <c r="R2296" s="12" t="s">
        <v>8323</v>
      </c>
      <c r="S2296" t="s">
        <v>8324</v>
      </c>
      <c r="T2296" s="17">
        <f t="shared" si="142"/>
        <v>42649.562118055561</v>
      </c>
      <c r="U2296" s="17">
        <f t="shared" si="143"/>
        <v>42119.216238425928</v>
      </c>
    </row>
    <row r="2297" spans="2:21" ht="42.75" hidden="1" x14ac:dyDescent="0.45">
      <c r="B2297">
        <v>2256</v>
      </c>
      <c r="C2297" s="9" t="s">
        <v>2257</v>
      </c>
      <c r="D2297" s="3" t="s">
        <v>6366</v>
      </c>
      <c r="E2297" s="5">
        <v>480</v>
      </c>
      <c r="F2297" s="7">
        <v>1069</v>
      </c>
      <c r="G2297" t="s">
        <v>8218</v>
      </c>
      <c r="H2297" t="s">
        <v>8224</v>
      </c>
      <c r="I2297" t="s">
        <v>8246</v>
      </c>
      <c r="J2297">
        <v>1479811846</v>
      </c>
      <c r="K2297">
        <v>1478602246</v>
      </c>
      <c r="L2297" t="b">
        <v>0</v>
      </c>
      <c r="M2297">
        <v>50</v>
      </c>
      <c r="N2297" t="b">
        <v>1</v>
      </c>
      <c r="O2297" t="s">
        <v>8295</v>
      </c>
      <c r="P2297">
        <f t="shared" si="140"/>
        <v>223</v>
      </c>
      <c r="Q2297">
        <f t="shared" si="141"/>
        <v>21.38</v>
      </c>
      <c r="R2297" s="12" t="s">
        <v>8316</v>
      </c>
      <c r="S2297" t="s">
        <v>8317</v>
      </c>
      <c r="T2297" s="17">
        <f t="shared" si="142"/>
        <v>42682.451921296291</v>
      </c>
      <c r="U2297" s="17">
        <f t="shared" si="143"/>
        <v>42447.847361111111</v>
      </c>
    </row>
    <row r="2298" spans="2:21" ht="42.75" hidden="1" x14ac:dyDescent="0.45">
      <c r="B2298">
        <v>3307</v>
      </c>
      <c r="C2298" s="9" t="s">
        <v>3307</v>
      </c>
      <c r="D2298" s="3" t="s">
        <v>7417</v>
      </c>
      <c r="E2298" s="5">
        <v>1000</v>
      </c>
      <c r="F2298" s="7">
        <v>1066.8</v>
      </c>
      <c r="G2298" t="s">
        <v>8218</v>
      </c>
      <c r="H2298" t="s">
        <v>8223</v>
      </c>
      <c r="I2298" t="s">
        <v>8245</v>
      </c>
      <c r="J2298">
        <v>1463275339</v>
      </c>
      <c r="K2298">
        <v>1460683339</v>
      </c>
      <c r="L2298" t="b">
        <v>0</v>
      </c>
      <c r="M2298">
        <v>20</v>
      </c>
      <c r="N2298" t="b">
        <v>1</v>
      </c>
      <c r="O2298" t="s">
        <v>8269</v>
      </c>
      <c r="P2298">
        <f t="shared" si="140"/>
        <v>107</v>
      </c>
      <c r="Q2298">
        <f t="shared" si="141"/>
        <v>53.34</v>
      </c>
      <c r="R2298" s="12" t="s">
        <v>8323</v>
      </c>
      <c r="S2298" t="s">
        <v>8326</v>
      </c>
      <c r="T2298" s="17">
        <f t="shared" si="142"/>
        <v>42475.057164351849</v>
      </c>
      <c r="U2298" s="17">
        <f t="shared" si="143"/>
        <v>41882.833333333336</v>
      </c>
    </row>
    <row r="2299" spans="2:21" ht="28.5" hidden="1" x14ac:dyDescent="0.45">
      <c r="B2299">
        <v>2557</v>
      </c>
      <c r="C2299" s="9" t="s">
        <v>2557</v>
      </c>
      <c r="D2299" s="3" t="s">
        <v>6667</v>
      </c>
      <c r="E2299" s="5">
        <v>900</v>
      </c>
      <c r="F2299" s="7">
        <v>1066</v>
      </c>
      <c r="G2299" t="s">
        <v>8218</v>
      </c>
      <c r="H2299" t="s">
        <v>8224</v>
      </c>
      <c r="I2299" t="s">
        <v>8246</v>
      </c>
      <c r="J2299">
        <v>1400176386</v>
      </c>
      <c r="K2299">
        <v>1397584386</v>
      </c>
      <c r="L2299" t="b">
        <v>0</v>
      </c>
      <c r="M2299">
        <v>36</v>
      </c>
      <c r="N2299" t="b">
        <v>1</v>
      </c>
      <c r="O2299" t="s">
        <v>8298</v>
      </c>
      <c r="P2299">
        <f t="shared" si="140"/>
        <v>118</v>
      </c>
      <c r="Q2299">
        <f t="shared" si="141"/>
        <v>29.61</v>
      </c>
      <c r="R2299" s="12" t="s">
        <v>8327</v>
      </c>
      <c r="S2299" t="s">
        <v>8341</v>
      </c>
      <c r="T2299" s="17">
        <f t="shared" si="142"/>
        <v>41744.745208333334</v>
      </c>
      <c r="U2299" s="17">
        <f t="shared" si="143"/>
        <v>42698.715972222228</v>
      </c>
    </row>
    <row r="2300" spans="2:21" ht="57" hidden="1" x14ac:dyDescent="0.45">
      <c r="B2300">
        <v>3037</v>
      </c>
      <c r="C2300" s="9" t="s">
        <v>3037</v>
      </c>
      <c r="D2300" s="3" t="s">
        <v>7147</v>
      </c>
      <c r="E2300" s="5">
        <v>500</v>
      </c>
      <c r="F2300" s="7">
        <v>1066</v>
      </c>
      <c r="G2300" t="s">
        <v>8218</v>
      </c>
      <c r="H2300" t="s">
        <v>8223</v>
      </c>
      <c r="I2300" t="s">
        <v>8245</v>
      </c>
      <c r="J2300">
        <v>1285995540</v>
      </c>
      <c r="K2300">
        <v>1279574773</v>
      </c>
      <c r="L2300" t="b">
        <v>0</v>
      </c>
      <c r="M2300">
        <v>32</v>
      </c>
      <c r="N2300" t="b">
        <v>1</v>
      </c>
      <c r="O2300" t="s">
        <v>8301</v>
      </c>
      <c r="P2300">
        <f t="shared" si="140"/>
        <v>213</v>
      </c>
      <c r="Q2300">
        <f t="shared" si="141"/>
        <v>33.31</v>
      </c>
      <c r="R2300" s="12" t="s">
        <v>8323</v>
      </c>
      <c r="S2300" t="s">
        <v>8324</v>
      </c>
      <c r="T2300" s="17">
        <f t="shared" si="142"/>
        <v>40378.893206018518</v>
      </c>
      <c r="U2300" s="17">
        <f t="shared" si="143"/>
        <v>42696.451921296291</v>
      </c>
    </row>
    <row r="2301" spans="2:21" ht="42.75" hidden="1" x14ac:dyDescent="0.45">
      <c r="B2301">
        <v>781</v>
      </c>
      <c r="C2301" s="9" t="s">
        <v>782</v>
      </c>
      <c r="D2301" s="3" t="s">
        <v>4891</v>
      </c>
      <c r="E2301" s="5">
        <v>800</v>
      </c>
      <c r="F2301" s="7">
        <v>1065.23</v>
      </c>
      <c r="G2301" t="s">
        <v>8218</v>
      </c>
      <c r="H2301" t="s">
        <v>8223</v>
      </c>
      <c r="I2301" t="s">
        <v>8245</v>
      </c>
      <c r="J2301">
        <v>1370649674</v>
      </c>
      <c r="K2301">
        <v>1368057674</v>
      </c>
      <c r="L2301" t="b">
        <v>0</v>
      </c>
      <c r="M2301">
        <v>25</v>
      </c>
      <c r="N2301" t="b">
        <v>1</v>
      </c>
      <c r="O2301" t="s">
        <v>8274</v>
      </c>
      <c r="P2301">
        <f t="shared" si="140"/>
        <v>133</v>
      </c>
      <c r="Q2301">
        <f t="shared" si="141"/>
        <v>42.61</v>
      </c>
      <c r="R2301" s="12" t="s">
        <v>8327</v>
      </c>
      <c r="S2301" t="s">
        <v>8331</v>
      </c>
      <c r="T2301" s="17">
        <f t="shared" si="142"/>
        <v>41403.000856481485</v>
      </c>
      <c r="U2301" s="17">
        <f t="shared" si="143"/>
        <v>42505.057164351849</v>
      </c>
    </row>
    <row r="2302" spans="2:21" ht="42.75" hidden="1" x14ac:dyDescent="0.45">
      <c r="B2302">
        <v>3843</v>
      </c>
      <c r="C2302" s="9" t="s">
        <v>3840</v>
      </c>
      <c r="D2302" s="3" t="s">
        <v>7952</v>
      </c>
      <c r="E2302" s="5">
        <v>5000</v>
      </c>
      <c r="F2302" s="7">
        <v>1065</v>
      </c>
      <c r="G2302" t="s">
        <v>8220</v>
      </c>
      <c r="H2302" t="s">
        <v>8223</v>
      </c>
      <c r="I2302" t="s">
        <v>8245</v>
      </c>
      <c r="J2302">
        <v>1401587064</v>
      </c>
      <c r="K2302">
        <v>1399427064</v>
      </c>
      <c r="L2302" t="b">
        <v>1</v>
      </c>
      <c r="M2302">
        <v>19</v>
      </c>
      <c r="N2302" t="b">
        <v>0</v>
      </c>
      <c r="O2302" t="s">
        <v>8269</v>
      </c>
      <c r="P2302">
        <f t="shared" si="140"/>
        <v>21</v>
      </c>
      <c r="Q2302">
        <f t="shared" si="141"/>
        <v>56.05</v>
      </c>
      <c r="R2302" s="12" t="s">
        <v>8323</v>
      </c>
      <c r="S2302" t="s">
        <v>8326</v>
      </c>
      <c r="T2302" s="17">
        <f t="shared" si="142"/>
        <v>41766.072500000002</v>
      </c>
      <c r="U2302" s="17">
        <f t="shared" si="143"/>
        <v>41774.745208333334</v>
      </c>
    </row>
    <row r="2303" spans="2:21" ht="42.75" hidden="1" x14ac:dyDescent="0.45">
      <c r="B2303">
        <v>3819</v>
      </c>
      <c r="C2303" s="9" t="s">
        <v>3816</v>
      </c>
      <c r="D2303" s="3" t="s">
        <v>7817</v>
      </c>
      <c r="E2303" s="5">
        <v>1000</v>
      </c>
      <c r="F2303" s="7">
        <v>1064</v>
      </c>
      <c r="G2303" t="s">
        <v>8218</v>
      </c>
      <c r="H2303" t="s">
        <v>8223</v>
      </c>
      <c r="I2303" t="s">
        <v>8245</v>
      </c>
      <c r="J2303">
        <v>1437166920</v>
      </c>
      <c r="K2303">
        <v>1435554104</v>
      </c>
      <c r="L2303" t="b">
        <v>0</v>
      </c>
      <c r="M2303">
        <v>26</v>
      </c>
      <c r="N2303" t="b">
        <v>1</v>
      </c>
      <c r="O2303" t="s">
        <v>8269</v>
      </c>
      <c r="P2303">
        <f t="shared" si="140"/>
        <v>106</v>
      </c>
      <c r="Q2303">
        <f t="shared" si="141"/>
        <v>40.92</v>
      </c>
      <c r="R2303" s="12" t="s">
        <v>8323</v>
      </c>
      <c r="S2303" t="s">
        <v>8326</v>
      </c>
      <c r="T2303" s="17">
        <f t="shared" si="142"/>
        <v>42184.209537037037</v>
      </c>
      <c r="U2303" s="17">
        <f t="shared" si="143"/>
        <v>40453.207638888889</v>
      </c>
    </row>
    <row r="2304" spans="2:21" ht="42.75" hidden="1" x14ac:dyDescent="0.45">
      <c r="B2304">
        <v>3500</v>
      </c>
      <c r="C2304" s="9" t="s">
        <v>3499</v>
      </c>
      <c r="D2304" s="3" t="s">
        <v>7610</v>
      </c>
      <c r="E2304" s="5">
        <v>1000</v>
      </c>
      <c r="F2304" s="7">
        <v>1063</v>
      </c>
      <c r="G2304" t="s">
        <v>8218</v>
      </c>
      <c r="H2304" t="s">
        <v>8223</v>
      </c>
      <c r="I2304" t="s">
        <v>8245</v>
      </c>
      <c r="J2304">
        <v>1457326740</v>
      </c>
      <c r="K2304">
        <v>1455919438</v>
      </c>
      <c r="L2304" t="b">
        <v>0</v>
      </c>
      <c r="M2304">
        <v>42</v>
      </c>
      <c r="N2304" t="b">
        <v>1</v>
      </c>
      <c r="O2304" t="s">
        <v>8269</v>
      </c>
      <c r="P2304">
        <f t="shared" si="140"/>
        <v>106</v>
      </c>
      <c r="Q2304">
        <f t="shared" si="141"/>
        <v>25.31</v>
      </c>
      <c r="R2304" s="12" t="s">
        <v>8323</v>
      </c>
      <c r="S2304" t="s">
        <v>8326</v>
      </c>
      <c r="T2304" s="17">
        <f t="shared" si="142"/>
        <v>42419.91942129629</v>
      </c>
      <c r="U2304" s="17">
        <f t="shared" si="143"/>
        <v>41433.000856481485</v>
      </c>
    </row>
    <row r="2305" spans="2:21" ht="28.5" hidden="1" x14ac:dyDescent="0.45">
      <c r="B2305">
        <v>1224</v>
      </c>
      <c r="C2305" s="9" t="s">
        <v>1225</v>
      </c>
      <c r="D2305" s="3" t="s">
        <v>5334</v>
      </c>
      <c r="E2305" s="5">
        <v>15000</v>
      </c>
      <c r="F2305" s="7">
        <v>1060</v>
      </c>
      <c r="G2305" t="s">
        <v>8219</v>
      </c>
      <c r="H2305" t="s">
        <v>8223</v>
      </c>
      <c r="I2305" t="s">
        <v>8245</v>
      </c>
      <c r="J2305">
        <v>1402060302</v>
      </c>
      <c r="K2305">
        <v>1396876302</v>
      </c>
      <c r="L2305" t="b">
        <v>0</v>
      </c>
      <c r="M2305">
        <v>18</v>
      </c>
      <c r="N2305" t="b">
        <v>0</v>
      </c>
      <c r="O2305" t="s">
        <v>8284</v>
      </c>
      <c r="P2305">
        <f t="shared" si="140"/>
        <v>7</v>
      </c>
      <c r="Q2305">
        <f t="shared" si="141"/>
        <v>58.89</v>
      </c>
      <c r="R2305" s="12" t="s">
        <v>8327</v>
      </c>
      <c r="S2305" t="s">
        <v>8354</v>
      </c>
      <c r="T2305" s="17">
        <f t="shared" si="142"/>
        <v>41736.549791666665</v>
      </c>
      <c r="U2305" s="17">
        <f t="shared" si="143"/>
        <v>41791.072500000002</v>
      </c>
    </row>
    <row r="2306" spans="2:21" ht="42.75" hidden="1" x14ac:dyDescent="0.45">
      <c r="B2306">
        <v>3860</v>
      </c>
      <c r="C2306" s="9" t="s">
        <v>3857</v>
      </c>
      <c r="D2306" s="3" t="s">
        <v>7969</v>
      </c>
      <c r="E2306" s="5">
        <v>6000</v>
      </c>
      <c r="F2306" s="7">
        <v>1060</v>
      </c>
      <c r="G2306" t="s">
        <v>8220</v>
      </c>
      <c r="H2306" t="s">
        <v>8223</v>
      </c>
      <c r="I2306" t="s">
        <v>8245</v>
      </c>
      <c r="J2306">
        <v>1407858710</v>
      </c>
      <c r="K2306">
        <v>1405266710</v>
      </c>
      <c r="L2306" t="b">
        <v>0</v>
      </c>
      <c r="M2306">
        <v>13</v>
      </c>
      <c r="N2306" t="b">
        <v>0</v>
      </c>
      <c r="O2306" t="s">
        <v>8269</v>
      </c>
      <c r="P2306">
        <f t="shared" si="140"/>
        <v>18</v>
      </c>
      <c r="Q2306">
        <f t="shared" si="141"/>
        <v>81.540000000000006</v>
      </c>
      <c r="R2306" s="12" t="s">
        <v>8323</v>
      </c>
      <c r="S2306" t="s">
        <v>8326</v>
      </c>
      <c r="T2306" s="17">
        <f t="shared" si="142"/>
        <v>41833.660995370366</v>
      </c>
      <c r="U2306" s="17">
        <f t="shared" si="143"/>
        <v>42202.876388888893</v>
      </c>
    </row>
    <row r="2307" spans="2:21" ht="42.75" hidden="1" x14ac:dyDescent="0.45">
      <c r="B2307">
        <v>2676</v>
      </c>
      <c r="C2307" s="9" t="s">
        <v>2676</v>
      </c>
      <c r="D2307" s="3" t="s">
        <v>6786</v>
      </c>
      <c r="E2307" s="5">
        <v>2100</v>
      </c>
      <c r="F2307" s="7">
        <v>1058</v>
      </c>
      <c r="G2307" t="s">
        <v>8220</v>
      </c>
      <c r="H2307" t="s">
        <v>8228</v>
      </c>
      <c r="I2307" t="s">
        <v>8250</v>
      </c>
      <c r="J2307">
        <v>1463929174</v>
      </c>
      <c r="K2307">
        <v>1461337174</v>
      </c>
      <c r="L2307" t="b">
        <v>0</v>
      </c>
      <c r="M2307">
        <v>9</v>
      </c>
      <c r="N2307" t="b">
        <v>0</v>
      </c>
      <c r="O2307" t="s">
        <v>8300</v>
      </c>
      <c r="P2307">
        <f t="shared" ref="P2307:P2370" si="144">ROUND(F2307/E2307*100,0)</f>
        <v>50</v>
      </c>
      <c r="Q2307">
        <f t="shared" ref="Q2307:Q2370" si="145">IFERROR(ROUND(F2307/M2307,2),0)</f>
        <v>117.56</v>
      </c>
      <c r="R2307" s="12" t="s">
        <v>8308</v>
      </c>
      <c r="S2307" t="s">
        <v>8340</v>
      </c>
      <c r="T2307" s="17">
        <f t="shared" ref="T2307:T2370" si="146">(((K2307/60)/60)/24)+DATE(1970,1,1)</f>
        <v>42482.624699074076</v>
      </c>
      <c r="U2307" s="17">
        <f t="shared" si="143"/>
        <v>42436.207638888889</v>
      </c>
    </row>
    <row r="2308" spans="2:21" ht="42.75" hidden="1" x14ac:dyDescent="0.45">
      <c r="B2308">
        <v>2498</v>
      </c>
      <c r="C2308" s="9" t="s">
        <v>2498</v>
      </c>
      <c r="D2308" s="3" t="s">
        <v>6608</v>
      </c>
      <c r="E2308" s="5">
        <v>1000</v>
      </c>
      <c r="F2308" s="7">
        <v>1056</v>
      </c>
      <c r="G2308" t="s">
        <v>8218</v>
      </c>
      <c r="H2308" t="s">
        <v>8223</v>
      </c>
      <c r="I2308" t="s">
        <v>8245</v>
      </c>
      <c r="J2308">
        <v>1422400387</v>
      </c>
      <c r="K2308">
        <v>1421190787</v>
      </c>
      <c r="L2308" t="b">
        <v>0</v>
      </c>
      <c r="M2308">
        <v>20</v>
      </c>
      <c r="N2308" t="b">
        <v>1</v>
      </c>
      <c r="O2308" t="s">
        <v>8277</v>
      </c>
      <c r="P2308">
        <f t="shared" si="144"/>
        <v>106</v>
      </c>
      <c r="Q2308">
        <f t="shared" si="145"/>
        <v>52.8</v>
      </c>
      <c r="R2308" s="12" t="s">
        <v>8327</v>
      </c>
      <c r="S2308" t="s">
        <v>8328</v>
      </c>
      <c r="T2308" s="17">
        <f t="shared" si="146"/>
        <v>42017.967442129629</v>
      </c>
      <c r="U2308" s="17">
        <f t="shared" si="143"/>
        <v>41796.549791666665</v>
      </c>
    </row>
    <row r="2309" spans="2:21" ht="42.75" hidden="1" x14ac:dyDescent="0.45">
      <c r="B2309">
        <v>646</v>
      </c>
      <c r="C2309" s="9" t="s">
        <v>647</v>
      </c>
      <c r="D2309" s="3" t="s">
        <v>4756</v>
      </c>
      <c r="E2309" s="5">
        <v>800</v>
      </c>
      <c r="F2309" s="7">
        <v>1055.01</v>
      </c>
      <c r="G2309" t="s">
        <v>8218</v>
      </c>
      <c r="H2309" t="s">
        <v>8223</v>
      </c>
      <c r="I2309" t="s">
        <v>8245</v>
      </c>
      <c r="J2309">
        <v>1407788867</v>
      </c>
      <c r="K2309">
        <v>1405196867</v>
      </c>
      <c r="L2309" t="b">
        <v>0</v>
      </c>
      <c r="M2309">
        <v>27</v>
      </c>
      <c r="N2309" t="b">
        <v>1</v>
      </c>
      <c r="O2309" t="s">
        <v>8271</v>
      </c>
      <c r="P2309">
        <f t="shared" si="144"/>
        <v>132</v>
      </c>
      <c r="Q2309">
        <f t="shared" si="145"/>
        <v>39.07</v>
      </c>
      <c r="R2309" s="12" t="s">
        <v>8308</v>
      </c>
      <c r="S2309" t="s">
        <v>8310</v>
      </c>
      <c r="T2309" s="17">
        <f t="shared" si="146"/>
        <v>41832.852627314816</v>
      </c>
      <c r="U2309" s="17">
        <f t="shared" si="143"/>
        <v>41863.660995370366</v>
      </c>
    </row>
    <row r="2310" spans="2:21" ht="42.75" hidden="1" x14ac:dyDescent="0.45">
      <c r="B2310">
        <v>3408</v>
      </c>
      <c r="C2310" s="9" t="s">
        <v>3407</v>
      </c>
      <c r="D2310" s="3" t="s">
        <v>7518</v>
      </c>
      <c r="E2310" s="5">
        <v>500</v>
      </c>
      <c r="F2310" s="7">
        <v>1055</v>
      </c>
      <c r="G2310" t="s">
        <v>8218</v>
      </c>
      <c r="H2310" t="s">
        <v>8223</v>
      </c>
      <c r="I2310" t="s">
        <v>8245</v>
      </c>
      <c r="J2310">
        <v>1405727304</v>
      </c>
      <c r="K2310">
        <v>1403135304</v>
      </c>
      <c r="L2310" t="b">
        <v>0</v>
      </c>
      <c r="M2310">
        <v>18</v>
      </c>
      <c r="N2310" t="b">
        <v>1</v>
      </c>
      <c r="O2310" t="s">
        <v>8269</v>
      </c>
      <c r="P2310">
        <f t="shared" si="144"/>
        <v>211</v>
      </c>
      <c r="Q2310">
        <f t="shared" si="145"/>
        <v>58.61</v>
      </c>
      <c r="R2310" s="12" t="s">
        <v>8323</v>
      </c>
      <c r="S2310" t="s">
        <v>8326</v>
      </c>
      <c r="T2310" s="17">
        <f t="shared" si="146"/>
        <v>41808.991944444446</v>
      </c>
      <c r="U2310" s="17">
        <f t="shared" ref="U2310:U2373" si="147">(((J2307/60)/60)/24)+DATE(1970,1,1)</f>
        <v>42512.624699074076</v>
      </c>
    </row>
    <row r="2311" spans="2:21" ht="42.75" hidden="1" x14ac:dyDescent="0.45">
      <c r="B2311">
        <v>2299</v>
      </c>
      <c r="C2311" s="9" t="s">
        <v>2300</v>
      </c>
      <c r="D2311" s="3" t="s">
        <v>6409</v>
      </c>
      <c r="E2311" s="5">
        <v>300</v>
      </c>
      <c r="F2311" s="7">
        <v>1050.5</v>
      </c>
      <c r="G2311" t="s">
        <v>8218</v>
      </c>
      <c r="H2311" t="s">
        <v>8223</v>
      </c>
      <c r="I2311" t="s">
        <v>8245</v>
      </c>
      <c r="J2311">
        <v>1296953209</v>
      </c>
      <c r="K2311">
        <v>1295657209</v>
      </c>
      <c r="L2311" t="b">
        <v>0</v>
      </c>
      <c r="M2311">
        <v>14</v>
      </c>
      <c r="N2311" t="b">
        <v>1</v>
      </c>
      <c r="O2311" t="s">
        <v>8274</v>
      </c>
      <c r="P2311">
        <f t="shared" si="144"/>
        <v>350</v>
      </c>
      <c r="Q2311">
        <f t="shared" si="145"/>
        <v>75.040000000000006</v>
      </c>
      <c r="R2311" s="12" t="s">
        <v>8327</v>
      </c>
      <c r="S2311" t="s">
        <v>8331</v>
      </c>
      <c r="T2311" s="17">
        <f t="shared" si="146"/>
        <v>40565.032511574071</v>
      </c>
      <c r="U2311" s="17">
        <f t="shared" si="147"/>
        <v>42031.967442129629</v>
      </c>
    </row>
    <row r="2312" spans="2:21" ht="28.5" hidden="1" x14ac:dyDescent="0.45">
      <c r="B2312">
        <v>1638</v>
      </c>
      <c r="C2312" s="9" t="s">
        <v>1639</v>
      </c>
      <c r="D2312" s="3" t="s">
        <v>5748</v>
      </c>
      <c r="E2312" s="5">
        <v>1000</v>
      </c>
      <c r="F2312" s="7">
        <v>1050</v>
      </c>
      <c r="G2312" t="s">
        <v>8218</v>
      </c>
      <c r="H2312" t="s">
        <v>8223</v>
      </c>
      <c r="I2312" t="s">
        <v>8245</v>
      </c>
      <c r="J2312">
        <v>1362086700</v>
      </c>
      <c r="K2312">
        <v>1358180968</v>
      </c>
      <c r="L2312" t="b">
        <v>0</v>
      </c>
      <c r="M2312">
        <v>27</v>
      </c>
      <c r="N2312" t="b">
        <v>1</v>
      </c>
      <c r="O2312" t="s">
        <v>8274</v>
      </c>
      <c r="P2312">
        <f t="shared" si="144"/>
        <v>105</v>
      </c>
      <c r="Q2312">
        <f t="shared" si="145"/>
        <v>38.89</v>
      </c>
      <c r="R2312" s="12" t="s">
        <v>8327</v>
      </c>
      <c r="S2312" t="s">
        <v>8331</v>
      </c>
      <c r="T2312" s="17">
        <f t="shared" si="146"/>
        <v>41288.68712962963</v>
      </c>
      <c r="U2312" s="17">
        <f t="shared" si="147"/>
        <v>41862.852627314816</v>
      </c>
    </row>
    <row r="2313" spans="2:21" ht="42.75" hidden="1" x14ac:dyDescent="0.45">
      <c r="B2313">
        <v>1711</v>
      </c>
      <c r="C2313" s="9" t="s">
        <v>1712</v>
      </c>
      <c r="D2313" s="3" t="s">
        <v>5821</v>
      </c>
      <c r="E2313" s="5">
        <v>10000</v>
      </c>
      <c r="F2313" s="7">
        <v>1050</v>
      </c>
      <c r="G2313" t="s">
        <v>8220</v>
      </c>
      <c r="H2313" t="s">
        <v>8223</v>
      </c>
      <c r="I2313" t="s">
        <v>8245</v>
      </c>
      <c r="J2313">
        <v>1409585434</v>
      </c>
      <c r="K2313">
        <v>1406907034</v>
      </c>
      <c r="L2313" t="b">
        <v>0</v>
      </c>
      <c r="M2313">
        <v>2</v>
      </c>
      <c r="N2313" t="b">
        <v>0</v>
      </c>
      <c r="O2313" t="s">
        <v>8291</v>
      </c>
      <c r="P2313">
        <f t="shared" si="144"/>
        <v>11</v>
      </c>
      <c r="Q2313">
        <f t="shared" si="145"/>
        <v>525</v>
      </c>
      <c r="R2313" s="12" t="s">
        <v>8327</v>
      </c>
      <c r="S2313" t="s">
        <v>8330</v>
      </c>
      <c r="T2313" s="17">
        <f t="shared" si="146"/>
        <v>41852.646226851852</v>
      </c>
      <c r="U2313" s="17">
        <f t="shared" si="147"/>
        <v>41838.991944444446</v>
      </c>
    </row>
    <row r="2314" spans="2:21" ht="42.75" hidden="1" x14ac:dyDescent="0.45">
      <c r="B2314">
        <v>1833</v>
      </c>
      <c r="C2314" s="9" t="s">
        <v>1834</v>
      </c>
      <c r="D2314" s="3" t="s">
        <v>5943</v>
      </c>
      <c r="E2314" s="5">
        <v>400</v>
      </c>
      <c r="F2314" s="7">
        <v>1050</v>
      </c>
      <c r="G2314" t="s">
        <v>8218</v>
      </c>
      <c r="H2314" t="s">
        <v>8223</v>
      </c>
      <c r="I2314" t="s">
        <v>8245</v>
      </c>
      <c r="J2314">
        <v>1362211140</v>
      </c>
      <c r="K2314">
        <v>1359421403</v>
      </c>
      <c r="L2314" t="b">
        <v>0</v>
      </c>
      <c r="M2314">
        <v>25</v>
      </c>
      <c r="N2314" t="b">
        <v>1</v>
      </c>
      <c r="O2314" t="s">
        <v>8274</v>
      </c>
      <c r="P2314">
        <f t="shared" si="144"/>
        <v>263</v>
      </c>
      <c r="Q2314">
        <f t="shared" si="145"/>
        <v>42</v>
      </c>
      <c r="R2314" s="12" t="s">
        <v>8327</v>
      </c>
      <c r="S2314" t="s">
        <v>8331</v>
      </c>
      <c r="T2314" s="17">
        <f t="shared" si="146"/>
        <v>41303.044016203705</v>
      </c>
      <c r="U2314" s="17">
        <f t="shared" si="147"/>
        <v>40580.032511574071</v>
      </c>
    </row>
    <row r="2315" spans="2:21" ht="42.75" hidden="1" x14ac:dyDescent="0.45">
      <c r="B2315">
        <v>2756</v>
      </c>
      <c r="C2315" s="9" t="s">
        <v>2756</v>
      </c>
      <c r="D2315" s="3" t="s">
        <v>6866</v>
      </c>
      <c r="E2315" s="5">
        <v>10000</v>
      </c>
      <c r="F2315" s="7">
        <v>1048</v>
      </c>
      <c r="G2315" t="s">
        <v>8220</v>
      </c>
      <c r="H2315" t="s">
        <v>8223</v>
      </c>
      <c r="I2315" t="s">
        <v>8245</v>
      </c>
      <c r="J2315">
        <v>1389476201</v>
      </c>
      <c r="K2315">
        <v>1386884201</v>
      </c>
      <c r="L2315" t="b">
        <v>0</v>
      </c>
      <c r="M2315">
        <v>33</v>
      </c>
      <c r="N2315" t="b">
        <v>0</v>
      </c>
      <c r="O2315" t="s">
        <v>8302</v>
      </c>
      <c r="P2315">
        <f t="shared" si="144"/>
        <v>10</v>
      </c>
      <c r="Q2315">
        <f t="shared" si="145"/>
        <v>31.76</v>
      </c>
      <c r="R2315" s="12" t="s">
        <v>8311</v>
      </c>
      <c r="S2315" t="s">
        <v>8356</v>
      </c>
      <c r="T2315" s="17">
        <f t="shared" si="146"/>
        <v>41620.90047453704</v>
      </c>
      <c r="U2315" s="17">
        <f t="shared" si="147"/>
        <v>41333.892361111109</v>
      </c>
    </row>
    <row r="2316" spans="2:21" ht="42.75" hidden="1" x14ac:dyDescent="0.45">
      <c r="B2316">
        <v>1883</v>
      </c>
      <c r="C2316" s="9" t="s">
        <v>1884</v>
      </c>
      <c r="D2316" s="3" t="s">
        <v>5993</v>
      </c>
      <c r="E2316" s="5">
        <v>999</v>
      </c>
      <c r="F2316" s="7">
        <v>1047</v>
      </c>
      <c r="G2316" t="s">
        <v>8218</v>
      </c>
      <c r="H2316" t="s">
        <v>8223</v>
      </c>
      <c r="I2316" t="s">
        <v>8245</v>
      </c>
      <c r="J2316">
        <v>1333921508</v>
      </c>
      <c r="K2316">
        <v>1331333108</v>
      </c>
      <c r="L2316" t="b">
        <v>0</v>
      </c>
      <c r="M2316">
        <v>32</v>
      </c>
      <c r="N2316" t="b">
        <v>1</v>
      </c>
      <c r="O2316" t="s">
        <v>8277</v>
      </c>
      <c r="P2316">
        <f t="shared" si="144"/>
        <v>105</v>
      </c>
      <c r="Q2316">
        <f t="shared" si="145"/>
        <v>32.72</v>
      </c>
      <c r="R2316" s="12" t="s">
        <v>8327</v>
      </c>
      <c r="S2316" t="s">
        <v>8328</v>
      </c>
      <c r="T2316" s="17">
        <f t="shared" si="146"/>
        <v>40977.948009259257</v>
      </c>
      <c r="U2316" s="17">
        <f t="shared" si="147"/>
        <v>41883.646226851852</v>
      </c>
    </row>
    <row r="2317" spans="2:21" ht="42.75" hidden="1" x14ac:dyDescent="0.45">
      <c r="B2317">
        <v>3368</v>
      </c>
      <c r="C2317" s="9" t="s">
        <v>3367</v>
      </c>
      <c r="D2317" s="3" t="s">
        <v>7478</v>
      </c>
      <c r="E2317" s="5">
        <v>1000</v>
      </c>
      <c r="F2317" s="7">
        <v>1046</v>
      </c>
      <c r="G2317" t="s">
        <v>8218</v>
      </c>
      <c r="H2317" t="s">
        <v>8223</v>
      </c>
      <c r="I2317" t="s">
        <v>8245</v>
      </c>
      <c r="J2317">
        <v>1420088400</v>
      </c>
      <c r="K2317">
        <v>1416977259</v>
      </c>
      <c r="L2317" t="b">
        <v>0</v>
      </c>
      <c r="M2317">
        <v>23</v>
      </c>
      <c r="N2317" t="b">
        <v>1</v>
      </c>
      <c r="O2317" t="s">
        <v>8269</v>
      </c>
      <c r="P2317">
        <f t="shared" si="144"/>
        <v>105</v>
      </c>
      <c r="Q2317">
        <f t="shared" si="145"/>
        <v>45.48</v>
      </c>
      <c r="R2317" s="12" t="s">
        <v>8323</v>
      </c>
      <c r="S2317" t="s">
        <v>8326</v>
      </c>
      <c r="T2317" s="17">
        <f t="shared" si="146"/>
        <v>41969.199756944443</v>
      </c>
      <c r="U2317" s="17">
        <f t="shared" si="147"/>
        <v>41335.332638888889</v>
      </c>
    </row>
    <row r="2318" spans="2:21" ht="42.75" hidden="1" x14ac:dyDescent="0.45">
      <c r="B2318">
        <v>3684</v>
      </c>
      <c r="C2318" s="9" t="s">
        <v>3681</v>
      </c>
      <c r="D2318" s="3" t="s">
        <v>7794</v>
      </c>
      <c r="E2318" s="5">
        <v>750</v>
      </c>
      <c r="F2318" s="7">
        <v>1043</v>
      </c>
      <c r="G2318" t="s">
        <v>8218</v>
      </c>
      <c r="H2318" t="s">
        <v>8223</v>
      </c>
      <c r="I2318" t="s">
        <v>8245</v>
      </c>
      <c r="J2318">
        <v>1441167586</v>
      </c>
      <c r="K2318">
        <v>1438575586</v>
      </c>
      <c r="L2318" t="b">
        <v>0</v>
      </c>
      <c r="M2318">
        <v>23</v>
      </c>
      <c r="N2318" t="b">
        <v>1</v>
      </c>
      <c r="O2318" t="s">
        <v>8269</v>
      </c>
      <c r="P2318">
        <f t="shared" si="144"/>
        <v>139</v>
      </c>
      <c r="Q2318">
        <f t="shared" si="145"/>
        <v>45.35</v>
      </c>
      <c r="R2318" s="12" t="s">
        <v>8323</v>
      </c>
      <c r="S2318" t="s">
        <v>8326</v>
      </c>
      <c r="T2318" s="17">
        <f t="shared" si="146"/>
        <v>42219.180393518516</v>
      </c>
      <c r="U2318" s="17">
        <f t="shared" si="147"/>
        <v>41650.90047453704</v>
      </c>
    </row>
    <row r="2319" spans="2:21" ht="42.75" hidden="1" x14ac:dyDescent="0.45">
      <c r="B2319">
        <v>310</v>
      </c>
      <c r="C2319" s="9" t="s">
        <v>311</v>
      </c>
      <c r="D2319" s="3" t="s">
        <v>4420</v>
      </c>
      <c r="E2319" s="5">
        <v>1000</v>
      </c>
      <c r="F2319" s="7">
        <v>1041.29</v>
      </c>
      <c r="G2319" t="s">
        <v>8218</v>
      </c>
      <c r="H2319" t="s">
        <v>8223</v>
      </c>
      <c r="I2319" t="s">
        <v>8245</v>
      </c>
      <c r="J2319">
        <v>1319076000</v>
      </c>
      <c r="K2319">
        <v>1317788623</v>
      </c>
      <c r="L2319" t="b">
        <v>1</v>
      </c>
      <c r="M2319">
        <v>36</v>
      </c>
      <c r="N2319" t="b">
        <v>1</v>
      </c>
      <c r="O2319" t="s">
        <v>8267</v>
      </c>
      <c r="P2319">
        <f t="shared" si="144"/>
        <v>104</v>
      </c>
      <c r="Q2319">
        <f t="shared" si="145"/>
        <v>28.92</v>
      </c>
      <c r="R2319" s="12" t="s">
        <v>8321</v>
      </c>
      <c r="S2319" t="s">
        <v>8322</v>
      </c>
      <c r="T2319" s="17">
        <f t="shared" si="146"/>
        <v>40821.183136574073</v>
      </c>
      <c r="U2319" s="17">
        <f t="shared" si="147"/>
        <v>41007.906342592592</v>
      </c>
    </row>
    <row r="2320" spans="2:21" ht="28.5" hidden="1" x14ac:dyDescent="0.45">
      <c r="B2320">
        <v>780</v>
      </c>
      <c r="C2320" s="9" t="s">
        <v>781</v>
      </c>
      <c r="D2320" s="3" t="s">
        <v>4890</v>
      </c>
      <c r="E2320" s="5">
        <v>1000</v>
      </c>
      <c r="F2320" s="7">
        <v>1040</v>
      </c>
      <c r="G2320" t="s">
        <v>8218</v>
      </c>
      <c r="H2320" t="s">
        <v>8223</v>
      </c>
      <c r="I2320" t="s">
        <v>8245</v>
      </c>
      <c r="J2320">
        <v>1304439025</v>
      </c>
      <c r="K2320">
        <v>1301847025</v>
      </c>
      <c r="L2320" t="b">
        <v>0</v>
      </c>
      <c r="M2320">
        <v>27</v>
      </c>
      <c r="N2320" t="b">
        <v>1</v>
      </c>
      <c r="O2320" t="s">
        <v>8274</v>
      </c>
      <c r="P2320">
        <f t="shared" si="144"/>
        <v>104</v>
      </c>
      <c r="Q2320">
        <f t="shared" si="145"/>
        <v>38.520000000000003</v>
      </c>
      <c r="R2320" s="12" t="s">
        <v>8327</v>
      </c>
      <c r="S2320" t="s">
        <v>8331</v>
      </c>
      <c r="T2320" s="17">
        <f t="shared" si="146"/>
        <v>40636.673900462964</v>
      </c>
      <c r="U2320" s="17">
        <f t="shared" si="147"/>
        <v>42005.208333333328</v>
      </c>
    </row>
    <row r="2321" spans="2:21" ht="28.5" hidden="1" x14ac:dyDescent="0.45">
      <c r="B2321">
        <v>811</v>
      </c>
      <c r="C2321" s="9" t="s">
        <v>812</v>
      </c>
      <c r="D2321" s="3" t="s">
        <v>4921</v>
      </c>
      <c r="E2321" s="5">
        <v>1000</v>
      </c>
      <c r="F2321" s="7">
        <v>1040</v>
      </c>
      <c r="G2321" t="s">
        <v>8218</v>
      </c>
      <c r="H2321" t="s">
        <v>8223</v>
      </c>
      <c r="I2321" t="s">
        <v>8245</v>
      </c>
      <c r="J2321">
        <v>1373475120</v>
      </c>
      <c r="K2321">
        <v>1371569202</v>
      </c>
      <c r="L2321" t="b">
        <v>0</v>
      </c>
      <c r="M2321">
        <v>12</v>
      </c>
      <c r="N2321" t="b">
        <v>1</v>
      </c>
      <c r="O2321" t="s">
        <v>8274</v>
      </c>
      <c r="P2321">
        <f t="shared" si="144"/>
        <v>104</v>
      </c>
      <c r="Q2321">
        <f t="shared" si="145"/>
        <v>86.67</v>
      </c>
      <c r="R2321" s="12" t="s">
        <v>8327</v>
      </c>
      <c r="S2321" t="s">
        <v>8331</v>
      </c>
      <c r="T2321" s="17">
        <f t="shared" si="146"/>
        <v>41443.643541666665</v>
      </c>
      <c r="U2321" s="17">
        <f t="shared" si="147"/>
        <v>42249.180393518516</v>
      </c>
    </row>
    <row r="2322" spans="2:21" ht="57" hidden="1" x14ac:dyDescent="0.45">
      <c r="B2322">
        <v>869</v>
      </c>
      <c r="C2322" s="9" t="s">
        <v>870</v>
      </c>
      <c r="D2322" s="3" t="s">
        <v>4979</v>
      </c>
      <c r="E2322" s="5">
        <v>8800</v>
      </c>
      <c r="F2322" s="7">
        <v>1040</v>
      </c>
      <c r="G2322" t="s">
        <v>8220</v>
      </c>
      <c r="H2322" t="s">
        <v>8223</v>
      </c>
      <c r="I2322" t="s">
        <v>8245</v>
      </c>
      <c r="J2322">
        <v>1365448657</v>
      </c>
      <c r="K2322">
        <v>1362860257</v>
      </c>
      <c r="L2322" t="b">
        <v>0</v>
      </c>
      <c r="M2322">
        <v>3</v>
      </c>
      <c r="N2322" t="b">
        <v>0</v>
      </c>
      <c r="O2322" t="s">
        <v>8276</v>
      </c>
      <c r="P2322">
        <f t="shared" si="144"/>
        <v>12</v>
      </c>
      <c r="Q2322">
        <f t="shared" si="145"/>
        <v>346.67</v>
      </c>
      <c r="R2322" s="12" t="s">
        <v>8327</v>
      </c>
      <c r="S2322" t="s">
        <v>8350</v>
      </c>
      <c r="T2322" s="17">
        <f t="shared" si="146"/>
        <v>41342.845567129632</v>
      </c>
      <c r="U2322" s="17">
        <f t="shared" si="147"/>
        <v>40836.083333333336</v>
      </c>
    </row>
    <row r="2323" spans="2:21" ht="71.25" hidden="1" x14ac:dyDescent="0.45">
      <c r="B2323">
        <v>3126</v>
      </c>
      <c r="C2323" s="9" t="s">
        <v>3126</v>
      </c>
      <c r="D2323" s="3" t="s">
        <v>7236</v>
      </c>
      <c r="E2323" s="5">
        <v>25000</v>
      </c>
      <c r="F2323" s="7">
        <v>1040</v>
      </c>
      <c r="G2323" t="s">
        <v>8219</v>
      </c>
      <c r="H2323" t="s">
        <v>8223</v>
      </c>
      <c r="I2323" t="s">
        <v>8245</v>
      </c>
      <c r="J2323">
        <v>1459121162</v>
      </c>
      <c r="K2323">
        <v>1456532762</v>
      </c>
      <c r="L2323" t="b">
        <v>0</v>
      </c>
      <c r="M2323">
        <v>17</v>
      </c>
      <c r="N2323" t="b">
        <v>0</v>
      </c>
      <c r="O2323" t="s">
        <v>8301</v>
      </c>
      <c r="P2323">
        <f t="shared" si="144"/>
        <v>4</v>
      </c>
      <c r="Q2323">
        <f t="shared" si="145"/>
        <v>61.18</v>
      </c>
      <c r="R2323" s="12" t="s">
        <v>8323</v>
      </c>
      <c r="S2323" t="s">
        <v>8324</v>
      </c>
      <c r="T2323" s="17">
        <f t="shared" si="146"/>
        <v>42427.01807870371</v>
      </c>
      <c r="U2323" s="17">
        <f t="shared" si="147"/>
        <v>40666.673900462964</v>
      </c>
    </row>
    <row r="2324" spans="2:21" ht="42.75" hidden="1" x14ac:dyDescent="0.45">
      <c r="B2324">
        <v>2104</v>
      </c>
      <c r="C2324" s="9" t="s">
        <v>2105</v>
      </c>
      <c r="D2324" s="3" t="s">
        <v>6214</v>
      </c>
      <c r="E2324" s="5">
        <v>800</v>
      </c>
      <c r="F2324" s="7">
        <v>1036</v>
      </c>
      <c r="G2324" t="s">
        <v>8218</v>
      </c>
      <c r="H2324" t="s">
        <v>8223</v>
      </c>
      <c r="I2324" t="s">
        <v>8245</v>
      </c>
      <c r="J2324">
        <v>1369958400</v>
      </c>
      <c r="K2324">
        <v>1367286434</v>
      </c>
      <c r="L2324" t="b">
        <v>0</v>
      </c>
      <c r="M2324">
        <v>37</v>
      </c>
      <c r="N2324" t="b">
        <v>1</v>
      </c>
      <c r="O2324" t="s">
        <v>8277</v>
      </c>
      <c r="P2324">
        <f t="shared" si="144"/>
        <v>130</v>
      </c>
      <c r="Q2324">
        <f t="shared" si="145"/>
        <v>28</v>
      </c>
      <c r="R2324" s="12" t="s">
        <v>8327</v>
      </c>
      <c r="S2324" t="s">
        <v>8328</v>
      </c>
      <c r="T2324" s="17">
        <f t="shared" si="146"/>
        <v>41394.074467592596</v>
      </c>
      <c r="U2324" s="17">
        <f t="shared" si="147"/>
        <v>41465.702777777777</v>
      </c>
    </row>
    <row r="2325" spans="2:21" ht="42.75" hidden="1" x14ac:dyDescent="0.45">
      <c r="B2325">
        <v>1206</v>
      </c>
      <c r="C2325" s="9" t="s">
        <v>1207</v>
      </c>
      <c r="D2325" s="3" t="s">
        <v>5316</v>
      </c>
      <c r="E2325" s="5">
        <v>900</v>
      </c>
      <c r="F2325" s="7">
        <v>1035</v>
      </c>
      <c r="G2325" t="s">
        <v>8218</v>
      </c>
      <c r="H2325" t="s">
        <v>8238</v>
      </c>
      <c r="I2325" t="s">
        <v>8248</v>
      </c>
      <c r="J2325">
        <v>1489238940</v>
      </c>
      <c r="K2325">
        <v>1486406253</v>
      </c>
      <c r="L2325" t="b">
        <v>0</v>
      </c>
      <c r="M2325">
        <v>32</v>
      </c>
      <c r="N2325" t="b">
        <v>1</v>
      </c>
      <c r="O2325" t="s">
        <v>8283</v>
      </c>
      <c r="P2325">
        <f t="shared" si="144"/>
        <v>115</v>
      </c>
      <c r="Q2325">
        <f t="shared" si="145"/>
        <v>32.340000000000003</v>
      </c>
      <c r="R2325" s="12" t="s">
        <v>8313</v>
      </c>
      <c r="S2325" t="s">
        <v>8314</v>
      </c>
      <c r="T2325" s="17">
        <f t="shared" si="146"/>
        <v>42772.776076388895</v>
      </c>
      <c r="U2325" s="17">
        <f t="shared" si="147"/>
        <v>41372.803900462961</v>
      </c>
    </row>
    <row r="2326" spans="2:21" ht="42.75" hidden="1" x14ac:dyDescent="0.45">
      <c r="B2326">
        <v>3372</v>
      </c>
      <c r="C2326" s="9" t="s">
        <v>3371</v>
      </c>
      <c r="D2326" s="3" t="s">
        <v>7482</v>
      </c>
      <c r="E2326" s="5">
        <v>1000</v>
      </c>
      <c r="F2326" s="7">
        <v>1035</v>
      </c>
      <c r="G2326" t="s">
        <v>8218</v>
      </c>
      <c r="H2326" t="s">
        <v>8223</v>
      </c>
      <c r="I2326" t="s">
        <v>8245</v>
      </c>
      <c r="J2326">
        <v>1408942740</v>
      </c>
      <c r="K2326">
        <v>1407157756</v>
      </c>
      <c r="L2326" t="b">
        <v>0</v>
      </c>
      <c r="M2326">
        <v>27</v>
      </c>
      <c r="N2326" t="b">
        <v>1</v>
      </c>
      <c r="O2326" t="s">
        <v>8269</v>
      </c>
      <c r="P2326">
        <f t="shared" si="144"/>
        <v>104</v>
      </c>
      <c r="Q2326">
        <f t="shared" si="145"/>
        <v>38.33</v>
      </c>
      <c r="R2326" s="12" t="s">
        <v>8323</v>
      </c>
      <c r="S2326" t="s">
        <v>8326</v>
      </c>
      <c r="T2326" s="17">
        <f t="shared" si="146"/>
        <v>41855.548101851848</v>
      </c>
      <c r="U2326" s="17">
        <f t="shared" si="147"/>
        <v>42456.976412037038</v>
      </c>
    </row>
    <row r="2327" spans="2:21" ht="42.75" hidden="1" x14ac:dyDescent="0.45">
      <c r="B2327">
        <v>3559</v>
      </c>
      <c r="C2327" s="9" t="s">
        <v>3558</v>
      </c>
      <c r="D2327" s="3" t="s">
        <v>7669</v>
      </c>
      <c r="E2327" s="5">
        <v>1000</v>
      </c>
      <c r="F2327" s="7">
        <v>1035</v>
      </c>
      <c r="G2327" t="s">
        <v>8218</v>
      </c>
      <c r="H2327" t="s">
        <v>8225</v>
      </c>
      <c r="I2327" t="s">
        <v>8247</v>
      </c>
      <c r="J2327">
        <v>1438333080</v>
      </c>
      <c r="K2327">
        <v>1436408308</v>
      </c>
      <c r="L2327" t="b">
        <v>0</v>
      </c>
      <c r="M2327">
        <v>24</v>
      </c>
      <c r="N2327" t="b">
        <v>1</v>
      </c>
      <c r="O2327" t="s">
        <v>8269</v>
      </c>
      <c r="P2327">
        <f t="shared" si="144"/>
        <v>104</v>
      </c>
      <c r="Q2327">
        <f t="shared" si="145"/>
        <v>43.13</v>
      </c>
      <c r="R2327" s="12" t="s">
        <v>8323</v>
      </c>
      <c r="S2327" t="s">
        <v>8326</v>
      </c>
      <c r="T2327" s="17">
        <f t="shared" si="146"/>
        <v>42194.096157407403</v>
      </c>
      <c r="U2327" s="17">
        <f t="shared" si="147"/>
        <v>41425</v>
      </c>
    </row>
    <row r="2328" spans="2:21" ht="42.75" hidden="1" x14ac:dyDescent="0.45">
      <c r="B2328">
        <v>3668</v>
      </c>
      <c r="C2328" s="9" t="s">
        <v>3665</v>
      </c>
      <c r="D2328" s="3" t="s">
        <v>7778</v>
      </c>
      <c r="E2328" s="5">
        <v>1000</v>
      </c>
      <c r="F2328" s="7">
        <v>1035</v>
      </c>
      <c r="G2328" t="s">
        <v>8218</v>
      </c>
      <c r="H2328" t="s">
        <v>8223</v>
      </c>
      <c r="I2328" t="s">
        <v>8245</v>
      </c>
      <c r="J2328">
        <v>1437676380</v>
      </c>
      <c r="K2328">
        <v>1435670452</v>
      </c>
      <c r="L2328" t="b">
        <v>0</v>
      </c>
      <c r="M2328">
        <v>28</v>
      </c>
      <c r="N2328" t="b">
        <v>1</v>
      </c>
      <c r="O2328" t="s">
        <v>8269</v>
      </c>
      <c r="P2328">
        <f t="shared" si="144"/>
        <v>104</v>
      </c>
      <c r="Q2328">
        <f t="shared" si="145"/>
        <v>36.96</v>
      </c>
      <c r="R2328" s="12" t="s">
        <v>8323</v>
      </c>
      <c r="S2328" t="s">
        <v>8326</v>
      </c>
      <c r="T2328" s="17">
        <f t="shared" si="146"/>
        <v>42185.556157407409</v>
      </c>
      <c r="U2328" s="17">
        <f t="shared" si="147"/>
        <v>42805.561805555553</v>
      </c>
    </row>
    <row r="2329" spans="2:21" ht="42.75" hidden="1" x14ac:dyDescent="0.45">
      <c r="B2329">
        <v>2470</v>
      </c>
      <c r="C2329" s="9" t="s">
        <v>2471</v>
      </c>
      <c r="D2329" s="3" t="s">
        <v>6580</v>
      </c>
      <c r="E2329" s="5">
        <v>1000</v>
      </c>
      <c r="F2329" s="7">
        <v>1031.6400000000001</v>
      </c>
      <c r="G2329" t="s">
        <v>8218</v>
      </c>
      <c r="H2329" t="s">
        <v>8223</v>
      </c>
      <c r="I2329" t="s">
        <v>8245</v>
      </c>
      <c r="J2329">
        <v>1337824055</v>
      </c>
      <c r="K2329">
        <v>1335232055</v>
      </c>
      <c r="L2329" t="b">
        <v>0</v>
      </c>
      <c r="M2329">
        <v>36</v>
      </c>
      <c r="N2329" t="b">
        <v>1</v>
      </c>
      <c r="O2329" t="s">
        <v>8277</v>
      </c>
      <c r="P2329">
        <f t="shared" si="144"/>
        <v>103</v>
      </c>
      <c r="Q2329">
        <f t="shared" si="145"/>
        <v>28.66</v>
      </c>
      <c r="R2329" s="12" t="s">
        <v>8327</v>
      </c>
      <c r="S2329" t="s">
        <v>8328</v>
      </c>
      <c r="T2329" s="17">
        <f t="shared" si="146"/>
        <v>41023.07471064815</v>
      </c>
      <c r="U2329" s="17">
        <f t="shared" si="147"/>
        <v>41876.207638888889</v>
      </c>
    </row>
    <row r="2330" spans="2:21" ht="42.75" hidden="1" x14ac:dyDescent="0.45">
      <c r="B2330">
        <v>1831</v>
      </c>
      <c r="C2330" s="9" t="s">
        <v>1832</v>
      </c>
      <c r="D2330" s="3" t="s">
        <v>5941</v>
      </c>
      <c r="E2330" s="5">
        <v>1000</v>
      </c>
      <c r="F2330" s="7">
        <v>1030</v>
      </c>
      <c r="G2330" t="s">
        <v>8218</v>
      </c>
      <c r="H2330" t="s">
        <v>8223</v>
      </c>
      <c r="I2330" t="s">
        <v>8245</v>
      </c>
      <c r="J2330">
        <v>1336866863</v>
      </c>
      <c r="K2330">
        <v>1335570863</v>
      </c>
      <c r="L2330" t="b">
        <v>0</v>
      </c>
      <c r="M2330">
        <v>14</v>
      </c>
      <c r="N2330" t="b">
        <v>1</v>
      </c>
      <c r="O2330" t="s">
        <v>8274</v>
      </c>
      <c r="P2330">
        <f t="shared" si="144"/>
        <v>103</v>
      </c>
      <c r="Q2330">
        <f t="shared" si="145"/>
        <v>73.569999999999993</v>
      </c>
      <c r="R2330" s="12" t="s">
        <v>8327</v>
      </c>
      <c r="S2330" t="s">
        <v>8331</v>
      </c>
      <c r="T2330" s="17">
        <f t="shared" si="146"/>
        <v>41026.996099537035</v>
      </c>
      <c r="U2330" s="17">
        <f t="shared" si="147"/>
        <v>42216.373611111107</v>
      </c>
    </row>
    <row r="2331" spans="2:21" ht="42.75" hidden="1" x14ac:dyDescent="0.45">
      <c r="B2331">
        <v>3676</v>
      </c>
      <c r="C2331" s="9" t="s">
        <v>3673</v>
      </c>
      <c r="D2331" s="3" t="s">
        <v>7786</v>
      </c>
      <c r="E2331" s="5">
        <v>800</v>
      </c>
      <c r="F2331" s="7">
        <v>1030</v>
      </c>
      <c r="G2331" t="s">
        <v>8218</v>
      </c>
      <c r="H2331" t="s">
        <v>8223</v>
      </c>
      <c r="I2331" t="s">
        <v>8245</v>
      </c>
      <c r="J2331">
        <v>1410550484</v>
      </c>
      <c r="K2331">
        <v>1408995284</v>
      </c>
      <c r="L2331" t="b">
        <v>0</v>
      </c>
      <c r="M2331">
        <v>16</v>
      </c>
      <c r="N2331" t="b">
        <v>1</v>
      </c>
      <c r="O2331" t="s">
        <v>8269</v>
      </c>
      <c r="P2331">
        <f t="shared" si="144"/>
        <v>129</v>
      </c>
      <c r="Q2331">
        <f t="shared" si="145"/>
        <v>64.38</v>
      </c>
      <c r="R2331" s="12" t="s">
        <v>8323</v>
      </c>
      <c r="S2331" t="s">
        <v>8326</v>
      </c>
      <c r="T2331" s="17">
        <f t="shared" si="146"/>
        <v>41876.815787037034</v>
      </c>
      <c r="U2331" s="17">
        <f t="shared" si="147"/>
        <v>42208.772916666669</v>
      </c>
    </row>
    <row r="2332" spans="2:21" ht="42.75" hidden="1" x14ac:dyDescent="0.45">
      <c r="B2332">
        <v>1085</v>
      </c>
      <c r="C2332" s="9" t="s">
        <v>1086</v>
      </c>
      <c r="D2332" s="3" t="s">
        <v>5195</v>
      </c>
      <c r="E2332" s="5">
        <v>30000</v>
      </c>
      <c r="F2332" s="7">
        <v>1026</v>
      </c>
      <c r="G2332" t="s">
        <v>8220</v>
      </c>
      <c r="H2332" t="s">
        <v>8228</v>
      </c>
      <c r="I2332" t="s">
        <v>8250</v>
      </c>
      <c r="J2332">
        <v>1457967975</v>
      </c>
      <c r="K2332">
        <v>1455379575</v>
      </c>
      <c r="L2332" t="b">
        <v>0</v>
      </c>
      <c r="M2332">
        <v>9</v>
      </c>
      <c r="N2332" t="b">
        <v>0</v>
      </c>
      <c r="O2332" t="s">
        <v>8280</v>
      </c>
      <c r="P2332">
        <f t="shared" si="144"/>
        <v>3</v>
      </c>
      <c r="Q2332">
        <f t="shared" si="145"/>
        <v>114</v>
      </c>
      <c r="R2332" s="12" t="s">
        <v>8316</v>
      </c>
      <c r="S2332" t="s">
        <v>8334</v>
      </c>
      <c r="T2332" s="17">
        <f t="shared" si="146"/>
        <v>42413.671006944445</v>
      </c>
      <c r="U2332" s="17">
        <f t="shared" si="147"/>
        <v>41053.07471064815</v>
      </c>
    </row>
    <row r="2333" spans="2:21" ht="57" hidden="1" x14ac:dyDescent="0.45">
      <c r="B2333">
        <v>1670</v>
      </c>
      <c r="C2333" s="9" t="s">
        <v>1671</v>
      </c>
      <c r="D2333" s="3" t="s">
        <v>5780</v>
      </c>
      <c r="E2333" s="5">
        <v>1000</v>
      </c>
      <c r="F2333" s="7">
        <v>1026</v>
      </c>
      <c r="G2333" t="s">
        <v>8218</v>
      </c>
      <c r="H2333" t="s">
        <v>8223</v>
      </c>
      <c r="I2333" t="s">
        <v>8245</v>
      </c>
      <c r="J2333">
        <v>1278302400</v>
      </c>
      <c r="K2333">
        <v>1273961999</v>
      </c>
      <c r="L2333" t="b">
        <v>0</v>
      </c>
      <c r="M2333">
        <v>23</v>
      </c>
      <c r="N2333" t="b">
        <v>1</v>
      </c>
      <c r="O2333" t="s">
        <v>8290</v>
      </c>
      <c r="P2333">
        <f t="shared" si="144"/>
        <v>103</v>
      </c>
      <c r="Q2333">
        <f t="shared" si="145"/>
        <v>44.61</v>
      </c>
      <c r="R2333" s="12" t="s">
        <v>8327</v>
      </c>
      <c r="S2333" t="s">
        <v>8338</v>
      </c>
      <c r="T2333" s="17">
        <f t="shared" si="146"/>
        <v>40313.930543981485</v>
      </c>
      <c r="U2333" s="17">
        <f t="shared" si="147"/>
        <v>41041.996099537035</v>
      </c>
    </row>
    <row r="2334" spans="2:21" ht="42.75" hidden="1" x14ac:dyDescent="0.45">
      <c r="B2334">
        <v>2387</v>
      </c>
      <c r="C2334" s="9" t="s">
        <v>2388</v>
      </c>
      <c r="D2334" s="3" t="s">
        <v>6497</v>
      </c>
      <c r="E2334" s="5">
        <v>150000</v>
      </c>
      <c r="F2334" s="7">
        <v>1026</v>
      </c>
      <c r="G2334" t="s">
        <v>8219</v>
      </c>
      <c r="H2334" t="s">
        <v>8223</v>
      </c>
      <c r="I2334" t="s">
        <v>8245</v>
      </c>
      <c r="J2334">
        <v>1469199740</v>
      </c>
      <c r="K2334">
        <v>1465311740</v>
      </c>
      <c r="L2334" t="b">
        <v>0</v>
      </c>
      <c r="M2334">
        <v>3</v>
      </c>
      <c r="N2334" t="b">
        <v>0</v>
      </c>
      <c r="O2334" t="s">
        <v>8270</v>
      </c>
      <c r="P2334">
        <f t="shared" si="144"/>
        <v>1</v>
      </c>
      <c r="Q2334">
        <f t="shared" si="145"/>
        <v>342</v>
      </c>
      <c r="R2334" s="12" t="s">
        <v>8308</v>
      </c>
      <c r="S2334" t="s">
        <v>8342</v>
      </c>
      <c r="T2334" s="17">
        <f t="shared" si="146"/>
        <v>42528.626620370371</v>
      </c>
      <c r="U2334" s="17">
        <f t="shared" si="147"/>
        <v>41894.815787037034</v>
      </c>
    </row>
    <row r="2335" spans="2:21" ht="42.75" hidden="1" x14ac:dyDescent="0.45">
      <c r="B2335">
        <v>784</v>
      </c>
      <c r="C2335" s="9" t="s">
        <v>785</v>
      </c>
      <c r="D2335" s="3" t="s">
        <v>4894</v>
      </c>
      <c r="E2335" s="5">
        <v>1000</v>
      </c>
      <c r="F2335" s="7">
        <v>1025</v>
      </c>
      <c r="G2335" t="s">
        <v>8218</v>
      </c>
      <c r="H2335" t="s">
        <v>8223</v>
      </c>
      <c r="I2335" t="s">
        <v>8245</v>
      </c>
      <c r="J2335">
        <v>1395023719</v>
      </c>
      <c r="K2335">
        <v>1391571319</v>
      </c>
      <c r="L2335" t="b">
        <v>0</v>
      </c>
      <c r="M2335">
        <v>10</v>
      </c>
      <c r="N2335" t="b">
        <v>1</v>
      </c>
      <c r="O2335" t="s">
        <v>8274</v>
      </c>
      <c r="P2335">
        <f t="shared" si="144"/>
        <v>103</v>
      </c>
      <c r="Q2335">
        <f t="shared" si="145"/>
        <v>102.5</v>
      </c>
      <c r="R2335" s="12" t="s">
        <v>8327</v>
      </c>
      <c r="S2335" t="s">
        <v>8331</v>
      </c>
      <c r="T2335" s="17">
        <f t="shared" si="146"/>
        <v>41675.149525462963</v>
      </c>
      <c r="U2335" s="17">
        <f t="shared" si="147"/>
        <v>42443.629340277781</v>
      </c>
    </row>
    <row r="2336" spans="2:21" ht="42.75" hidden="1" x14ac:dyDescent="0.45">
      <c r="B2336">
        <v>3580</v>
      </c>
      <c r="C2336" s="9" t="s">
        <v>3579</v>
      </c>
      <c r="D2336" s="3" t="s">
        <v>7690</v>
      </c>
      <c r="E2336" s="5">
        <v>900</v>
      </c>
      <c r="F2336" s="7">
        <v>1025</v>
      </c>
      <c r="G2336" t="s">
        <v>8218</v>
      </c>
      <c r="H2336" t="s">
        <v>8223</v>
      </c>
      <c r="I2336" t="s">
        <v>8245</v>
      </c>
      <c r="J2336">
        <v>1425185940</v>
      </c>
      <c r="K2336">
        <v>1421900022</v>
      </c>
      <c r="L2336" t="b">
        <v>0</v>
      </c>
      <c r="M2336">
        <v>27</v>
      </c>
      <c r="N2336" t="b">
        <v>1</v>
      </c>
      <c r="O2336" t="s">
        <v>8269</v>
      </c>
      <c r="P2336">
        <f t="shared" si="144"/>
        <v>114</v>
      </c>
      <c r="Q2336">
        <f t="shared" si="145"/>
        <v>37.96</v>
      </c>
      <c r="R2336" s="12" t="s">
        <v>8323</v>
      </c>
      <c r="S2336" t="s">
        <v>8326</v>
      </c>
      <c r="T2336" s="17">
        <f t="shared" si="146"/>
        <v>42026.176180555558</v>
      </c>
      <c r="U2336" s="17">
        <f t="shared" si="147"/>
        <v>40364.166666666664</v>
      </c>
    </row>
    <row r="2337" spans="2:21" ht="42.75" hidden="1" x14ac:dyDescent="0.45">
      <c r="B2337">
        <v>3798</v>
      </c>
      <c r="C2337" s="9" t="s">
        <v>3795</v>
      </c>
      <c r="D2337" s="3" t="s">
        <v>7908</v>
      </c>
      <c r="E2337" s="5">
        <v>70000</v>
      </c>
      <c r="F2337" s="7">
        <v>1025</v>
      </c>
      <c r="G2337" t="s">
        <v>8220</v>
      </c>
      <c r="H2337" t="s">
        <v>8223</v>
      </c>
      <c r="I2337" t="s">
        <v>8245</v>
      </c>
      <c r="J2337">
        <v>1407691248</v>
      </c>
      <c r="K2337">
        <v>1405099248</v>
      </c>
      <c r="L2337" t="b">
        <v>0</v>
      </c>
      <c r="M2337">
        <v>5</v>
      </c>
      <c r="N2337" t="b">
        <v>0</v>
      </c>
      <c r="O2337" t="s">
        <v>8303</v>
      </c>
      <c r="P2337">
        <f t="shared" si="144"/>
        <v>1</v>
      </c>
      <c r="Q2337">
        <f t="shared" si="145"/>
        <v>205</v>
      </c>
      <c r="R2337" s="12" t="s">
        <v>8323</v>
      </c>
      <c r="S2337" t="s">
        <v>8335</v>
      </c>
      <c r="T2337" s="17">
        <f t="shared" si="146"/>
        <v>41831.722777777781</v>
      </c>
      <c r="U2337" s="17">
        <f t="shared" si="147"/>
        <v>42573.626620370371</v>
      </c>
    </row>
    <row r="2338" spans="2:21" ht="42.75" hidden="1" x14ac:dyDescent="0.45">
      <c r="B2338">
        <v>1037</v>
      </c>
      <c r="C2338" s="9" t="s">
        <v>1038</v>
      </c>
      <c r="D2338" s="3" t="s">
        <v>5147</v>
      </c>
      <c r="E2338" s="5">
        <v>1000</v>
      </c>
      <c r="F2338" s="7">
        <v>1021</v>
      </c>
      <c r="G2338" t="s">
        <v>8218</v>
      </c>
      <c r="H2338" t="s">
        <v>8223</v>
      </c>
      <c r="I2338" t="s">
        <v>8245</v>
      </c>
      <c r="J2338">
        <v>1431925200</v>
      </c>
      <c r="K2338">
        <v>1429991062</v>
      </c>
      <c r="L2338" t="b">
        <v>0</v>
      </c>
      <c r="M2338">
        <v>21</v>
      </c>
      <c r="N2338" t="b">
        <v>1</v>
      </c>
      <c r="O2338" t="s">
        <v>8278</v>
      </c>
      <c r="P2338">
        <f t="shared" si="144"/>
        <v>102</v>
      </c>
      <c r="Q2338">
        <f t="shared" si="145"/>
        <v>48.62</v>
      </c>
      <c r="R2338" s="12" t="s">
        <v>8327</v>
      </c>
      <c r="S2338" t="s">
        <v>8329</v>
      </c>
      <c r="T2338" s="17">
        <f t="shared" si="146"/>
        <v>42119.822476851856</v>
      </c>
      <c r="U2338" s="17">
        <f t="shared" si="147"/>
        <v>41715.107858796298</v>
      </c>
    </row>
    <row r="2339" spans="2:21" ht="42.75" hidden="1" x14ac:dyDescent="0.45">
      <c r="B2339">
        <v>1168</v>
      </c>
      <c r="C2339" s="9" t="s">
        <v>1169</v>
      </c>
      <c r="D2339" s="3" t="s">
        <v>5278</v>
      </c>
      <c r="E2339" s="5">
        <v>18000</v>
      </c>
      <c r="F2339" s="7">
        <v>1020</v>
      </c>
      <c r="G2339" t="s">
        <v>8220</v>
      </c>
      <c r="H2339" t="s">
        <v>8223</v>
      </c>
      <c r="I2339" t="s">
        <v>8245</v>
      </c>
      <c r="J2339">
        <v>1474507065</v>
      </c>
      <c r="K2339">
        <v>1471915065</v>
      </c>
      <c r="L2339" t="b">
        <v>0</v>
      </c>
      <c r="M2339">
        <v>3</v>
      </c>
      <c r="N2339" t="b">
        <v>0</v>
      </c>
      <c r="O2339" t="s">
        <v>8282</v>
      </c>
      <c r="P2339">
        <f t="shared" si="144"/>
        <v>6</v>
      </c>
      <c r="Q2339">
        <f t="shared" si="145"/>
        <v>340</v>
      </c>
      <c r="R2339" s="12" t="s">
        <v>8319</v>
      </c>
      <c r="S2339" t="s">
        <v>8345</v>
      </c>
      <c r="T2339" s="17">
        <f t="shared" si="146"/>
        <v>42605.053993055553</v>
      </c>
      <c r="U2339" s="17">
        <f t="shared" si="147"/>
        <v>42064.207638888889</v>
      </c>
    </row>
    <row r="2340" spans="2:21" hidden="1" x14ac:dyDescent="0.45">
      <c r="B2340">
        <v>1590</v>
      </c>
      <c r="C2340" s="9" t="s">
        <v>1591</v>
      </c>
      <c r="D2340" s="3" t="s">
        <v>5700</v>
      </c>
      <c r="E2340" s="5">
        <v>60000</v>
      </c>
      <c r="F2340" s="7">
        <v>1020</v>
      </c>
      <c r="G2340" t="s">
        <v>8220</v>
      </c>
      <c r="H2340" t="s">
        <v>8236</v>
      </c>
      <c r="I2340" t="s">
        <v>8248</v>
      </c>
      <c r="J2340">
        <v>1443040464</v>
      </c>
      <c r="K2340">
        <v>1440448464</v>
      </c>
      <c r="L2340" t="b">
        <v>0</v>
      </c>
      <c r="M2340">
        <v>2</v>
      </c>
      <c r="N2340" t="b">
        <v>0</v>
      </c>
      <c r="O2340" t="s">
        <v>8289</v>
      </c>
      <c r="P2340">
        <f t="shared" si="144"/>
        <v>2</v>
      </c>
      <c r="Q2340">
        <f t="shared" si="145"/>
        <v>510</v>
      </c>
      <c r="R2340" s="12" t="s">
        <v>8313</v>
      </c>
      <c r="S2340" t="s">
        <v>8351</v>
      </c>
      <c r="T2340" s="17">
        <f t="shared" si="146"/>
        <v>42240.857222222221</v>
      </c>
      <c r="U2340" s="17">
        <f t="shared" si="147"/>
        <v>41861.722777777781</v>
      </c>
    </row>
    <row r="2341" spans="2:21" ht="42.75" x14ac:dyDescent="0.45">
      <c r="B2341">
        <v>3549</v>
      </c>
      <c r="C2341" s="9" t="s">
        <v>3548</v>
      </c>
      <c r="D2341" s="3" t="s">
        <v>7659</v>
      </c>
      <c r="E2341" s="5">
        <v>1000</v>
      </c>
      <c r="F2341" s="7">
        <v>1020</v>
      </c>
      <c r="G2341" t="s">
        <v>8218</v>
      </c>
      <c r="H2341" t="s">
        <v>8224</v>
      </c>
      <c r="I2341" t="s">
        <v>8246</v>
      </c>
      <c r="J2341">
        <v>1441358873</v>
      </c>
      <c r="K2341">
        <v>1438939673</v>
      </c>
      <c r="L2341" t="b">
        <v>0</v>
      </c>
      <c r="M2341">
        <v>42</v>
      </c>
      <c r="N2341" t="b">
        <v>1</v>
      </c>
      <c r="O2341" t="s">
        <v>8269</v>
      </c>
      <c r="P2341">
        <f t="shared" si="144"/>
        <v>102</v>
      </c>
      <c r="Q2341">
        <f t="shared" si="145"/>
        <v>24.29</v>
      </c>
      <c r="R2341" s="12" t="s">
        <v>8323</v>
      </c>
      <c r="S2341" t="s">
        <v>8326</v>
      </c>
      <c r="T2341" s="17">
        <f t="shared" si="146"/>
        <v>42223.394363425927</v>
      </c>
      <c r="U2341" s="17">
        <f t="shared" si="147"/>
        <v>42142.208333333328</v>
      </c>
    </row>
    <row r="2342" spans="2:21" ht="42.75" hidden="1" x14ac:dyDescent="0.45">
      <c r="B2342">
        <v>2208</v>
      </c>
      <c r="C2342" s="9" t="s">
        <v>2209</v>
      </c>
      <c r="D2342" s="3" t="s">
        <v>6318</v>
      </c>
      <c r="E2342" s="5">
        <v>1000</v>
      </c>
      <c r="F2342" s="7">
        <v>1016</v>
      </c>
      <c r="G2342" t="s">
        <v>8218</v>
      </c>
      <c r="H2342" t="s">
        <v>8223</v>
      </c>
      <c r="I2342" t="s">
        <v>8245</v>
      </c>
      <c r="J2342">
        <v>1333771200</v>
      </c>
      <c r="K2342">
        <v>1328649026</v>
      </c>
      <c r="L2342" t="b">
        <v>0</v>
      </c>
      <c r="M2342">
        <v>24</v>
      </c>
      <c r="N2342" t="b">
        <v>1</v>
      </c>
      <c r="O2342" t="s">
        <v>8278</v>
      </c>
      <c r="P2342">
        <f t="shared" si="144"/>
        <v>102</v>
      </c>
      <c r="Q2342">
        <f t="shared" si="145"/>
        <v>42.33</v>
      </c>
      <c r="R2342" s="12" t="s">
        <v>8327</v>
      </c>
      <c r="S2342" t="s">
        <v>8329</v>
      </c>
      <c r="T2342" s="17">
        <f t="shared" si="146"/>
        <v>40946.882245370369</v>
      </c>
      <c r="U2342" s="17">
        <f t="shared" si="147"/>
        <v>42635.053993055553</v>
      </c>
    </row>
    <row r="2343" spans="2:21" ht="42.75" hidden="1" x14ac:dyDescent="0.45">
      <c r="B2343">
        <v>1613</v>
      </c>
      <c r="C2343" s="9" t="s">
        <v>1614</v>
      </c>
      <c r="D2343" s="3" t="s">
        <v>5723</v>
      </c>
      <c r="E2343" s="5">
        <v>1000</v>
      </c>
      <c r="F2343" s="7">
        <v>1015</v>
      </c>
      <c r="G2343" t="s">
        <v>8218</v>
      </c>
      <c r="H2343" t="s">
        <v>8223</v>
      </c>
      <c r="I2343" t="s">
        <v>8245</v>
      </c>
      <c r="J2343">
        <v>1342921202</v>
      </c>
      <c r="K2343">
        <v>1340329202</v>
      </c>
      <c r="L2343" t="b">
        <v>0</v>
      </c>
      <c r="M2343">
        <v>26</v>
      </c>
      <c r="N2343" t="b">
        <v>1</v>
      </c>
      <c r="O2343" t="s">
        <v>8274</v>
      </c>
      <c r="P2343">
        <f t="shared" si="144"/>
        <v>102</v>
      </c>
      <c r="Q2343">
        <f t="shared" si="145"/>
        <v>39.04</v>
      </c>
      <c r="R2343" s="12" t="s">
        <v>8327</v>
      </c>
      <c r="S2343" t="s">
        <v>8331</v>
      </c>
      <c r="T2343" s="17">
        <f t="shared" si="146"/>
        <v>41082.069467592592</v>
      </c>
      <c r="U2343" s="17">
        <f t="shared" si="147"/>
        <v>42270.857222222221</v>
      </c>
    </row>
    <row r="2344" spans="2:21" ht="42.75" hidden="1" x14ac:dyDescent="0.45">
      <c r="B2344">
        <v>2219</v>
      </c>
      <c r="C2344" s="9" t="s">
        <v>2220</v>
      </c>
      <c r="D2344" s="3" t="s">
        <v>6329</v>
      </c>
      <c r="E2344" s="5">
        <v>1000</v>
      </c>
      <c r="F2344" s="7">
        <v>1015</v>
      </c>
      <c r="G2344" t="s">
        <v>8218</v>
      </c>
      <c r="H2344" t="s">
        <v>8223</v>
      </c>
      <c r="I2344" t="s">
        <v>8245</v>
      </c>
      <c r="J2344">
        <v>1440004512</v>
      </c>
      <c r="K2344">
        <v>1437412512</v>
      </c>
      <c r="L2344" t="b">
        <v>0</v>
      </c>
      <c r="M2344">
        <v>19</v>
      </c>
      <c r="N2344" t="b">
        <v>1</v>
      </c>
      <c r="O2344" t="s">
        <v>8278</v>
      </c>
      <c r="P2344">
        <f t="shared" si="144"/>
        <v>102</v>
      </c>
      <c r="Q2344">
        <f t="shared" si="145"/>
        <v>53.42</v>
      </c>
      <c r="R2344" s="12" t="s">
        <v>8327</v>
      </c>
      <c r="S2344" t="s">
        <v>8329</v>
      </c>
      <c r="T2344" s="17">
        <f t="shared" si="146"/>
        <v>42205.718888888892</v>
      </c>
      <c r="U2344" s="17">
        <f t="shared" si="147"/>
        <v>42251.394363425927</v>
      </c>
    </row>
    <row r="2345" spans="2:21" ht="42.75" hidden="1" x14ac:dyDescent="0.45">
      <c r="B2345">
        <v>1211</v>
      </c>
      <c r="C2345" s="9" t="s">
        <v>1212</v>
      </c>
      <c r="D2345" s="3" t="s">
        <v>5321</v>
      </c>
      <c r="E2345" s="5">
        <v>1000</v>
      </c>
      <c r="F2345" s="7">
        <v>1011</v>
      </c>
      <c r="G2345" t="s">
        <v>8218</v>
      </c>
      <c r="H2345" t="s">
        <v>8228</v>
      </c>
      <c r="I2345" t="s">
        <v>8250</v>
      </c>
      <c r="J2345">
        <v>1465505261</v>
      </c>
      <c r="K2345">
        <v>1464209261</v>
      </c>
      <c r="L2345" t="b">
        <v>0</v>
      </c>
      <c r="M2345">
        <v>6</v>
      </c>
      <c r="N2345" t="b">
        <v>1</v>
      </c>
      <c r="O2345" t="s">
        <v>8283</v>
      </c>
      <c r="P2345">
        <f t="shared" si="144"/>
        <v>101</v>
      </c>
      <c r="Q2345">
        <f t="shared" si="145"/>
        <v>168.5</v>
      </c>
      <c r="R2345" s="12" t="s">
        <v>8313</v>
      </c>
      <c r="S2345" t="s">
        <v>8314</v>
      </c>
      <c r="T2345" s="17">
        <f t="shared" si="146"/>
        <v>42515.866446759261</v>
      </c>
      <c r="U2345" s="17">
        <f t="shared" si="147"/>
        <v>41006.166666666664</v>
      </c>
    </row>
    <row r="2346" spans="2:21" ht="42.75" hidden="1" x14ac:dyDescent="0.45">
      <c r="B2346">
        <v>3599</v>
      </c>
      <c r="C2346" s="9" t="s">
        <v>3598</v>
      </c>
      <c r="D2346" s="3" t="s">
        <v>7709</v>
      </c>
      <c r="E2346" s="5">
        <v>500</v>
      </c>
      <c r="F2346" s="7">
        <v>1010</v>
      </c>
      <c r="G2346" t="s">
        <v>8218</v>
      </c>
      <c r="H2346" t="s">
        <v>8223</v>
      </c>
      <c r="I2346" t="s">
        <v>8245</v>
      </c>
      <c r="J2346">
        <v>1440892800</v>
      </c>
      <c r="K2346">
        <v>1438715077</v>
      </c>
      <c r="L2346" t="b">
        <v>0</v>
      </c>
      <c r="M2346">
        <v>17</v>
      </c>
      <c r="N2346" t="b">
        <v>1</v>
      </c>
      <c r="O2346" t="s">
        <v>8269</v>
      </c>
      <c r="P2346">
        <f t="shared" si="144"/>
        <v>202</v>
      </c>
      <c r="Q2346">
        <f t="shared" si="145"/>
        <v>59.41</v>
      </c>
      <c r="R2346" s="12" t="s">
        <v>8323</v>
      </c>
      <c r="S2346" t="s">
        <v>8326</v>
      </c>
      <c r="T2346" s="17">
        <f t="shared" si="146"/>
        <v>42220.79487268519</v>
      </c>
      <c r="U2346" s="17">
        <f t="shared" si="147"/>
        <v>41112.069467592592</v>
      </c>
    </row>
    <row r="2347" spans="2:21" ht="42.75" x14ac:dyDescent="0.45">
      <c r="B2347">
        <v>3906</v>
      </c>
      <c r="C2347" s="9" t="s">
        <v>3903</v>
      </c>
      <c r="D2347" s="3" t="s">
        <v>8014</v>
      </c>
      <c r="E2347" s="5">
        <v>1500</v>
      </c>
      <c r="F2347" s="7">
        <v>1010</v>
      </c>
      <c r="G2347" t="s">
        <v>8220</v>
      </c>
      <c r="H2347" t="s">
        <v>8224</v>
      </c>
      <c r="I2347" t="s">
        <v>8246</v>
      </c>
      <c r="J2347">
        <v>1435325100</v>
      </c>
      <c r="K2347">
        <v>1432072893</v>
      </c>
      <c r="L2347" t="b">
        <v>0</v>
      </c>
      <c r="M2347">
        <v>16</v>
      </c>
      <c r="N2347" t="b">
        <v>0</v>
      </c>
      <c r="O2347" t="s">
        <v>8269</v>
      </c>
      <c r="P2347">
        <f t="shared" si="144"/>
        <v>67</v>
      </c>
      <c r="Q2347">
        <f t="shared" si="145"/>
        <v>63.13</v>
      </c>
      <c r="R2347" s="12" t="s">
        <v>8323</v>
      </c>
      <c r="S2347" t="s">
        <v>8326</v>
      </c>
      <c r="T2347" s="17">
        <f t="shared" si="146"/>
        <v>42143.917743055557</v>
      </c>
      <c r="U2347" s="17">
        <f t="shared" si="147"/>
        <v>42235.718888888892</v>
      </c>
    </row>
    <row r="2348" spans="2:21" ht="28.5" hidden="1" x14ac:dyDescent="0.45">
      <c r="B2348">
        <v>2297</v>
      </c>
      <c r="C2348" s="9" t="s">
        <v>2298</v>
      </c>
      <c r="D2348" s="3" t="s">
        <v>6407</v>
      </c>
      <c r="E2348" s="5">
        <v>1000</v>
      </c>
      <c r="F2348" s="7">
        <v>1006</v>
      </c>
      <c r="G2348" t="s">
        <v>8218</v>
      </c>
      <c r="H2348" t="s">
        <v>8223</v>
      </c>
      <c r="I2348" t="s">
        <v>8245</v>
      </c>
      <c r="J2348">
        <v>1331697540</v>
      </c>
      <c r="K2348">
        <v>1328749249</v>
      </c>
      <c r="L2348" t="b">
        <v>0</v>
      </c>
      <c r="M2348">
        <v>19</v>
      </c>
      <c r="N2348" t="b">
        <v>1</v>
      </c>
      <c r="O2348" t="s">
        <v>8274</v>
      </c>
      <c r="P2348">
        <f t="shared" si="144"/>
        <v>101</v>
      </c>
      <c r="Q2348">
        <f t="shared" si="145"/>
        <v>52.95</v>
      </c>
      <c r="R2348" s="12" t="s">
        <v>8327</v>
      </c>
      <c r="S2348" t="s">
        <v>8331</v>
      </c>
      <c r="T2348" s="17">
        <f t="shared" si="146"/>
        <v>40948.042233796295</v>
      </c>
      <c r="U2348" s="17">
        <f t="shared" si="147"/>
        <v>42530.866446759261</v>
      </c>
    </row>
    <row r="2349" spans="2:21" ht="42.75" hidden="1" x14ac:dyDescent="0.45">
      <c r="B2349">
        <v>3038</v>
      </c>
      <c r="C2349" s="9" t="s">
        <v>3038</v>
      </c>
      <c r="D2349" s="3" t="s">
        <v>7148</v>
      </c>
      <c r="E2349" s="5">
        <v>1000</v>
      </c>
      <c r="F2349" s="7">
        <v>1005</v>
      </c>
      <c r="G2349" t="s">
        <v>8218</v>
      </c>
      <c r="H2349" t="s">
        <v>8223</v>
      </c>
      <c r="I2349" t="s">
        <v>8245</v>
      </c>
      <c r="J2349">
        <v>1457071397</v>
      </c>
      <c r="K2349">
        <v>1451887397</v>
      </c>
      <c r="L2349" t="b">
        <v>0</v>
      </c>
      <c r="M2349">
        <v>27</v>
      </c>
      <c r="N2349" t="b">
        <v>1</v>
      </c>
      <c r="O2349" t="s">
        <v>8301</v>
      </c>
      <c r="P2349">
        <f t="shared" si="144"/>
        <v>101</v>
      </c>
      <c r="Q2349">
        <f t="shared" si="145"/>
        <v>37.22</v>
      </c>
      <c r="R2349" s="12" t="s">
        <v>8323</v>
      </c>
      <c r="S2349" t="s">
        <v>8324</v>
      </c>
      <c r="T2349" s="17">
        <f t="shared" si="146"/>
        <v>42373.252280092594</v>
      </c>
      <c r="U2349" s="17">
        <f t="shared" si="147"/>
        <v>42246</v>
      </c>
    </row>
    <row r="2350" spans="2:21" ht="28.5" x14ac:dyDescent="0.45">
      <c r="B2350">
        <v>3564</v>
      </c>
      <c r="C2350" s="9" t="s">
        <v>3563</v>
      </c>
      <c r="D2350" s="3" t="s">
        <v>7674</v>
      </c>
      <c r="E2350" s="5">
        <v>1000</v>
      </c>
      <c r="F2350" s="7">
        <v>1005</v>
      </c>
      <c r="G2350" t="s">
        <v>8218</v>
      </c>
      <c r="H2350" t="s">
        <v>8224</v>
      </c>
      <c r="I2350" t="s">
        <v>8246</v>
      </c>
      <c r="J2350">
        <v>1444060800</v>
      </c>
      <c r="K2350">
        <v>1440082649</v>
      </c>
      <c r="L2350" t="b">
        <v>0</v>
      </c>
      <c r="M2350">
        <v>17</v>
      </c>
      <c r="N2350" t="b">
        <v>1</v>
      </c>
      <c r="O2350" t="s">
        <v>8269</v>
      </c>
      <c r="P2350">
        <f t="shared" si="144"/>
        <v>101</v>
      </c>
      <c r="Q2350">
        <f t="shared" si="145"/>
        <v>59.12</v>
      </c>
      <c r="R2350" s="12" t="s">
        <v>8323</v>
      </c>
      <c r="S2350" t="s">
        <v>8326</v>
      </c>
      <c r="T2350" s="17">
        <f t="shared" si="146"/>
        <v>42236.623252314821</v>
      </c>
      <c r="U2350" s="17">
        <f t="shared" si="147"/>
        <v>42181.559027777781</v>
      </c>
    </row>
    <row r="2351" spans="2:21" ht="28.5" hidden="1" x14ac:dyDescent="0.45">
      <c r="B2351">
        <v>1880</v>
      </c>
      <c r="C2351" s="9" t="s">
        <v>1881</v>
      </c>
      <c r="D2351" s="3" t="s">
        <v>5990</v>
      </c>
      <c r="E2351" s="5">
        <v>5000</v>
      </c>
      <c r="F2351" s="7">
        <v>1004</v>
      </c>
      <c r="G2351" t="s">
        <v>8220</v>
      </c>
      <c r="H2351" t="s">
        <v>8224</v>
      </c>
      <c r="I2351" t="s">
        <v>8246</v>
      </c>
      <c r="J2351">
        <v>1459341380</v>
      </c>
      <c r="K2351">
        <v>1456839380</v>
      </c>
      <c r="L2351" t="b">
        <v>0</v>
      </c>
      <c r="M2351">
        <v>24</v>
      </c>
      <c r="N2351" t="b">
        <v>0</v>
      </c>
      <c r="O2351" t="s">
        <v>8281</v>
      </c>
      <c r="P2351">
        <f t="shared" si="144"/>
        <v>20</v>
      </c>
      <c r="Q2351">
        <f t="shared" si="145"/>
        <v>41.83</v>
      </c>
      <c r="R2351" s="12" t="s">
        <v>8316</v>
      </c>
      <c r="S2351" t="s">
        <v>8344</v>
      </c>
      <c r="T2351" s="17">
        <f t="shared" si="146"/>
        <v>42430.566898148143</v>
      </c>
      <c r="U2351" s="17">
        <f t="shared" si="147"/>
        <v>40982.165972222225</v>
      </c>
    </row>
    <row r="2352" spans="2:21" ht="42.75" hidden="1" x14ac:dyDescent="0.45">
      <c r="B2352">
        <v>1660</v>
      </c>
      <c r="C2352" s="9" t="s">
        <v>1661</v>
      </c>
      <c r="D2352" s="3" t="s">
        <v>5770</v>
      </c>
      <c r="E2352" s="5">
        <v>80</v>
      </c>
      <c r="F2352" s="7">
        <v>1003</v>
      </c>
      <c r="G2352" t="s">
        <v>8218</v>
      </c>
      <c r="H2352" t="s">
        <v>8236</v>
      </c>
      <c r="I2352" t="s">
        <v>8248</v>
      </c>
      <c r="J2352">
        <v>1462053540</v>
      </c>
      <c r="K2352">
        <v>1459355950</v>
      </c>
      <c r="L2352" t="b">
        <v>0</v>
      </c>
      <c r="M2352">
        <v>36</v>
      </c>
      <c r="N2352" t="b">
        <v>1</v>
      </c>
      <c r="O2352" t="s">
        <v>8290</v>
      </c>
      <c r="P2352">
        <f t="shared" si="144"/>
        <v>1254</v>
      </c>
      <c r="Q2352">
        <f t="shared" si="145"/>
        <v>27.86</v>
      </c>
      <c r="R2352" s="12" t="s">
        <v>8327</v>
      </c>
      <c r="S2352" t="s">
        <v>8338</v>
      </c>
      <c r="T2352" s="17">
        <f t="shared" si="146"/>
        <v>42459.693865740745</v>
      </c>
      <c r="U2352" s="17">
        <f t="shared" si="147"/>
        <v>42433.252280092594</v>
      </c>
    </row>
    <row r="2353" spans="2:21" hidden="1" x14ac:dyDescent="0.45">
      <c r="B2353">
        <v>2993</v>
      </c>
      <c r="C2353" s="9" t="s">
        <v>2993</v>
      </c>
      <c r="D2353" s="3" t="s">
        <v>7103</v>
      </c>
      <c r="E2353" s="5">
        <v>1000</v>
      </c>
      <c r="F2353" s="7">
        <v>1003</v>
      </c>
      <c r="G2353" t="s">
        <v>8218</v>
      </c>
      <c r="H2353" t="s">
        <v>8223</v>
      </c>
      <c r="I2353" t="s">
        <v>8245</v>
      </c>
      <c r="J2353">
        <v>1455998867</v>
      </c>
      <c r="K2353">
        <v>1453406867</v>
      </c>
      <c r="L2353" t="b">
        <v>0</v>
      </c>
      <c r="M2353">
        <v>22</v>
      </c>
      <c r="N2353" t="b">
        <v>1</v>
      </c>
      <c r="O2353" t="s">
        <v>8301</v>
      </c>
      <c r="P2353">
        <f t="shared" si="144"/>
        <v>100</v>
      </c>
      <c r="Q2353">
        <f t="shared" si="145"/>
        <v>45.59</v>
      </c>
      <c r="R2353" s="12" t="s">
        <v>8323</v>
      </c>
      <c r="S2353" t="s">
        <v>8324</v>
      </c>
      <c r="T2353" s="17">
        <f t="shared" si="146"/>
        <v>42390.838738425926</v>
      </c>
      <c r="U2353" s="17">
        <f t="shared" si="147"/>
        <v>42282.666666666672</v>
      </c>
    </row>
    <row r="2354" spans="2:21" ht="42.75" hidden="1" x14ac:dyDescent="0.45">
      <c r="B2354">
        <v>2768</v>
      </c>
      <c r="C2354" s="9" t="s">
        <v>2768</v>
      </c>
      <c r="D2354" s="3" t="s">
        <v>6878</v>
      </c>
      <c r="E2354" s="5">
        <v>7000</v>
      </c>
      <c r="F2354" s="7">
        <v>1002</v>
      </c>
      <c r="G2354" t="s">
        <v>8220</v>
      </c>
      <c r="H2354" t="s">
        <v>8223</v>
      </c>
      <c r="I2354" t="s">
        <v>8245</v>
      </c>
      <c r="J2354">
        <v>1333028723</v>
      </c>
      <c r="K2354">
        <v>1330440323</v>
      </c>
      <c r="L2354" t="b">
        <v>0</v>
      </c>
      <c r="M2354">
        <v>34</v>
      </c>
      <c r="N2354" t="b">
        <v>0</v>
      </c>
      <c r="O2354" t="s">
        <v>8302</v>
      </c>
      <c r="P2354">
        <f t="shared" si="144"/>
        <v>14</v>
      </c>
      <c r="Q2354">
        <f t="shared" si="145"/>
        <v>29.47</v>
      </c>
      <c r="R2354" s="12" t="s">
        <v>8311</v>
      </c>
      <c r="S2354" t="s">
        <v>8356</v>
      </c>
      <c r="T2354" s="17">
        <f t="shared" si="146"/>
        <v>40967.614849537036</v>
      </c>
      <c r="U2354" s="17">
        <f t="shared" si="147"/>
        <v>42459.525231481486</v>
      </c>
    </row>
    <row r="2355" spans="2:21" ht="42.75" hidden="1" x14ac:dyDescent="0.45">
      <c r="B2355">
        <v>1838</v>
      </c>
      <c r="C2355" s="9" t="s">
        <v>1839</v>
      </c>
      <c r="D2355" s="3" t="s">
        <v>5948</v>
      </c>
      <c r="E2355" s="5">
        <v>1000</v>
      </c>
      <c r="F2355" s="7">
        <v>1001.49</v>
      </c>
      <c r="G2355" t="s">
        <v>8218</v>
      </c>
      <c r="H2355" t="s">
        <v>8223</v>
      </c>
      <c r="I2355" t="s">
        <v>8245</v>
      </c>
      <c r="J2355">
        <v>1317438000</v>
      </c>
      <c r="K2355">
        <v>1314989557</v>
      </c>
      <c r="L2355" t="b">
        <v>0</v>
      </c>
      <c r="M2355">
        <v>28</v>
      </c>
      <c r="N2355" t="b">
        <v>1</v>
      </c>
      <c r="O2355" t="s">
        <v>8274</v>
      </c>
      <c r="P2355">
        <f t="shared" si="144"/>
        <v>100</v>
      </c>
      <c r="Q2355">
        <f t="shared" si="145"/>
        <v>35.770000000000003</v>
      </c>
      <c r="R2355" s="12" t="s">
        <v>8327</v>
      </c>
      <c r="S2355" t="s">
        <v>8331</v>
      </c>
      <c r="T2355" s="17">
        <f t="shared" si="146"/>
        <v>40788.786539351851</v>
      </c>
      <c r="U2355" s="17">
        <f t="shared" si="147"/>
        <v>42490.915972222225</v>
      </c>
    </row>
    <row r="2356" spans="2:21" hidden="1" x14ac:dyDescent="0.45">
      <c r="B2356">
        <v>1611</v>
      </c>
      <c r="C2356" s="9" t="s">
        <v>1612</v>
      </c>
      <c r="D2356" s="3" t="s">
        <v>5721</v>
      </c>
      <c r="E2356" s="5">
        <v>800</v>
      </c>
      <c r="F2356" s="7">
        <v>1001</v>
      </c>
      <c r="G2356" t="s">
        <v>8218</v>
      </c>
      <c r="H2356" t="s">
        <v>8223</v>
      </c>
      <c r="I2356" t="s">
        <v>8245</v>
      </c>
      <c r="J2356">
        <v>1370390432</v>
      </c>
      <c r="K2356">
        <v>1368576032</v>
      </c>
      <c r="L2356" t="b">
        <v>0</v>
      </c>
      <c r="M2356">
        <v>27</v>
      </c>
      <c r="N2356" t="b">
        <v>1</v>
      </c>
      <c r="O2356" t="s">
        <v>8274</v>
      </c>
      <c r="P2356">
        <f t="shared" si="144"/>
        <v>125</v>
      </c>
      <c r="Q2356">
        <f t="shared" si="145"/>
        <v>37.07</v>
      </c>
      <c r="R2356" s="12" t="s">
        <v>8327</v>
      </c>
      <c r="S2356" t="s">
        <v>8331</v>
      </c>
      <c r="T2356" s="17">
        <f t="shared" si="146"/>
        <v>41409.00037037037</v>
      </c>
      <c r="U2356" s="17">
        <f t="shared" si="147"/>
        <v>42420.838738425926</v>
      </c>
    </row>
    <row r="2357" spans="2:21" ht="42.75" hidden="1" x14ac:dyDescent="0.45">
      <c r="B2357">
        <v>1860</v>
      </c>
      <c r="C2357" s="9" t="s">
        <v>1861</v>
      </c>
      <c r="D2357" s="3" t="s">
        <v>5970</v>
      </c>
      <c r="E2357" s="5">
        <v>750</v>
      </c>
      <c r="F2357" s="7">
        <v>1001</v>
      </c>
      <c r="G2357" t="s">
        <v>8218</v>
      </c>
      <c r="H2357" t="s">
        <v>8223</v>
      </c>
      <c r="I2357" t="s">
        <v>8245</v>
      </c>
      <c r="J2357">
        <v>1391706084</v>
      </c>
      <c r="K2357">
        <v>1389891684</v>
      </c>
      <c r="L2357" t="b">
        <v>0</v>
      </c>
      <c r="M2357">
        <v>19</v>
      </c>
      <c r="N2357" t="b">
        <v>1</v>
      </c>
      <c r="O2357" t="s">
        <v>8274</v>
      </c>
      <c r="P2357">
        <f t="shared" si="144"/>
        <v>133</v>
      </c>
      <c r="Q2357">
        <f t="shared" si="145"/>
        <v>52.68</v>
      </c>
      <c r="R2357" s="12" t="s">
        <v>8327</v>
      </c>
      <c r="S2357" t="s">
        <v>8331</v>
      </c>
      <c r="T2357" s="17">
        <f t="shared" si="146"/>
        <v>41655.709305555552</v>
      </c>
      <c r="U2357" s="17">
        <f t="shared" si="147"/>
        <v>40997.573182870372</v>
      </c>
    </row>
    <row r="2358" spans="2:21" ht="42.75" hidden="1" x14ac:dyDescent="0.45">
      <c r="B2358">
        <v>2288</v>
      </c>
      <c r="C2358" s="9" t="s">
        <v>2289</v>
      </c>
      <c r="D2358" s="3" t="s">
        <v>6398</v>
      </c>
      <c r="E2358" s="5">
        <v>1000</v>
      </c>
      <c r="F2358" s="7">
        <v>1001</v>
      </c>
      <c r="G2358" t="s">
        <v>8218</v>
      </c>
      <c r="H2358" t="s">
        <v>8223</v>
      </c>
      <c r="I2358" t="s">
        <v>8245</v>
      </c>
      <c r="J2358">
        <v>1340733600</v>
      </c>
      <c r="K2358">
        <v>1339098689</v>
      </c>
      <c r="L2358" t="b">
        <v>0</v>
      </c>
      <c r="M2358">
        <v>25</v>
      </c>
      <c r="N2358" t="b">
        <v>1</v>
      </c>
      <c r="O2358" t="s">
        <v>8274</v>
      </c>
      <c r="P2358">
        <f t="shared" si="144"/>
        <v>100</v>
      </c>
      <c r="Q2358">
        <f t="shared" si="145"/>
        <v>40.04</v>
      </c>
      <c r="R2358" s="12" t="s">
        <v>8327</v>
      </c>
      <c r="S2358" t="s">
        <v>8331</v>
      </c>
      <c r="T2358" s="17">
        <f t="shared" si="146"/>
        <v>41067.827418981484</v>
      </c>
      <c r="U2358" s="17">
        <f t="shared" si="147"/>
        <v>40817.125</v>
      </c>
    </row>
    <row r="2359" spans="2:21" ht="42.75" hidden="1" x14ac:dyDescent="0.45">
      <c r="B2359">
        <v>2482</v>
      </c>
      <c r="C2359" s="9" t="s">
        <v>2482</v>
      </c>
      <c r="D2359" s="3" t="s">
        <v>6592</v>
      </c>
      <c r="E2359" s="5">
        <v>1000</v>
      </c>
      <c r="F2359" s="7">
        <v>1001</v>
      </c>
      <c r="G2359" t="s">
        <v>8218</v>
      </c>
      <c r="H2359" t="s">
        <v>8223</v>
      </c>
      <c r="I2359" t="s">
        <v>8245</v>
      </c>
      <c r="J2359">
        <v>1312224383</v>
      </c>
      <c r="K2359">
        <v>1308336383</v>
      </c>
      <c r="L2359" t="b">
        <v>0</v>
      </c>
      <c r="M2359">
        <v>25</v>
      </c>
      <c r="N2359" t="b">
        <v>1</v>
      </c>
      <c r="O2359" t="s">
        <v>8277</v>
      </c>
      <c r="P2359">
        <f t="shared" si="144"/>
        <v>100</v>
      </c>
      <c r="Q2359">
        <f t="shared" si="145"/>
        <v>40.04</v>
      </c>
      <c r="R2359" s="12" t="s">
        <v>8327</v>
      </c>
      <c r="S2359" t="s">
        <v>8328</v>
      </c>
      <c r="T2359" s="17">
        <f t="shared" si="146"/>
        <v>40711.782210648147</v>
      </c>
      <c r="U2359" s="17">
        <f t="shared" si="147"/>
        <v>41430.00037037037</v>
      </c>
    </row>
    <row r="2360" spans="2:21" ht="42.75" hidden="1" x14ac:dyDescent="0.45">
      <c r="B2360">
        <v>2669</v>
      </c>
      <c r="C2360" s="9" t="s">
        <v>2669</v>
      </c>
      <c r="D2360" s="3" t="s">
        <v>6779</v>
      </c>
      <c r="E2360" s="5">
        <v>800</v>
      </c>
      <c r="F2360" s="7">
        <v>1001</v>
      </c>
      <c r="G2360" t="s">
        <v>8218</v>
      </c>
      <c r="H2360" t="s">
        <v>8223</v>
      </c>
      <c r="I2360" t="s">
        <v>8245</v>
      </c>
      <c r="J2360">
        <v>1452387096</v>
      </c>
      <c r="K2360">
        <v>1447203096</v>
      </c>
      <c r="L2360" t="b">
        <v>0</v>
      </c>
      <c r="M2360">
        <v>11</v>
      </c>
      <c r="N2360" t="b">
        <v>1</v>
      </c>
      <c r="O2360" t="s">
        <v>8300</v>
      </c>
      <c r="P2360">
        <f t="shared" si="144"/>
        <v>125</v>
      </c>
      <c r="Q2360">
        <f t="shared" si="145"/>
        <v>91</v>
      </c>
      <c r="R2360" s="12" t="s">
        <v>8308</v>
      </c>
      <c r="S2360" t="s">
        <v>8340</v>
      </c>
      <c r="T2360" s="17">
        <f t="shared" si="146"/>
        <v>42319.035833333335</v>
      </c>
      <c r="U2360" s="17">
        <f t="shared" si="147"/>
        <v>41676.709305555552</v>
      </c>
    </row>
    <row r="2361" spans="2:21" ht="28.5" hidden="1" x14ac:dyDescent="0.45">
      <c r="B2361">
        <v>3622</v>
      </c>
      <c r="C2361" s="9" t="s">
        <v>3620</v>
      </c>
      <c r="D2361" s="3" t="s">
        <v>7732</v>
      </c>
      <c r="E2361" s="5">
        <v>1000</v>
      </c>
      <c r="F2361" s="7">
        <v>1000.99</v>
      </c>
      <c r="G2361" t="s">
        <v>8218</v>
      </c>
      <c r="H2361" t="s">
        <v>8223</v>
      </c>
      <c r="I2361" t="s">
        <v>8245</v>
      </c>
      <c r="J2361">
        <v>1411874580</v>
      </c>
      <c r="K2361">
        <v>1409030371</v>
      </c>
      <c r="L2361" t="b">
        <v>0</v>
      </c>
      <c r="M2361">
        <v>21</v>
      </c>
      <c r="N2361" t="b">
        <v>1</v>
      </c>
      <c r="O2361" t="s">
        <v>8269</v>
      </c>
      <c r="P2361">
        <f t="shared" si="144"/>
        <v>100</v>
      </c>
      <c r="Q2361">
        <f t="shared" si="145"/>
        <v>47.67</v>
      </c>
      <c r="R2361" s="12" t="s">
        <v>8323</v>
      </c>
      <c r="S2361" t="s">
        <v>8326</v>
      </c>
      <c r="T2361" s="17">
        <f t="shared" si="146"/>
        <v>41877.221886574072</v>
      </c>
      <c r="U2361" s="17">
        <f t="shared" si="147"/>
        <v>41086.75</v>
      </c>
    </row>
    <row r="2362" spans="2:21" ht="28.5" x14ac:dyDescent="0.45">
      <c r="B2362">
        <v>3815</v>
      </c>
      <c r="C2362" s="9" t="s">
        <v>3812</v>
      </c>
      <c r="D2362" s="3" t="s">
        <v>7925</v>
      </c>
      <c r="E2362" s="5">
        <v>1000</v>
      </c>
      <c r="F2362" s="7">
        <v>1000.01</v>
      </c>
      <c r="G2362" t="s">
        <v>8218</v>
      </c>
      <c r="H2362" t="s">
        <v>8224</v>
      </c>
      <c r="I2362" t="s">
        <v>8246</v>
      </c>
      <c r="J2362">
        <v>1440111600</v>
      </c>
      <c r="K2362">
        <v>1437545657</v>
      </c>
      <c r="L2362" t="b">
        <v>0</v>
      </c>
      <c r="M2362">
        <v>20</v>
      </c>
      <c r="N2362" t="b">
        <v>1</v>
      </c>
      <c r="O2362" t="s">
        <v>8269</v>
      </c>
      <c r="P2362">
        <f t="shared" si="144"/>
        <v>100</v>
      </c>
      <c r="Q2362">
        <f t="shared" si="145"/>
        <v>50</v>
      </c>
      <c r="R2362" s="12" t="s">
        <v>8323</v>
      </c>
      <c r="S2362" t="s">
        <v>8326</v>
      </c>
      <c r="T2362" s="17">
        <f t="shared" si="146"/>
        <v>42207.259918981479</v>
      </c>
      <c r="U2362" s="17">
        <f t="shared" si="147"/>
        <v>40756.782210648147</v>
      </c>
    </row>
    <row r="2363" spans="2:21" ht="42.75" hidden="1" x14ac:dyDescent="0.45">
      <c r="B2363">
        <v>390</v>
      </c>
      <c r="C2363" s="9" t="s">
        <v>391</v>
      </c>
      <c r="D2363" s="3" t="s">
        <v>4500</v>
      </c>
      <c r="E2363" s="5">
        <v>1000</v>
      </c>
      <c r="F2363" s="7">
        <v>1000</v>
      </c>
      <c r="G2363" t="s">
        <v>8218</v>
      </c>
      <c r="H2363" t="s">
        <v>8223</v>
      </c>
      <c r="I2363" t="s">
        <v>8245</v>
      </c>
      <c r="J2363">
        <v>1431046372</v>
      </c>
      <c r="K2363">
        <v>1429318372</v>
      </c>
      <c r="L2363" t="b">
        <v>0</v>
      </c>
      <c r="M2363">
        <v>14</v>
      </c>
      <c r="N2363" t="b">
        <v>1</v>
      </c>
      <c r="O2363" t="s">
        <v>8267</v>
      </c>
      <c r="P2363">
        <f t="shared" si="144"/>
        <v>100</v>
      </c>
      <c r="Q2363">
        <f t="shared" si="145"/>
        <v>71.430000000000007</v>
      </c>
      <c r="R2363" s="12" t="s">
        <v>8321</v>
      </c>
      <c r="S2363" t="s">
        <v>8322</v>
      </c>
      <c r="T2363" s="17">
        <f t="shared" si="146"/>
        <v>42112.036712962959</v>
      </c>
      <c r="U2363" s="17">
        <f t="shared" si="147"/>
        <v>42379.035833333335</v>
      </c>
    </row>
    <row r="2364" spans="2:21" ht="85.5" hidden="1" x14ac:dyDescent="0.45">
      <c r="B2364">
        <v>1845</v>
      </c>
      <c r="C2364" s="9" t="s">
        <v>1846</v>
      </c>
      <c r="D2364" s="3" t="s">
        <v>5955</v>
      </c>
      <c r="E2364" s="5">
        <v>1000</v>
      </c>
      <c r="F2364" s="7">
        <v>1000</v>
      </c>
      <c r="G2364" t="s">
        <v>8218</v>
      </c>
      <c r="H2364" t="s">
        <v>8223</v>
      </c>
      <c r="I2364" t="s">
        <v>8245</v>
      </c>
      <c r="J2364">
        <v>1466139300</v>
      </c>
      <c r="K2364">
        <v>1464854398</v>
      </c>
      <c r="L2364" t="b">
        <v>0</v>
      </c>
      <c r="M2364">
        <v>19</v>
      </c>
      <c r="N2364" t="b">
        <v>1</v>
      </c>
      <c r="O2364" t="s">
        <v>8274</v>
      </c>
      <c r="P2364">
        <f t="shared" si="144"/>
        <v>100</v>
      </c>
      <c r="Q2364">
        <f t="shared" si="145"/>
        <v>52.63</v>
      </c>
      <c r="R2364" s="12" t="s">
        <v>8327</v>
      </c>
      <c r="S2364" t="s">
        <v>8331</v>
      </c>
      <c r="T2364" s="17">
        <f t="shared" si="146"/>
        <v>42523.333310185189</v>
      </c>
      <c r="U2364" s="17">
        <f t="shared" si="147"/>
        <v>41910.140972222223</v>
      </c>
    </row>
    <row r="2365" spans="2:21" ht="42.75" hidden="1" x14ac:dyDescent="0.45">
      <c r="B2365">
        <v>2172</v>
      </c>
      <c r="C2365" s="9" t="s">
        <v>2173</v>
      </c>
      <c r="D2365" s="3" t="s">
        <v>6282</v>
      </c>
      <c r="E2365" s="5">
        <v>1000</v>
      </c>
      <c r="F2365" s="7">
        <v>1000</v>
      </c>
      <c r="G2365" t="s">
        <v>8218</v>
      </c>
      <c r="H2365" t="s">
        <v>8223</v>
      </c>
      <c r="I2365" t="s">
        <v>8245</v>
      </c>
      <c r="J2365">
        <v>1429365320</v>
      </c>
      <c r="K2365">
        <v>1426773320</v>
      </c>
      <c r="L2365" t="b">
        <v>0</v>
      </c>
      <c r="M2365">
        <v>13</v>
      </c>
      <c r="N2365" t="b">
        <v>1</v>
      </c>
      <c r="O2365" t="s">
        <v>8274</v>
      </c>
      <c r="P2365">
        <f t="shared" si="144"/>
        <v>100</v>
      </c>
      <c r="Q2365">
        <f t="shared" si="145"/>
        <v>76.92</v>
      </c>
      <c r="R2365" s="12" t="s">
        <v>8327</v>
      </c>
      <c r="S2365" t="s">
        <v>8331</v>
      </c>
      <c r="T2365" s="17">
        <f t="shared" si="146"/>
        <v>42082.580092592587</v>
      </c>
      <c r="U2365" s="17">
        <f t="shared" si="147"/>
        <v>42236.958333333328</v>
      </c>
    </row>
    <row r="2366" spans="2:21" ht="42.75" hidden="1" x14ac:dyDescent="0.45">
      <c r="B2366">
        <v>2509</v>
      </c>
      <c r="C2366" s="9" t="s">
        <v>2509</v>
      </c>
      <c r="D2366" s="3" t="s">
        <v>6619</v>
      </c>
      <c r="E2366" s="5">
        <v>95000</v>
      </c>
      <c r="F2366" s="7">
        <v>1000</v>
      </c>
      <c r="G2366" t="s">
        <v>8220</v>
      </c>
      <c r="H2366" t="s">
        <v>8224</v>
      </c>
      <c r="I2366" t="s">
        <v>8246</v>
      </c>
      <c r="J2366">
        <v>1429554349</v>
      </c>
      <c r="K2366">
        <v>1424719549</v>
      </c>
      <c r="L2366" t="b">
        <v>0</v>
      </c>
      <c r="M2366">
        <v>28</v>
      </c>
      <c r="N2366" t="b">
        <v>0</v>
      </c>
      <c r="O2366" t="s">
        <v>8297</v>
      </c>
      <c r="P2366">
        <f t="shared" si="144"/>
        <v>1</v>
      </c>
      <c r="Q2366">
        <f t="shared" si="145"/>
        <v>35.71</v>
      </c>
      <c r="R2366" s="12" t="s">
        <v>8319</v>
      </c>
      <c r="S2366" t="s">
        <v>8357</v>
      </c>
      <c r="T2366" s="17">
        <f t="shared" si="146"/>
        <v>42058.809594907405</v>
      </c>
      <c r="U2366" s="17">
        <f t="shared" si="147"/>
        <v>42132.036712962959</v>
      </c>
    </row>
    <row r="2367" spans="2:21" ht="42.75" x14ac:dyDescent="0.45">
      <c r="B2367">
        <v>2821</v>
      </c>
      <c r="C2367" s="9" t="s">
        <v>2821</v>
      </c>
      <c r="D2367" s="3" t="s">
        <v>6931</v>
      </c>
      <c r="E2367" s="5">
        <v>1000</v>
      </c>
      <c r="F2367" s="7">
        <v>1000</v>
      </c>
      <c r="G2367" t="s">
        <v>8218</v>
      </c>
      <c r="H2367" t="s">
        <v>8224</v>
      </c>
      <c r="I2367" t="s">
        <v>8246</v>
      </c>
      <c r="J2367">
        <v>1411510135</v>
      </c>
      <c r="K2367">
        <v>1408918135</v>
      </c>
      <c r="L2367" t="b">
        <v>0</v>
      </c>
      <c r="M2367">
        <v>35</v>
      </c>
      <c r="N2367" t="b">
        <v>1</v>
      </c>
      <c r="O2367" t="s">
        <v>8269</v>
      </c>
      <c r="P2367">
        <f t="shared" si="144"/>
        <v>100</v>
      </c>
      <c r="Q2367">
        <f t="shared" si="145"/>
        <v>28.57</v>
      </c>
      <c r="R2367" s="12" t="s">
        <v>8323</v>
      </c>
      <c r="S2367" t="s">
        <v>8326</v>
      </c>
      <c r="T2367" s="17">
        <f t="shared" si="146"/>
        <v>41875.922858796301</v>
      </c>
      <c r="U2367" s="17">
        <f t="shared" si="147"/>
        <v>42538.204861111109</v>
      </c>
    </row>
    <row r="2368" spans="2:21" ht="28.5" hidden="1" x14ac:dyDescent="0.45">
      <c r="B2368">
        <v>2928</v>
      </c>
      <c r="C2368" s="9" t="s">
        <v>2928</v>
      </c>
      <c r="D2368" s="3" t="s">
        <v>7038</v>
      </c>
      <c r="E2368" s="5">
        <v>1000</v>
      </c>
      <c r="F2368" s="7">
        <v>1000</v>
      </c>
      <c r="G2368" t="s">
        <v>8218</v>
      </c>
      <c r="H2368" t="s">
        <v>8223</v>
      </c>
      <c r="I2368" t="s">
        <v>8245</v>
      </c>
      <c r="J2368">
        <v>1457135846</v>
      </c>
      <c r="K2368">
        <v>1454543846</v>
      </c>
      <c r="L2368" t="b">
        <v>0</v>
      </c>
      <c r="M2368">
        <v>24</v>
      </c>
      <c r="N2368" t="b">
        <v>1</v>
      </c>
      <c r="O2368" t="s">
        <v>8303</v>
      </c>
      <c r="P2368">
        <f t="shared" si="144"/>
        <v>100</v>
      </c>
      <c r="Q2368">
        <f t="shared" si="145"/>
        <v>41.67</v>
      </c>
      <c r="R2368" s="12" t="s">
        <v>8323</v>
      </c>
      <c r="S2368" t="s">
        <v>8335</v>
      </c>
      <c r="T2368" s="17">
        <f t="shared" si="146"/>
        <v>42403.998217592598</v>
      </c>
      <c r="U2368" s="17">
        <f t="shared" si="147"/>
        <v>42112.580092592587</v>
      </c>
    </row>
    <row r="2369" spans="2:22" ht="42.75" hidden="1" x14ac:dyDescent="0.45">
      <c r="B2369">
        <v>2988</v>
      </c>
      <c r="C2369" s="9" t="s">
        <v>2988</v>
      </c>
      <c r="D2369" s="3" t="s">
        <v>7098</v>
      </c>
      <c r="E2369" s="5">
        <v>1000</v>
      </c>
      <c r="F2369" s="7">
        <v>1000</v>
      </c>
      <c r="G2369" t="s">
        <v>8218</v>
      </c>
      <c r="H2369" t="s">
        <v>8224</v>
      </c>
      <c r="I2369" t="s">
        <v>8246</v>
      </c>
      <c r="J2369">
        <v>1466412081</v>
      </c>
      <c r="K2369">
        <v>1463820081</v>
      </c>
      <c r="L2369" t="b">
        <v>0</v>
      </c>
      <c r="M2369">
        <v>28</v>
      </c>
      <c r="N2369" t="b">
        <v>1</v>
      </c>
      <c r="O2369" t="s">
        <v>8301</v>
      </c>
      <c r="P2369">
        <f t="shared" si="144"/>
        <v>100</v>
      </c>
      <c r="Q2369">
        <f t="shared" si="145"/>
        <v>35.71</v>
      </c>
      <c r="R2369" s="12" t="s">
        <v>8323</v>
      </c>
      <c r="S2369" t="s">
        <v>8324</v>
      </c>
      <c r="T2369" s="17">
        <f t="shared" si="146"/>
        <v>42511.362048611118</v>
      </c>
      <c r="U2369" s="17">
        <f t="shared" si="147"/>
        <v>42114.767928240741</v>
      </c>
    </row>
    <row r="2370" spans="2:22" ht="42.75" x14ac:dyDescent="0.45">
      <c r="B2370">
        <v>3185</v>
      </c>
      <c r="C2370" s="9" t="s">
        <v>3185</v>
      </c>
      <c r="D2370" s="3" t="s">
        <v>7295</v>
      </c>
      <c r="E2370" s="5">
        <v>1000</v>
      </c>
      <c r="F2370" s="7">
        <v>1000</v>
      </c>
      <c r="G2370" t="s">
        <v>8218</v>
      </c>
      <c r="H2370" t="s">
        <v>8224</v>
      </c>
      <c r="I2370" t="s">
        <v>8246</v>
      </c>
      <c r="J2370">
        <v>1405553241</v>
      </c>
      <c r="K2370">
        <v>1404948441</v>
      </c>
      <c r="L2370" t="b">
        <v>1</v>
      </c>
      <c r="M2370">
        <v>24</v>
      </c>
      <c r="N2370" t="b">
        <v>1</v>
      </c>
      <c r="O2370" t="s">
        <v>8269</v>
      </c>
      <c r="P2370">
        <f t="shared" si="144"/>
        <v>100</v>
      </c>
      <c r="Q2370">
        <f t="shared" si="145"/>
        <v>41.67</v>
      </c>
      <c r="R2370" s="12" t="s">
        <v>8323</v>
      </c>
      <c r="S2370" t="s">
        <v>8326</v>
      </c>
      <c r="T2370" s="17">
        <f t="shared" si="146"/>
        <v>41829.977326388893</v>
      </c>
      <c r="U2370" s="17">
        <f t="shared" si="147"/>
        <v>41905.922858796301</v>
      </c>
    </row>
    <row r="2371" spans="2:22" ht="42.75" hidden="1" x14ac:dyDescent="0.45">
      <c r="B2371">
        <v>3504</v>
      </c>
      <c r="C2371" s="9" t="s">
        <v>3503</v>
      </c>
      <c r="D2371" s="3" t="s">
        <v>7614</v>
      </c>
      <c r="E2371" s="5">
        <v>1000</v>
      </c>
      <c r="F2371" s="7">
        <v>1000</v>
      </c>
      <c r="G2371" t="s">
        <v>8218</v>
      </c>
      <c r="H2371" t="s">
        <v>8223</v>
      </c>
      <c r="I2371" t="s">
        <v>8245</v>
      </c>
      <c r="J2371">
        <v>1447959491</v>
      </c>
      <c r="K2371">
        <v>1445363891</v>
      </c>
      <c r="L2371" t="b">
        <v>0</v>
      </c>
      <c r="M2371">
        <v>8</v>
      </c>
      <c r="N2371" t="b">
        <v>1</v>
      </c>
      <c r="O2371" t="s">
        <v>8269</v>
      </c>
      <c r="P2371">
        <f t="shared" ref="P2371:P2434" si="148">ROUND(F2371/E2371*100,0)</f>
        <v>100</v>
      </c>
      <c r="Q2371">
        <f t="shared" ref="Q2371:Q2434" si="149">IFERROR(ROUND(F2371/M2371,2),0)</f>
        <v>125</v>
      </c>
      <c r="R2371" s="12" t="s">
        <v>8323</v>
      </c>
      <c r="S2371" t="s">
        <v>8326</v>
      </c>
      <c r="T2371" s="17">
        <f t="shared" ref="T2371:T2434" si="150">(((K2371/60)/60)/24)+DATE(1970,1,1)</f>
        <v>42297.748738425929</v>
      </c>
      <c r="U2371" s="17">
        <f t="shared" si="147"/>
        <v>42433.998217592598</v>
      </c>
    </row>
    <row r="2372" spans="2:22" ht="42.75" x14ac:dyDescent="0.45">
      <c r="B2372">
        <v>3512</v>
      </c>
      <c r="C2372" s="9" t="s">
        <v>3511</v>
      </c>
      <c r="D2372" s="3" t="s">
        <v>7622</v>
      </c>
      <c r="E2372" s="5">
        <v>1000</v>
      </c>
      <c r="F2372" s="7">
        <v>1000</v>
      </c>
      <c r="G2372" t="s">
        <v>8218</v>
      </c>
      <c r="H2372" t="s">
        <v>8224</v>
      </c>
      <c r="I2372" t="s">
        <v>8246</v>
      </c>
      <c r="J2372">
        <v>1429789992</v>
      </c>
      <c r="K2372">
        <v>1424609592</v>
      </c>
      <c r="L2372" t="b">
        <v>0</v>
      </c>
      <c r="M2372">
        <v>17</v>
      </c>
      <c r="N2372" t="b">
        <v>1</v>
      </c>
      <c r="O2372" t="s">
        <v>8269</v>
      </c>
      <c r="P2372">
        <f t="shared" si="148"/>
        <v>100</v>
      </c>
      <c r="Q2372">
        <f t="shared" si="149"/>
        <v>58.82</v>
      </c>
      <c r="R2372" s="12" t="s">
        <v>8323</v>
      </c>
      <c r="S2372" t="s">
        <v>8326</v>
      </c>
      <c r="T2372" s="17">
        <f t="shared" si="150"/>
        <v>42057.536944444444</v>
      </c>
      <c r="U2372" s="17">
        <f t="shared" si="147"/>
        <v>42541.362048611118</v>
      </c>
    </row>
    <row r="2373" spans="2:22" ht="42.75" x14ac:dyDescent="0.45">
      <c r="B2373">
        <v>3808</v>
      </c>
      <c r="C2373" s="9" t="s">
        <v>3805</v>
      </c>
      <c r="D2373" s="3" t="s">
        <v>7918</v>
      </c>
      <c r="E2373" s="5">
        <v>1000</v>
      </c>
      <c r="F2373" s="7">
        <v>1000</v>
      </c>
      <c r="G2373" t="s">
        <v>8218</v>
      </c>
      <c r="H2373" t="s">
        <v>8224</v>
      </c>
      <c r="I2373" t="s">
        <v>8246</v>
      </c>
      <c r="J2373">
        <v>1429955619</v>
      </c>
      <c r="K2373">
        <v>1424775219</v>
      </c>
      <c r="L2373" t="b">
        <v>0</v>
      </c>
      <c r="M2373">
        <v>24</v>
      </c>
      <c r="N2373" t="b">
        <v>1</v>
      </c>
      <c r="O2373" t="s">
        <v>8269</v>
      </c>
      <c r="P2373">
        <f t="shared" si="148"/>
        <v>100</v>
      </c>
      <c r="Q2373">
        <f t="shared" si="149"/>
        <v>41.67</v>
      </c>
      <c r="R2373" s="12" t="s">
        <v>8323</v>
      </c>
      <c r="S2373" t="s">
        <v>8326</v>
      </c>
      <c r="T2373" s="17">
        <f t="shared" si="150"/>
        <v>42059.453923611116</v>
      </c>
      <c r="U2373" s="17">
        <f t="shared" si="147"/>
        <v>41836.977326388893</v>
      </c>
    </row>
    <row r="2374" spans="2:22" ht="42.75" hidden="1" x14ac:dyDescent="0.45">
      <c r="B2374">
        <v>3913</v>
      </c>
      <c r="C2374" s="9" t="s">
        <v>3910</v>
      </c>
      <c r="D2374" s="3" t="s">
        <v>8021</v>
      </c>
      <c r="E2374" s="5">
        <v>10000</v>
      </c>
      <c r="F2374" s="7">
        <v>1000</v>
      </c>
      <c r="G2374" t="s">
        <v>8220</v>
      </c>
      <c r="H2374" t="s">
        <v>8223</v>
      </c>
      <c r="I2374" t="s">
        <v>8245</v>
      </c>
      <c r="J2374">
        <v>1448863449</v>
      </c>
      <c r="K2374">
        <v>1446267849</v>
      </c>
      <c r="L2374" t="b">
        <v>0</v>
      </c>
      <c r="M2374">
        <v>7</v>
      </c>
      <c r="N2374" t="b">
        <v>0</v>
      </c>
      <c r="O2374" t="s">
        <v>8269</v>
      </c>
      <c r="P2374">
        <f t="shared" si="148"/>
        <v>10</v>
      </c>
      <c r="Q2374">
        <f t="shared" si="149"/>
        <v>142.86000000000001</v>
      </c>
      <c r="R2374" s="12" t="s">
        <v>8323</v>
      </c>
      <c r="S2374" t="s">
        <v>8326</v>
      </c>
      <c r="T2374" s="17">
        <f t="shared" si="150"/>
        <v>42308.211215277777</v>
      </c>
      <c r="U2374" s="17">
        <f t="shared" ref="U2374:U2437" si="151">(((J2371/60)/60)/24)+DATE(1970,1,1)</f>
        <v>42327.790405092594</v>
      </c>
    </row>
    <row r="2375" spans="2:22" ht="42.75" hidden="1" x14ac:dyDescent="0.45">
      <c r="B2375">
        <v>1794</v>
      </c>
      <c r="C2375" s="9" t="s">
        <v>1795</v>
      </c>
      <c r="D2375" s="3" t="s">
        <v>5904</v>
      </c>
      <c r="E2375" s="5">
        <v>9000</v>
      </c>
      <c r="F2375" s="7">
        <v>997</v>
      </c>
      <c r="G2375" t="s">
        <v>8220</v>
      </c>
      <c r="H2375" t="s">
        <v>8223</v>
      </c>
      <c r="I2375" t="s">
        <v>8245</v>
      </c>
      <c r="J2375">
        <v>1423660422</v>
      </c>
      <c r="K2375">
        <v>1420636422</v>
      </c>
      <c r="L2375" t="b">
        <v>1</v>
      </c>
      <c r="M2375">
        <v>18</v>
      </c>
      <c r="N2375" t="b">
        <v>0</v>
      </c>
      <c r="O2375" t="s">
        <v>8283</v>
      </c>
      <c r="P2375">
        <f t="shared" si="148"/>
        <v>11</v>
      </c>
      <c r="Q2375">
        <f t="shared" si="149"/>
        <v>55.39</v>
      </c>
      <c r="R2375" s="12" t="s">
        <v>8313</v>
      </c>
      <c r="S2375" t="s">
        <v>8314</v>
      </c>
      <c r="T2375" s="17">
        <f t="shared" si="150"/>
        <v>42011.551180555558</v>
      </c>
      <c r="U2375" s="17">
        <f t="shared" si="151"/>
        <v>42117.49527777778</v>
      </c>
    </row>
    <row r="2376" spans="2:22" ht="42.75" hidden="1" x14ac:dyDescent="0.45">
      <c r="B2376">
        <v>1778</v>
      </c>
      <c r="C2376" s="9" t="s">
        <v>1779</v>
      </c>
      <c r="D2376" s="3" t="s">
        <v>5888</v>
      </c>
      <c r="E2376" s="5">
        <v>50000</v>
      </c>
      <c r="F2376" s="7">
        <v>995</v>
      </c>
      <c r="G2376" t="s">
        <v>8220</v>
      </c>
      <c r="H2376" t="s">
        <v>8223</v>
      </c>
      <c r="I2376" t="s">
        <v>8245</v>
      </c>
      <c r="J2376">
        <v>1427485395</v>
      </c>
      <c r="K2376">
        <v>1423600995</v>
      </c>
      <c r="L2376" t="b">
        <v>1</v>
      </c>
      <c r="M2376">
        <v>15</v>
      </c>
      <c r="N2376" t="b">
        <v>0</v>
      </c>
      <c r="O2376" t="s">
        <v>8283</v>
      </c>
      <c r="P2376">
        <f t="shared" si="148"/>
        <v>2</v>
      </c>
      <c r="Q2376">
        <f t="shared" si="149"/>
        <v>66.33</v>
      </c>
      <c r="R2376" s="12" t="s">
        <v>8313</v>
      </c>
      <c r="S2376" t="s">
        <v>8314</v>
      </c>
      <c r="T2376" s="17">
        <f t="shared" si="150"/>
        <v>42045.86336805555</v>
      </c>
      <c r="U2376" s="17">
        <f t="shared" si="151"/>
        <v>42119.412256944444</v>
      </c>
    </row>
    <row r="2377" spans="2:22" ht="42.75" hidden="1" x14ac:dyDescent="0.45">
      <c r="B2377">
        <v>1338</v>
      </c>
      <c r="C2377" s="9" t="s">
        <v>1339</v>
      </c>
      <c r="D2377" s="3" t="s">
        <v>5448</v>
      </c>
      <c r="E2377" s="5">
        <v>30000</v>
      </c>
      <c r="F2377" s="7">
        <v>991</v>
      </c>
      <c r="G2377" t="s">
        <v>8219</v>
      </c>
      <c r="H2377" t="s">
        <v>8223</v>
      </c>
      <c r="I2377" t="s">
        <v>8245</v>
      </c>
      <c r="J2377">
        <v>1438543033</v>
      </c>
      <c r="K2377">
        <v>1435951033</v>
      </c>
      <c r="L2377" t="b">
        <v>0</v>
      </c>
      <c r="M2377">
        <v>15</v>
      </c>
      <c r="N2377" t="b">
        <v>0</v>
      </c>
      <c r="O2377" t="s">
        <v>8271</v>
      </c>
      <c r="P2377">
        <f t="shared" si="148"/>
        <v>3</v>
      </c>
      <c r="Q2377">
        <f t="shared" si="149"/>
        <v>66.069999999999993</v>
      </c>
      <c r="R2377" s="12" t="s">
        <v>8308</v>
      </c>
      <c r="S2377" t="s">
        <v>8310</v>
      </c>
      <c r="T2377" s="17">
        <f t="shared" si="150"/>
        <v>42188.803622685184</v>
      </c>
      <c r="U2377" s="17">
        <f t="shared" si="151"/>
        <v>42338.252881944441</v>
      </c>
    </row>
    <row r="2378" spans="2:22" ht="42.75" hidden="1" x14ac:dyDescent="0.45">
      <c r="B2378">
        <v>2634</v>
      </c>
      <c r="C2378" s="9" t="s">
        <v>2634</v>
      </c>
      <c r="D2378" s="3" t="s">
        <v>6744</v>
      </c>
      <c r="E2378" s="5">
        <v>930</v>
      </c>
      <c r="F2378" s="7">
        <v>986</v>
      </c>
      <c r="G2378" t="s">
        <v>8218</v>
      </c>
      <c r="H2378" t="s">
        <v>8223</v>
      </c>
      <c r="I2378" t="s">
        <v>8245</v>
      </c>
      <c r="J2378">
        <v>1475163921</v>
      </c>
      <c r="K2378">
        <v>1472571921</v>
      </c>
      <c r="L2378" t="b">
        <v>0</v>
      </c>
      <c r="M2378">
        <v>25</v>
      </c>
      <c r="N2378" t="b">
        <v>1</v>
      </c>
      <c r="O2378" t="s">
        <v>8299</v>
      </c>
      <c r="P2378">
        <f t="shared" si="148"/>
        <v>106</v>
      </c>
      <c r="Q2378">
        <f t="shared" si="149"/>
        <v>39.44</v>
      </c>
      <c r="R2378" s="12" t="s">
        <v>8308</v>
      </c>
      <c r="S2378" t="s">
        <v>8315</v>
      </c>
      <c r="T2378" s="17">
        <f t="shared" si="150"/>
        <v>42612.656493055561</v>
      </c>
      <c r="U2378" s="17">
        <f t="shared" si="151"/>
        <v>42046.551180555558</v>
      </c>
    </row>
    <row r="2379" spans="2:22" ht="42.75" hidden="1" x14ac:dyDescent="0.45">
      <c r="B2379">
        <v>1840</v>
      </c>
      <c r="C2379" s="9" t="s">
        <v>1841</v>
      </c>
      <c r="D2379" s="3" t="s">
        <v>5950</v>
      </c>
      <c r="E2379" s="5">
        <v>900</v>
      </c>
      <c r="F2379" s="7">
        <v>980</v>
      </c>
      <c r="G2379" t="s">
        <v>8218</v>
      </c>
      <c r="H2379" t="s">
        <v>8223</v>
      </c>
      <c r="I2379" t="s">
        <v>8245</v>
      </c>
      <c r="J2379">
        <v>1367902740</v>
      </c>
      <c r="K2379">
        <v>1366251510</v>
      </c>
      <c r="L2379" t="b">
        <v>0</v>
      </c>
      <c r="M2379">
        <v>13</v>
      </c>
      <c r="N2379" t="b">
        <v>1</v>
      </c>
      <c r="O2379" t="s">
        <v>8274</v>
      </c>
      <c r="P2379">
        <f t="shared" si="148"/>
        <v>109</v>
      </c>
      <c r="Q2379">
        <f t="shared" si="149"/>
        <v>75.38</v>
      </c>
      <c r="R2379" s="12" t="s">
        <v>8327</v>
      </c>
      <c r="S2379" t="s">
        <v>8331</v>
      </c>
      <c r="T2379" s="17">
        <f t="shared" si="150"/>
        <v>41382.096180555556</v>
      </c>
      <c r="U2379" s="17">
        <f t="shared" si="151"/>
        <v>42090.821701388893</v>
      </c>
    </row>
    <row r="2380" spans="2:22" ht="42.75" hidden="1" x14ac:dyDescent="0.45">
      <c r="B2380">
        <v>3880</v>
      </c>
      <c r="C2380" s="9" t="s">
        <v>3877</v>
      </c>
      <c r="D2380" s="3" t="s">
        <v>7989</v>
      </c>
      <c r="E2380" s="5">
        <v>7500</v>
      </c>
      <c r="F2380" s="7">
        <v>980</v>
      </c>
      <c r="G2380" t="s">
        <v>8219</v>
      </c>
      <c r="H2380" t="s">
        <v>8224</v>
      </c>
      <c r="I2380" t="s">
        <v>8246</v>
      </c>
      <c r="J2380">
        <v>1406761200</v>
      </c>
      <c r="K2380">
        <v>1403724820</v>
      </c>
      <c r="L2380" t="b">
        <v>0</v>
      </c>
      <c r="M2380">
        <v>17</v>
      </c>
      <c r="N2380" t="b">
        <v>0</v>
      </c>
      <c r="O2380" t="s">
        <v>8303</v>
      </c>
      <c r="P2380">
        <f t="shared" si="148"/>
        <v>13</v>
      </c>
      <c r="Q2380">
        <f t="shared" si="149"/>
        <v>57.65</v>
      </c>
      <c r="R2380" s="12" t="s">
        <v>8323</v>
      </c>
      <c r="S2380" t="s">
        <v>8335</v>
      </c>
      <c r="T2380" s="17">
        <f t="shared" si="150"/>
        <v>41815.815046296295</v>
      </c>
      <c r="U2380" s="17">
        <f t="shared" si="151"/>
        <v>42218.803622685184</v>
      </c>
      <c r="V2380">
        <f>YEAR(T:T)</f>
        <v>2014</v>
      </c>
    </row>
    <row r="2381" spans="2:22" ht="42.75" hidden="1" x14ac:dyDescent="0.45">
      <c r="B2381">
        <v>1167</v>
      </c>
      <c r="C2381" s="9" t="s">
        <v>1168</v>
      </c>
      <c r="D2381" s="3" t="s">
        <v>5277</v>
      </c>
      <c r="E2381" s="5">
        <v>60000</v>
      </c>
      <c r="F2381" s="7">
        <v>979</v>
      </c>
      <c r="G2381" t="s">
        <v>8220</v>
      </c>
      <c r="H2381" t="s">
        <v>8223</v>
      </c>
      <c r="I2381" t="s">
        <v>8245</v>
      </c>
      <c r="J2381">
        <v>1410543495</v>
      </c>
      <c r="K2381">
        <v>1407865095</v>
      </c>
      <c r="L2381" t="b">
        <v>0</v>
      </c>
      <c r="M2381">
        <v>16</v>
      </c>
      <c r="N2381" t="b">
        <v>0</v>
      </c>
      <c r="O2381" t="s">
        <v>8282</v>
      </c>
      <c r="P2381">
        <f t="shared" si="148"/>
        <v>2</v>
      </c>
      <c r="Q2381">
        <f t="shared" si="149"/>
        <v>61.19</v>
      </c>
      <c r="R2381" s="12" t="s">
        <v>8319</v>
      </c>
      <c r="S2381" t="s">
        <v>8345</v>
      </c>
      <c r="T2381" s="17">
        <f t="shared" si="150"/>
        <v>41863.734895833331</v>
      </c>
      <c r="U2381" s="17">
        <f t="shared" si="151"/>
        <v>42642.656493055561</v>
      </c>
    </row>
    <row r="2382" spans="2:22" ht="28.5" hidden="1" x14ac:dyDescent="0.45">
      <c r="B2382">
        <v>705</v>
      </c>
      <c r="C2382" s="9" t="s">
        <v>706</v>
      </c>
      <c r="D2382" s="3" t="s">
        <v>4815</v>
      </c>
      <c r="E2382" s="5">
        <v>100000</v>
      </c>
      <c r="F2382" s="7">
        <v>977</v>
      </c>
      <c r="G2382" t="s">
        <v>8220</v>
      </c>
      <c r="H2382" t="s">
        <v>8232</v>
      </c>
      <c r="I2382" t="s">
        <v>8248</v>
      </c>
      <c r="J2382">
        <v>1484999278</v>
      </c>
      <c r="K2382">
        <v>1482407278</v>
      </c>
      <c r="L2382" t="b">
        <v>0</v>
      </c>
      <c r="M2382">
        <v>5</v>
      </c>
      <c r="N2382" t="b">
        <v>0</v>
      </c>
      <c r="O2382" t="s">
        <v>8271</v>
      </c>
      <c r="P2382">
        <f t="shared" si="148"/>
        <v>1</v>
      </c>
      <c r="Q2382">
        <f t="shared" si="149"/>
        <v>195.4</v>
      </c>
      <c r="R2382" s="12" t="s">
        <v>8308</v>
      </c>
      <c r="S2382" t="s">
        <v>8310</v>
      </c>
      <c r="T2382" s="17">
        <f t="shared" si="150"/>
        <v>42726.491643518515</v>
      </c>
      <c r="U2382" s="17">
        <f t="shared" si="151"/>
        <v>41401.207638888889</v>
      </c>
    </row>
    <row r="2383" spans="2:22" ht="42.75" hidden="1" x14ac:dyDescent="0.45">
      <c r="B2383">
        <v>2978</v>
      </c>
      <c r="C2383" s="9" t="s">
        <v>2978</v>
      </c>
      <c r="D2383" s="3" t="s">
        <v>7088</v>
      </c>
      <c r="E2383" s="5">
        <v>750</v>
      </c>
      <c r="F2383" s="7">
        <v>971</v>
      </c>
      <c r="G2383" t="s">
        <v>8218</v>
      </c>
      <c r="H2383" t="s">
        <v>8223</v>
      </c>
      <c r="I2383" t="s">
        <v>8245</v>
      </c>
      <c r="J2383">
        <v>1413784740</v>
      </c>
      <c r="K2383">
        <v>1412954547</v>
      </c>
      <c r="L2383" t="b">
        <v>0</v>
      </c>
      <c r="M2383">
        <v>16</v>
      </c>
      <c r="N2383" t="b">
        <v>1</v>
      </c>
      <c r="O2383" t="s">
        <v>8269</v>
      </c>
      <c r="P2383">
        <f t="shared" si="148"/>
        <v>129</v>
      </c>
      <c r="Q2383">
        <f t="shared" si="149"/>
        <v>60.69</v>
      </c>
      <c r="R2383" s="12" t="s">
        <v>8323</v>
      </c>
      <c r="S2383" t="s">
        <v>8326</v>
      </c>
      <c r="T2383" s="17">
        <f t="shared" si="150"/>
        <v>41922.640590277777</v>
      </c>
      <c r="U2383" s="17">
        <f t="shared" si="151"/>
        <v>41850.958333333336</v>
      </c>
    </row>
    <row r="2384" spans="2:22" ht="42.75" hidden="1" x14ac:dyDescent="0.45">
      <c r="B2384">
        <v>2627</v>
      </c>
      <c r="C2384" s="9" t="s">
        <v>2627</v>
      </c>
      <c r="D2384" s="3" t="s">
        <v>6737</v>
      </c>
      <c r="E2384" s="5">
        <v>150</v>
      </c>
      <c r="F2384" s="7">
        <v>970</v>
      </c>
      <c r="G2384" t="s">
        <v>8218</v>
      </c>
      <c r="H2384" t="s">
        <v>8223</v>
      </c>
      <c r="I2384" t="s">
        <v>8245</v>
      </c>
      <c r="J2384">
        <v>1448571261</v>
      </c>
      <c r="K2384">
        <v>1445975661</v>
      </c>
      <c r="L2384" t="b">
        <v>0</v>
      </c>
      <c r="M2384">
        <v>45</v>
      </c>
      <c r="N2384" t="b">
        <v>1</v>
      </c>
      <c r="O2384" t="s">
        <v>8299</v>
      </c>
      <c r="P2384">
        <f t="shared" si="148"/>
        <v>647</v>
      </c>
      <c r="Q2384">
        <f t="shared" si="149"/>
        <v>21.56</v>
      </c>
      <c r="R2384" s="12" t="s">
        <v>8308</v>
      </c>
      <c r="S2384" t="s">
        <v>8315</v>
      </c>
      <c r="T2384" s="17">
        <f t="shared" si="150"/>
        <v>42304.829409722224</v>
      </c>
      <c r="U2384" s="17">
        <f t="shared" si="151"/>
        <v>41894.734895833331</v>
      </c>
    </row>
    <row r="2385" spans="2:21" ht="42.75" x14ac:dyDescent="0.45">
      <c r="B2385">
        <v>3420</v>
      </c>
      <c r="C2385" s="9" t="s">
        <v>3419</v>
      </c>
      <c r="D2385" s="3" t="s">
        <v>7530</v>
      </c>
      <c r="E2385" s="5">
        <v>700</v>
      </c>
      <c r="F2385" s="7">
        <v>966</v>
      </c>
      <c r="G2385" t="s">
        <v>8218</v>
      </c>
      <c r="H2385" t="s">
        <v>8224</v>
      </c>
      <c r="I2385" t="s">
        <v>8246</v>
      </c>
      <c r="J2385">
        <v>1455408000</v>
      </c>
      <c r="K2385">
        <v>1454638202</v>
      </c>
      <c r="L2385" t="b">
        <v>0</v>
      </c>
      <c r="M2385">
        <v>34</v>
      </c>
      <c r="N2385" t="b">
        <v>1</v>
      </c>
      <c r="O2385" t="s">
        <v>8269</v>
      </c>
      <c r="P2385">
        <f t="shared" si="148"/>
        <v>138</v>
      </c>
      <c r="Q2385">
        <f t="shared" si="149"/>
        <v>28.41</v>
      </c>
      <c r="R2385" s="12" t="s">
        <v>8323</v>
      </c>
      <c r="S2385" t="s">
        <v>8326</v>
      </c>
      <c r="T2385" s="17">
        <f t="shared" si="150"/>
        <v>42405.090300925927</v>
      </c>
      <c r="U2385" s="17">
        <f t="shared" si="151"/>
        <v>42756.491643518515</v>
      </c>
    </row>
    <row r="2386" spans="2:21" ht="42.75" hidden="1" x14ac:dyDescent="0.45">
      <c r="B2386">
        <v>2873</v>
      </c>
      <c r="C2386" s="9" t="s">
        <v>2873</v>
      </c>
      <c r="D2386" s="3" t="s">
        <v>6983</v>
      </c>
      <c r="E2386" s="5">
        <v>2500</v>
      </c>
      <c r="F2386" s="7">
        <v>953</v>
      </c>
      <c r="G2386" t="s">
        <v>8220</v>
      </c>
      <c r="H2386" t="s">
        <v>8223</v>
      </c>
      <c r="I2386" t="s">
        <v>8245</v>
      </c>
      <c r="J2386">
        <v>1422473831</v>
      </c>
      <c r="K2386">
        <v>1419881831</v>
      </c>
      <c r="L2386" t="b">
        <v>0</v>
      </c>
      <c r="M2386">
        <v>8</v>
      </c>
      <c r="N2386" t="b">
        <v>0</v>
      </c>
      <c r="O2386" t="s">
        <v>8269</v>
      </c>
      <c r="P2386">
        <f t="shared" si="148"/>
        <v>38</v>
      </c>
      <c r="Q2386">
        <f t="shared" si="149"/>
        <v>119.13</v>
      </c>
      <c r="R2386" s="12" t="s">
        <v>8323</v>
      </c>
      <c r="S2386" t="s">
        <v>8326</v>
      </c>
      <c r="T2386" s="17">
        <f t="shared" si="150"/>
        <v>42002.817488425921</v>
      </c>
      <c r="U2386" s="17">
        <f t="shared" si="151"/>
        <v>41932.249305555553</v>
      </c>
    </row>
    <row r="2387" spans="2:21" ht="42.75" x14ac:dyDescent="0.45">
      <c r="B2387">
        <v>3460</v>
      </c>
      <c r="C2387" s="9" t="s">
        <v>3459</v>
      </c>
      <c r="D2387" s="3" t="s">
        <v>7570</v>
      </c>
      <c r="E2387" s="5">
        <v>500</v>
      </c>
      <c r="F2387" s="7">
        <v>950</v>
      </c>
      <c r="G2387" t="s">
        <v>8218</v>
      </c>
      <c r="H2387" t="s">
        <v>8224</v>
      </c>
      <c r="I2387" t="s">
        <v>8246</v>
      </c>
      <c r="J2387">
        <v>1408106352</v>
      </c>
      <c r="K2387">
        <v>1406896752</v>
      </c>
      <c r="L2387" t="b">
        <v>0</v>
      </c>
      <c r="M2387">
        <v>19</v>
      </c>
      <c r="N2387" t="b">
        <v>1</v>
      </c>
      <c r="O2387" t="s">
        <v>8269</v>
      </c>
      <c r="P2387">
        <f t="shared" si="148"/>
        <v>190</v>
      </c>
      <c r="Q2387">
        <f t="shared" si="149"/>
        <v>50</v>
      </c>
      <c r="R2387" s="12" t="s">
        <v>8323</v>
      </c>
      <c r="S2387" t="s">
        <v>8326</v>
      </c>
      <c r="T2387" s="17">
        <f t="shared" si="150"/>
        <v>41852.527222222219</v>
      </c>
      <c r="U2387" s="17">
        <f t="shared" si="151"/>
        <v>42334.871076388896</v>
      </c>
    </row>
    <row r="2388" spans="2:21" ht="42.75" hidden="1" x14ac:dyDescent="0.45">
      <c r="B2388">
        <v>2515</v>
      </c>
      <c r="C2388" s="9" t="s">
        <v>2515</v>
      </c>
      <c r="D2388" s="3" t="s">
        <v>6625</v>
      </c>
      <c r="E2388" s="5">
        <v>5000</v>
      </c>
      <c r="F2388" s="7">
        <v>930</v>
      </c>
      <c r="G2388" t="s">
        <v>8220</v>
      </c>
      <c r="H2388" t="s">
        <v>8223</v>
      </c>
      <c r="I2388" t="s">
        <v>8245</v>
      </c>
      <c r="J2388">
        <v>1424635753</v>
      </c>
      <c r="K2388">
        <v>1422043753</v>
      </c>
      <c r="L2388" t="b">
        <v>0</v>
      </c>
      <c r="M2388">
        <v>12</v>
      </c>
      <c r="N2388" t="b">
        <v>0</v>
      </c>
      <c r="O2388" t="s">
        <v>8297</v>
      </c>
      <c r="P2388">
        <f t="shared" si="148"/>
        <v>19</v>
      </c>
      <c r="Q2388">
        <f t="shared" si="149"/>
        <v>77.5</v>
      </c>
      <c r="R2388" s="12" t="s">
        <v>8319</v>
      </c>
      <c r="S2388" t="s">
        <v>8357</v>
      </c>
      <c r="T2388" s="17">
        <f t="shared" si="150"/>
        <v>42027.839733796296</v>
      </c>
      <c r="U2388" s="17">
        <f t="shared" si="151"/>
        <v>42414</v>
      </c>
    </row>
    <row r="2389" spans="2:21" ht="28.5" hidden="1" x14ac:dyDescent="0.45">
      <c r="B2389">
        <v>2628</v>
      </c>
      <c r="C2389" s="9" t="s">
        <v>2628</v>
      </c>
      <c r="D2389" s="3" t="s">
        <v>6738</v>
      </c>
      <c r="E2389" s="5">
        <v>839</v>
      </c>
      <c r="F2389" s="7">
        <v>926</v>
      </c>
      <c r="G2389" t="s">
        <v>8218</v>
      </c>
      <c r="H2389" t="s">
        <v>8223</v>
      </c>
      <c r="I2389" t="s">
        <v>8245</v>
      </c>
      <c r="J2389">
        <v>1417389067</v>
      </c>
      <c r="K2389">
        <v>1415661067</v>
      </c>
      <c r="L2389" t="b">
        <v>0</v>
      </c>
      <c r="M2389">
        <v>21</v>
      </c>
      <c r="N2389" t="b">
        <v>1</v>
      </c>
      <c r="O2389" t="s">
        <v>8299</v>
      </c>
      <c r="P2389">
        <f t="shared" si="148"/>
        <v>110</v>
      </c>
      <c r="Q2389">
        <f t="shared" si="149"/>
        <v>44.1</v>
      </c>
      <c r="R2389" s="12" t="s">
        <v>8308</v>
      </c>
      <c r="S2389" t="s">
        <v>8315</v>
      </c>
      <c r="T2389" s="17">
        <f t="shared" si="150"/>
        <v>41953.966053240743</v>
      </c>
      <c r="U2389" s="17">
        <f t="shared" si="151"/>
        <v>42032.817488425921</v>
      </c>
    </row>
    <row r="2390" spans="2:21" ht="57" hidden="1" x14ac:dyDescent="0.45">
      <c r="B2390">
        <v>3637</v>
      </c>
      <c r="C2390" s="9" t="s">
        <v>3635</v>
      </c>
      <c r="D2390" s="3" t="s">
        <v>7747</v>
      </c>
      <c r="E2390" s="5">
        <v>3000</v>
      </c>
      <c r="F2390" s="7">
        <v>926</v>
      </c>
      <c r="G2390" t="s">
        <v>8220</v>
      </c>
      <c r="H2390" t="s">
        <v>8223</v>
      </c>
      <c r="I2390" t="s">
        <v>8245</v>
      </c>
      <c r="J2390">
        <v>1420130935</v>
      </c>
      <c r="K2390">
        <v>1417538935</v>
      </c>
      <c r="L2390" t="b">
        <v>0</v>
      </c>
      <c r="M2390">
        <v>14</v>
      </c>
      <c r="N2390" t="b">
        <v>0</v>
      </c>
      <c r="O2390" t="s">
        <v>8303</v>
      </c>
      <c r="P2390">
        <f t="shared" si="148"/>
        <v>31</v>
      </c>
      <c r="Q2390">
        <f t="shared" si="149"/>
        <v>66.14</v>
      </c>
      <c r="R2390" s="12" t="s">
        <v>8323</v>
      </c>
      <c r="S2390" t="s">
        <v>8335</v>
      </c>
      <c r="T2390" s="17">
        <f t="shared" si="150"/>
        <v>41975.700636574074</v>
      </c>
      <c r="U2390" s="17">
        <f t="shared" si="151"/>
        <v>41866.527222222219</v>
      </c>
    </row>
    <row r="2391" spans="2:21" ht="42.75" x14ac:dyDescent="0.45">
      <c r="B2391">
        <v>2796</v>
      </c>
      <c r="C2391" s="9" t="s">
        <v>2796</v>
      </c>
      <c r="D2391" s="3" t="s">
        <v>6906</v>
      </c>
      <c r="E2391" s="5">
        <v>800</v>
      </c>
      <c r="F2391" s="7">
        <v>924</v>
      </c>
      <c r="G2391" t="s">
        <v>8218</v>
      </c>
      <c r="H2391" t="s">
        <v>8224</v>
      </c>
      <c r="I2391" t="s">
        <v>8246</v>
      </c>
      <c r="J2391">
        <v>1404564028</v>
      </c>
      <c r="K2391">
        <v>1401972028</v>
      </c>
      <c r="L2391" t="b">
        <v>0</v>
      </c>
      <c r="M2391">
        <v>21</v>
      </c>
      <c r="N2391" t="b">
        <v>1</v>
      </c>
      <c r="O2391" t="s">
        <v>8269</v>
      </c>
      <c r="P2391">
        <f t="shared" si="148"/>
        <v>116</v>
      </c>
      <c r="Q2391">
        <f t="shared" si="149"/>
        <v>44</v>
      </c>
      <c r="R2391" s="12" t="s">
        <v>8323</v>
      </c>
      <c r="S2391" t="s">
        <v>8326</v>
      </c>
      <c r="T2391" s="17">
        <f t="shared" si="150"/>
        <v>41795.528101851851</v>
      </c>
      <c r="U2391" s="17">
        <f t="shared" si="151"/>
        <v>42057.839733796296</v>
      </c>
    </row>
    <row r="2392" spans="2:21" ht="28.5" hidden="1" x14ac:dyDescent="0.45">
      <c r="B2392">
        <v>2293</v>
      </c>
      <c r="C2392" s="9" t="s">
        <v>2294</v>
      </c>
      <c r="D2392" s="3" t="s">
        <v>6403</v>
      </c>
      <c r="E2392" s="5">
        <v>850</v>
      </c>
      <c r="F2392" s="7">
        <v>920</v>
      </c>
      <c r="G2392" t="s">
        <v>8218</v>
      </c>
      <c r="H2392" t="s">
        <v>8223</v>
      </c>
      <c r="I2392" t="s">
        <v>8245</v>
      </c>
      <c r="J2392">
        <v>1348545540</v>
      </c>
      <c r="K2392">
        <v>1346345999</v>
      </c>
      <c r="L2392" t="b">
        <v>0</v>
      </c>
      <c r="M2392">
        <v>27</v>
      </c>
      <c r="N2392" t="b">
        <v>1</v>
      </c>
      <c r="O2392" t="s">
        <v>8274</v>
      </c>
      <c r="P2392">
        <f t="shared" si="148"/>
        <v>108</v>
      </c>
      <c r="Q2392">
        <f t="shared" si="149"/>
        <v>34.07</v>
      </c>
      <c r="R2392" s="12" t="s">
        <v>8327</v>
      </c>
      <c r="S2392" t="s">
        <v>8331</v>
      </c>
      <c r="T2392" s="17">
        <f t="shared" si="150"/>
        <v>41151.708321759259</v>
      </c>
      <c r="U2392" s="17">
        <f t="shared" si="151"/>
        <v>41973.966053240743</v>
      </c>
    </row>
    <row r="2393" spans="2:21" ht="28.5" x14ac:dyDescent="0.45">
      <c r="B2393">
        <v>3395</v>
      </c>
      <c r="C2393" s="9" t="s">
        <v>3394</v>
      </c>
      <c r="D2393" s="3" t="s">
        <v>7505</v>
      </c>
      <c r="E2393" s="5">
        <v>500</v>
      </c>
      <c r="F2393" s="7">
        <v>920</v>
      </c>
      <c r="G2393" t="s">
        <v>8218</v>
      </c>
      <c r="H2393" t="s">
        <v>8224</v>
      </c>
      <c r="I2393" t="s">
        <v>8246</v>
      </c>
      <c r="J2393">
        <v>1433009400</v>
      </c>
      <c r="K2393">
        <v>1431795944</v>
      </c>
      <c r="L2393" t="b">
        <v>0</v>
      </c>
      <c r="M2393">
        <v>38</v>
      </c>
      <c r="N2393" t="b">
        <v>1</v>
      </c>
      <c r="O2393" t="s">
        <v>8269</v>
      </c>
      <c r="P2393">
        <f t="shared" si="148"/>
        <v>184</v>
      </c>
      <c r="Q2393">
        <f t="shared" si="149"/>
        <v>24.21</v>
      </c>
      <c r="R2393" s="12" t="s">
        <v>8323</v>
      </c>
      <c r="S2393" t="s">
        <v>8326</v>
      </c>
      <c r="T2393" s="17">
        <f t="shared" si="150"/>
        <v>42140.712314814817</v>
      </c>
      <c r="U2393" s="17">
        <f t="shared" si="151"/>
        <v>42005.700636574074</v>
      </c>
    </row>
    <row r="2394" spans="2:21" ht="42.75" hidden="1" x14ac:dyDescent="0.45">
      <c r="B2394">
        <v>1394</v>
      </c>
      <c r="C2394" s="9" t="s">
        <v>1395</v>
      </c>
      <c r="D2394" s="3" t="s">
        <v>5504</v>
      </c>
      <c r="E2394" s="5">
        <v>750</v>
      </c>
      <c r="F2394" s="7">
        <v>916</v>
      </c>
      <c r="G2394" t="s">
        <v>8218</v>
      </c>
      <c r="H2394" t="s">
        <v>8223</v>
      </c>
      <c r="I2394" t="s">
        <v>8245</v>
      </c>
      <c r="J2394">
        <v>1488337200</v>
      </c>
      <c r="K2394">
        <v>1484623726</v>
      </c>
      <c r="L2394" t="b">
        <v>0</v>
      </c>
      <c r="M2394">
        <v>17</v>
      </c>
      <c r="N2394" t="b">
        <v>1</v>
      </c>
      <c r="O2394" t="s">
        <v>8274</v>
      </c>
      <c r="P2394">
        <f t="shared" si="148"/>
        <v>122</v>
      </c>
      <c r="Q2394">
        <f t="shared" si="149"/>
        <v>53.88</v>
      </c>
      <c r="R2394" s="12" t="s">
        <v>8327</v>
      </c>
      <c r="S2394" t="s">
        <v>8331</v>
      </c>
      <c r="T2394" s="17">
        <f t="shared" si="150"/>
        <v>42752.144976851851</v>
      </c>
      <c r="U2394" s="17">
        <f t="shared" si="151"/>
        <v>41825.528101851851</v>
      </c>
    </row>
    <row r="2395" spans="2:21" ht="42.75" hidden="1" x14ac:dyDescent="0.45">
      <c r="B2395">
        <v>812</v>
      </c>
      <c r="C2395" s="9" t="s">
        <v>813</v>
      </c>
      <c r="D2395" s="3" t="s">
        <v>4922</v>
      </c>
      <c r="E2395" s="5">
        <v>600</v>
      </c>
      <c r="F2395" s="7">
        <v>911</v>
      </c>
      <c r="G2395" t="s">
        <v>8218</v>
      </c>
      <c r="H2395" t="s">
        <v>8223</v>
      </c>
      <c r="I2395" t="s">
        <v>8245</v>
      </c>
      <c r="J2395">
        <v>1362146280</v>
      </c>
      <c r="K2395">
        <v>1357604752</v>
      </c>
      <c r="L2395" t="b">
        <v>0</v>
      </c>
      <c r="M2395">
        <v>33</v>
      </c>
      <c r="N2395" t="b">
        <v>1</v>
      </c>
      <c r="O2395" t="s">
        <v>8274</v>
      </c>
      <c r="P2395">
        <f t="shared" si="148"/>
        <v>152</v>
      </c>
      <c r="Q2395">
        <f t="shared" si="149"/>
        <v>27.61</v>
      </c>
      <c r="R2395" s="12" t="s">
        <v>8327</v>
      </c>
      <c r="S2395" t="s">
        <v>8331</v>
      </c>
      <c r="T2395" s="17">
        <f t="shared" si="150"/>
        <v>41282.017962962964</v>
      </c>
      <c r="U2395" s="17">
        <f t="shared" si="151"/>
        <v>41177.165972222225</v>
      </c>
    </row>
    <row r="2396" spans="2:21" hidden="1" x14ac:dyDescent="0.45">
      <c r="B2396">
        <v>1152</v>
      </c>
      <c r="C2396" s="9" t="s">
        <v>1153</v>
      </c>
      <c r="D2396" s="3" t="s">
        <v>5262</v>
      </c>
      <c r="E2396" s="5">
        <v>16000</v>
      </c>
      <c r="F2396" s="7">
        <v>911</v>
      </c>
      <c r="G2396" t="s">
        <v>8220</v>
      </c>
      <c r="H2396" t="s">
        <v>8223</v>
      </c>
      <c r="I2396" t="s">
        <v>8245</v>
      </c>
      <c r="J2396">
        <v>1431709312</v>
      </c>
      <c r="K2396">
        <v>1429117312</v>
      </c>
      <c r="L2396" t="b">
        <v>0</v>
      </c>
      <c r="M2396">
        <v>15</v>
      </c>
      <c r="N2396" t="b">
        <v>0</v>
      </c>
      <c r="O2396" t="s">
        <v>8282</v>
      </c>
      <c r="P2396">
        <f t="shared" si="148"/>
        <v>6</v>
      </c>
      <c r="Q2396">
        <f t="shared" si="149"/>
        <v>60.73</v>
      </c>
      <c r="R2396" s="12" t="s">
        <v>8319</v>
      </c>
      <c r="S2396" t="s">
        <v>8345</v>
      </c>
      <c r="T2396" s="17">
        <f t="shared" si="150"/>
        <v>42109.709629629629</v>
      </c>
      <c r="U2396" s="17">
        <f t="shared" si="151"/>
        <v>42154.756944444445</v>
      </c>
    </row>
    <row r="2397" spans="2:21" ht="42.75" hidden="1" x14ac:dyDescent="0.45">
      <c r="B2397">
        <v>3093</v>
      </c>
      <c r="C2397" s="9" t="s">
        <v>3093</v>
      </c>
      <c r="D2397" s="3" t="s">
        <v>7203</v>
      </c>
      <c r="E2397" s="5">
        <v>4000</v>
      </c>
      <c r="F2397" s="7">
        <v>910</v>
      </c>
      <c r="G2397" t="s">
        <v>8220</v>
      </c>
      <c r="H2397" t="s">
        <v>8228</v>
      </c>
      <c r="I2397" t="s">
        <v>8250</v>
      </c>
      <c r="J2397">
        <v>1401595140</v>
      </c>
      <c r="K2397">
        <v>1398980941</v>
      </c>
      <c r="L2397" t="b">
        <v>0</v>
      </c>
      <c r="M2397">
        <v>17</v>
      </c>
      <c r="N2397" t="b">
        <v>0</v>
      </c>
      <c r="O2397" t="s">
        <v>8301</v>
      </c>
      <c r="P2397">
        <f t="shared" si="148"/>
        <v>23</v>
      </c>
      <c r="Q2397">
        <f t="shared" si="149"/>
        <v>53.53</v>
      </c>
      <c r="R2397" s="12" t="s">
        <v>8323</v>
      </c>
      <c r="S2397" t="s">
        <v>8324</v>
      </c>
      <c r="T2397" s="17">
        <f t="shared" si="150"/>
        <v>41760.909039351849</v>
      </c>
      <c r="U2397" s="17">
        <f t="shared" si="151"/>
        <v>42795.125</v>
      </c>
    </row>
    <row r="2398" spans="2:21" ht="42.75" hidden="1" x14ac:dyDescent="0.45">
      <c r="B2398">
        <v>977</v>
      </c>
      <c r="C2398" s="9" t="s">
        <v>978</v>
      </c>
      <c r="D2398" s="3" t="s">
        <v>5087</v>
      </c>
      <c r="E2398" s="5">
        <v>2700</v>
      </c>
      <c r="F2398" s="7">
        <v>909</v>
      </c>
      <c r="G2398" t="s">
        <v>8220</v>
      </c>
      <c r="H2398" t="s">
        <v>8238</v>
      </c>
      <c r="I2398" t="s">
        <v>8248</v>
      </c>
      <c r="J2398">
        <v>1456094197</v>
      </c>
      <c r="K2398">
        <v>1453502197</v>
      </c>
      <c r="L2398" t="b">
        <v>0</v>
      </c>
      <c r="M2398">
        <v>12</v>
      </c>
      <c r="N2398" t="b">
        <v>0</v>
      </c>
      <c r="O2398" t="s">
        <v>8271</v>
      </c>
      <c r="P2398">
        <f t="shared" si="148"/>
        <v>34</v>
      </c>
      <c r="Q2398">
        <f t="shared" si="149"/>
        <v>75.75</v>
      </c>
      <c r="R2398" s="12" t="s">
        <v>8308</v>
      </c>
      <c r="S2398" t="s">
        <v>8310</v>
      </c>
      <c r="T2398" s="17">
        <f t="shared" si="150"/>
        <v>42391.942094907412</v>
      </c>
      <c r="U2398" s="17">
        <f t="shared" si="151"/>
        <v>41334.581944444442</v>
      </c>
    </row>
    <row r="2399" spans="2:21" ht="42.75" x14ac:dyDescent="0.45">
      <c r="B2399">
        <v>3914</v>
      </c>
      <c r="C2399" s="9" t="s">
        <v>3911</v>
      </c>
      <c r="D2399" s="3" t="s">
        <v>8022</v>
      </c>
      <c r="E2399" s="5">
        <v>2500</v>
      </c>
      <c r="F2399" s="7">
        <v>909</v>
      </c>
      <c r="G2399" t="s">
        <v>8220</v>
      </c>
      <c r="H2399" t="s">
        <v>8224</v>
      </c>
      <c r="I2399" t="s">
        <v>8246</v>
      </c>
      <c r="J2399">
        <v>1431298740</v>
      </c>
      <c r="K2399">
        <v>1429558756</v>
      </c>
      <c r="L2399" t="b">
        <v>0</v>
      </c>
      <c r="M2399">
        <v>27</v>
      </c>
      <c r="N2399" t="b">
        <v>0</v>
      </c>
      <c r="O2399" t="s">
        <v>8269</v>
      </c>
      <c r="P2399">
        <f t="shared" si="148"/>
        <v>36</v>
      </c>
      <c r="Q2399">
        <f t="shared" si="149"/>
        <v>33.67</v>
      </c>
      <c r="R2399" s="12" t="s">
        <v>8323</v>
      </c>
      <c r="S2399" t="s">
        <v>8326</v>
      </c>
      <c r="T2399" s="17">
        <f t="shared" si="150"/>
        <v>42114.818935185183</v>
      </c>
      <c r="U2399" s="17">
        <f t="shared" si="151"/>
        <v>42139.709629629629</v>
      </c>
    </row>
    <row r="2400" spans="2:21" ht="42.75" hidden="1" x14ac:dyDescent="0.45">
      <c r="B2400">
        <v>1786</v>
      </c>
      <c r="C2400" s="9" t="s">
        <v>1787</v>
      </c>
      <c r="D2400" s="3" t="s">
        <v>5896</v>
      </c>
      <c r="E2400" s="5">
        <v>1900</v>
      </c>
      <c r="F2400" s="7">
        <v>905</v>
      </c>
      <c r="G2400" t="s">
        <v>8220</v>
      </c>
      <c r="H2400" t="s">
        <v>8232</v>
      </c>
      <c r="I2400" t="s">
        <v>8248</v>
      </c>
      <c r="J2400">
        <v>1418649177</v>
      </c>
      <c r="K2400">
        <v>1416057177</v>
      </c>
      <c r="L2400" t="b">
        <v>1</v>
      </c>
      <c r="M2400">
        <v>29</v>
      </c>
      <c r="N2400" t="b">
        <v>0</v>
      </c>
      <c r="O2400" t="s">
        <v>8283</v>
      </c>
      <c r="P2400">
        <f t="shared" si="148"/>
        <v>48</v>
      </c>
      <c r="Q2400">
        <f t="shared" si="149"/>
        <v>31.21</v>
      </c>
      <c r="R2400" s="12" t="s">
        <v>8313</v>
      </c>
      <c r="S2400" t="s">
        <v>8314</v>
      </c>
      <c r="T2400" s="17">
        <f t="shared" si="150"/>
        <v>41958.550659722227</v>
      </c>
      <c r="U2400" s="17">
        <f t="shared" si="151"/>
        <v>41791.165972222225</v>
      </c>
    </row>
    <row r="2401" spans="2:21" ht="42.75" hidden="1" x14ac:dyDescent="0.45">
      <c r="B2401">
        <v>3510</v>
      </c>
      <c r="C2401" s="9" t="s">
        <v>3509</v>
      </c>
      <c r="D2401" s="3" t="s">
        <v>7620</v>
      </c>
      <c r="E2401" s="5">
        <v>900</v>
      </c>
      <c r="F2401" s="7">
        <v>905</v>
      </c>
      <c r="G2401" t="s">
        <v>8218</v>
      </c>
      <c r="H2401" t="s">
        <v>8223</v>
      </c>
      <c r="I2401" t="s">
        <v>8245</v>
      </c>
      <c r="J2401">
        <v>1404312846</v>
      </c>
      <c r="K2401">
        <v>1402584846</v>
      </c>
      <c r="L2401" t="b">
        <v>0</v>
      </c>
      <c r="M2401">
        <v>15</v>
      </c>
      <c r="N2401" t="b">
        <v>1</v>
      </c>
      <c r="O2401" t="s">
        <v>8269</v>
      </c>
      <c r="P2401">
        <f t="shared" si="148"/>
        <v>101</v>
      </c>
      <c r="Q2401">
        <f t="shared" si="149"/>
        <v>60.33</v>
      </c>
      <c r="R2401" s="12" t="s">
        <v>8323</v>
      </c>
      <c r="S2401" t="s">
        <v>8326</v>
      </c>
      <c r="T2401" s="17">
        <f t="shared" si="150"/>
        <v>41802.62090277778</v>
      </c>
      <c r="U2401" s="17">
        <f t="shared" si="151"/>
        <v>42421.942094907412</v>
      </c>
    </row>
    <row r="2402" spans="2:21" ht="42.75" hidden="1" x14ac:dyDescent="0.45">
      <c r="B2402">
        <v>664</v>
      </c>
      <c r="C2402" s="9" t="s">
        <v>665</v>
      </c>
      <c r="D2402" s="3" t="s">
        <v>4774</v>
      </c>
      <c r="E2402" s="5">
        <v>12000</v>
      </c>
      <c r="F2402" s="7">
        <v>904</v>
      </c>
      <c r="G2402" t="s">
        <v>8220</v>
      </c>
      <c r="H2402" t="s">
        <v>8223</v>
      </c>
      <c r="I2402" t="s">
        <v>8245</v>
      </c>
      <c r="J2402">
        <v>1428940775</v>
      </c>
      <c r="K2402">
        <v>1426348775</v>
      </c>
      <c r="L2402" t="b">
        <v>0</v>
      </c>
      <c r="M2402">
        <v>29</v>
      </c>
      <c r="N2402" t="b">
        <v>0</v>
      </c>
      <c r="O2402" t="s">
        <v>8271</v>
      </c>
      <c r="P2402">
        <f t="shared" si="148"/>
        <v>8</v>
      </c>
      <c r="Q2402">
        <f t="shared" si="149"/>
        <v>31.17</v>
      </c>
      <c r="R2402" s="12" t="s">
        <v>8308</v>
      </c>
      <c r="S2402" t="s">
        <v>8310</v>
      </c>
      <c r="T2402" s="17">
        <f t="shared" si="150"/>
        <v>42077.666377314818</v>
      </c>
      <c r="U2402" s="17">
        <f t="shared" si="151"/>
        <v>42134.957638888889</v>
      </c>
    </row>
    <row r="2403" spans="2:21" ht="42.75" hidden="1" x14ac:dyDescent="0.45">
      <c r="B2403">
        <v>785</v>
      </c>
      <c r="C2403" s="9" t="s">
        <v>786</v>
      </c>
      <c r="D2403" s="3" t="s">
        <v>4895</v>
      </c>
      <c r="E2403" s="5">
        <v>500</v>
      </c>
      <c r="F2403" s="7">
        <v>903.14</v>
      </c>
      <c r="G2403" t="s">
        <v>8218</v>
      </c>
      <c r="H2403" t="s">
        <v>8223</v>
      </c>
      <c r="I2403" t="s">
        <v>8245</v>
      </c>
      <c r="J2403">
        <v>1362060915</v>
      </c>
      <c r="K2403">
        <v>1359468915</v>
      </c>
      <c r="L2403" t="b">
        <v>0</v>
      </c>
      <c r="M2403">
        <v>29</v>
      </c>
      <c r="N2403" t="b">
        <v>1</v>
      </c>
      <c r="O2403" t="s">
        <v>8274</v>
      </c>
      <c r="P2403">
        <f t="shared" si="148"/>
        <v>181</v>
      </c>
      <c r="Q2403">
        <f t="shared" si="149"/>
        <v>31.14</v>
      </c>
      <c r="R2403" s="12" t="s">
        <v>8327</v>
      </c>
      <c r="S2403" t="s">
        <v>8331</v>
      </c>
      <c r="T2403" s="17">
        <f t="shared" si="150"/>
        <v>41303.593923611108</v>
      </c>
      <c r="U2403" s="17">
        <f t="shared" si="151"/>
        <v>41988.550659722227</v>
      </c>
    </row>
    <row r="2404" spans="2:21" ht="42.75" hidden="1" x14ac:dyDescent="0.45">
      <c r="B2404">
        <v>73</v>
      </c>
      <c r="C2404" s="9" t="s">
        <v>75</v>
      </c>
      <c r="D2404" s="3" t="s">
        <v>4184</v>
      </c>
      <c r="E2404" s="5">
        <v>900</v>
      </c>
      <c r="F2404" s="7">
        <v>900</v>
      </c>
      <c r="G2404" t="s">
        <v>8218</v>
      </c>
      <c r="H2404" t="s">
        <v>8223</v>
      </c>
      <c r="I2404" t="s">
        <v>8245</v>
      </c>
      <c r="J2404">
        <v>1304395140</v>
      </c>
      <c r="K2404">
        <v>1297620584</v>
      </c>
      <c r="L2404" t="b">
        <v>0</v>
      </c>
      <c r="M2404">
        <v>18</v>
      </c>
      <c r="N2404" t="b">
        <v>1</v>
      </c>
      <c r="O2404" t="s">
        <v>8264</v>
      </c>
      <c r="P2404">
        <f t="shared" si="148"/>
        <v>100</v>
      </c>
      <c r="Q2404">
        <f t="shared" si="149"/>
        <v>50</v>
      </c>
      <c r="R2404" s="12" t="s">
        <v>8321</v>
      </c>
      <c r="S2404" t="s">
        <v>8343</v>
      </c>
      <c r="T2404" s="17">
        <f t="shared" si="150"/>
        <v>40587.75675925926</v>
      </c>
      <c r="U2404" s="17">
        <f t="shared" si="151"/>
        <v>41822.62090277778</v>
      </c>
    </row>
    <row r="2405" spans="2:21" ht="42.75" hidden="1" x14ac:dyDescent="0.45">
      <c r="B2405">
        <v>3836</v>
      </c>
      <c r="C2405" s="9" t="s">
        <v>3833</v>
      </c>
      <c r="D2405" s="3" t="s">
        <v>7945</v>
      </c>
      <c r="E2405" s="5">
        <v>800</v>
      </c>
      <c r="F2405" s="7">
        <v>900</v>
      </c>
      <c r="G2405" t="s">
        <v>8218</v>
      </c>
      <c r="H2405" t="s">
        <v>8223</v>
      </c>
      <c r="I2405" t="s">
        <v>8245</v>
      </c>
      <c r="J2405">
        <v>1470197340</v>
      </c>
      <c r="K2405">
        <v>1467497652</v>
      </c>
      <c r="L2405" t="b">
        <v>0</v>
      </c>
      <c r="M2405">
        <v>14</v>
      </c>
      <c r="N2405" t="b">
        <v>1</v>
      </c>
      <c r="O2405" t="s">
        <v>8269</v>
      </c>
      <c r="P2405">
        <f t="shared" si="148"/>
        <v>113</v>
      </c>
      <c r="Q2405">
        <f t="shared" si="149"/>
        <v>64.290000000000006</v>
      </c>
      <c r="R2405" s="12" t="s">
        <v>8323</v>
      </c>
      <c r="S2405" t="s">
        <v>8326</v>
      </c>
      <c r="T2405" s="17">
        <f t="shared" si="150"/>
        <v>42553.926527777774</v>
      </c>
      <c r="U2405" s="17">
        <f t="shared" si="151"/>
        <v>42107.666377314818</v>
      </c>
    </row>
    <row r="2406" spans="2:21" ht="42.75" hidden="1" x14ac:dyDescent="0.45">
      <c r="B2406">
        <v>2191</v>
      </c>
      <c r="C2406" s="9" t="s">
        <v>2192</v>
      </c>
      <c r="D2406" s="3" t="s">
        <v>6301</v>
      </c>
      <c r="E2406" s="5">
        <v>750</v>
      </c>
      <c r="F2406" s="7">
        <v>898</v>
      </c>
      <c r="G2406" t="s">
        <v>8218</v>
      </c>
      <c r="H2406" t="s">
        <v>8224</v>
      </c>
      <c r="I2406" t="s">
        <v>8246</v>
      </c>
      <c r="J2406">
        <v>1487102427</v>
      </c>
      <c r="K2406">
        <v>1486065627</v>
      </c>
      <c r="L2406" t="b">
        <v>0</v>
      </c>
      <c r="M2406">
        <v>25</v>
      </c>
      <c r="N2406" t="b">
        <v>1</v>
      </c>
      <c r="O2406" t="s">
        <v>8295</v>
      </c>
      <c r="P2406">
        <f t="shared" si="148"/>
        <v>120</v>
      </c>
      <c r="Q2406">
        <f t="shared" si="149"/>
        <v>35.92</v>
      </c>
      <c r="R2406" s="12" t="s">
        <v>8316</v>
      </c>
      <c r="S2406" t="s">
        <v>8317</v>
      </c>
      <c r="T2406" s="17">
        <f t="shared" si="150"/>
        <v>42768.833645833336</v>
      </c>
      <c r="U2406" s="17">
        <f t="shared" si="151"/>
        <v>41333.593923611108</v>
      </c>
    </row>
    <row r="2407" spans="2:21" ht="42.75" hidden="1" x14ac:dyDescent="0.45">
      <c r="B2407">
        <v>1490</v>
      </c>
      <c r="C2407" s="9" t="s">
        <v>1491</v>
      </c>
      <c r="D2407" s="3" t="s">
        <v>5600</v>
      </c>
      <c r="E2407" s="5">
        <v>2900</v>
      </c>
      <c r="F2407" s="7">
        <v>895</v>
      </c>
      <c r="G2407" t="s">
        <v>8220</v>
      </c>
      <c r="H2407" t="s">
        <v>8223</v>
      </c>
      <c r="I2407" t="s">
        <v>8245</v>
      </c>
      <c r="J2407">
        <v>1380720474</v>
      </c>
      <c r="K2407">
        <v>1378214874</v>
      </c>
      <c r="L2407" t="b">
        <v>0</v>
      </c>
      <c r="M2407">
        <v>19</v>
      </c>
      <c r="N2407" t="b">
        <v>0</v>
      </c>
      <c r="O2407" t="s">
        <v>8273</v>
      </c>
      <c r="P2407">
        <f t="shared" si="148"/>
        <v>31</v>
      </c>
      <c r="Q2407">
        <f t="shared" si="149"/>
        <v>47.11</v>
      </c>
      <c r="R2407" s="12" t="s">
        <v>8311</v>
      </c>
      <c r="S2407" t="s">
        <v>8352</v>
      </c>
      <c r="T2407" s="17">
        <f t="shared" si="150"/>
        <v>41520.561041666668</v>
      </c>
      <c r="U2407" s="17">
        <f t="shared" si="151"/>
        <v>40666.165972222225</v>
      </c>
    </row>
    <row r="2408" spans="2:21" ht="42.75" hidden="1" x14ac:dyDescent="0.45">
      <c r="B2408">
        <v>1771</v>
      </c>
      <c r="C2408" s="9" t="s">
        <v>1772</v>
      </c>
      <c r="D2408" s="3" t="s">
        <v>5881</v>
      </c>
      <c r="E2408" s="5">
        <v>4200</v>
      </c>
      <c r="F2408" s="7">
        <v>895</v>
      </c>
      <c r="G2408" t="s">
        <v>8220</v>
      </c>
      <c r="H2408" t="s">
        <v>8224</v>
      </c>
      <c r="I2408" t="s">
        <v>8246</v>
      </c>
      <c r="J2408">
        <v>1414107040</v>
      </c>
      <c r="K2408">
        <v>1411515040</v>
      </c>
      <c r="L2408" t="b">
        <v>1</v>
      </c>
      <c r="M2408">
        <v>25</v>
      </c>
      <c r="N2408" t="b">
        <v>0</v>
      </c>
      <c r="O2408" t="s">
        <v>8283</v>
      </c>
      <c r="P2408">
        <f t="shared" si="148"/>
        <v>21</v>
      </c>
      <c r="Q2408">
        <f t="shared" si="149"/>
        <v>35.799999999999997</v>
      </c>
      <c r="R2408" s="12" t="s">
        <v>8313</v>
      </c>
      <c r="S2408" t="s">
        <v>8314</v>
      </c>
      <c r="T2408" s="17">
        <f t="shared" si="150"/>
        <v>41905.979629629634</v>
      </c>
      <c r="U2408" s="17">
        <f t="shared" si="151"/>
        <v>42585.172916666663</v>
      </c>
    </row>
    <row r="2409" spans="2:21" ht="42.75" hidden="1" x14ac:dyDescent="0.45">
      <c r="B2409">
        <v>675</v>
      </c>
      <c r="C2409" s="9" t="s">
        <v>676</v>
      </c>
      <c r="D2409" s="3" t="s">
        <v>4785</v>
      </c>
      <c r="E2409" s="5">
        <v>6000</v>
      </c>
      <c r="F2409" s="7">
        <v>891</v>
      </c>
      <c r="G2409" t="s">
        <v>8220</v>
      </c>
      <c r="H2409" t="s">
        <v>8223</v>
      </c>
      <c r="I2409" t="s">
        <v>8245</v>
      </c>
      <c r="J2409">
        <v>1420095540</v>
      </c>
      <c r="K2409">
        <v>1417558804</v>
      </c>
      <c r="L2409" t="b">
        <v>0</v>
      </c>
      <c r="M2409">
        <v>26</v>
      </c>
      <c r="N2409" t="b">
        <v>0</v>
      </c>
      <c r="O2409" t="s">
        <v>8271</v>
      </c>
      <c r="P2409">
        <f t="shared" si="148"/>
        <v>15</v>
      </c>
      <c r="Q2409">
        <f t="shared" si="149"/>
        <v>34.270000000000003</v>
      </c>
      <c r="R2409" s="12" t="s">
        <v>8308</v>
      </c>
      <c r="S2409" t="s">
        <v>8310</v>
      </c>
      <c r="T2409" s="17">
        <f t="shared" si="150"/>
        <v>41975.930601851855</v>
      </c>
      <c r="U2409" s="17">
        <f t="shared" si="151"/>
        <v>42780.833645833336</v>
      </c>
    </row>
    <row r="2410" spans="2:21" ht="42.75" hidden="1" x14ac:dyDescent="0.45">
      <c r="B2410">
        <v>2559</v>
      </c>
      <c r="C2410" s="9" t="s">
        <v>2559</v>
      </c>
      <c r="D2410" s="3" t="s">
        <v>6669</v>
      </c>
      <c r="E2410" s="5">
        <v>800</v>
      </c>
      <c r="F2410" s="7">
        <v>890</v>
      </c>
      <c r="G2410" t="s">
        <v>8218</v>
      </c>
      <c r="H2410" t="s">
        <v>8223</v>
      </c>
      <c r="I2410" t="s">
        <v>8245</v>
      </c>
      <c r="J2410">
        <v>1321385820</v>
      </c>
      <c r="K2410">
        <v>1318539484</v>
      </c>
      <c r="L2410" t="b">
        <v>0</v>
      </c>
      <c r="M2410">
        <v>25</v>
      </c>
      <c r="N2410" t="b">
        <v>1</v>
      </c>
      <c r="O2410" t="s">
        <v>8298</v>
      </c>
      <c r="P2410">
        <f t="shared" si="148"/>
        <v>111</v>
      </c>
      <c r="Q2410">
        <f t="shared" si="149"/>
        <v>35.6</v>
      </c>
      <c r="R2410" s="12" t="s">
        <v>8327</v>
      </c>
      <c r="S2410" t="s">
        <v>8341</v>
      </c>
      <c r="T2410" s="17">
        <f t="shared" si="150"/>
        <v>40829.873657407406</v>
      </c>
      <c r="U2410" s="17">
        <f t="shared" si="151"/>
        <v>41549.561041666668</v>
      </c>
    </row>
    <row r="2411" spans="2:21" ht="42.75" x14ac:dyDescent="0.45">
      <c r="B2411">
        <v>3367</v>
      </c>
      <c r="C2411" s="9" t="s">
        <v>3366</v>
      </c>
      <c r="D2411" s="3" t="s">
        <v>7477</v>
      </c>
      <c r="E2411" s="5">
        <v>750</v>
      </c>
      <c r="F2411" s="7">
        <v>890</v>
      </c>
      <c r="G2411" t="s">
        <v>8218</v>
      </c>
      <c r="H2411" t="s">
        <v>8224</v>
      </c>
      <c r="I2411" t="s">
        <v>8246</v>
      </c>
      <c r="J2411">
        <v>1438467894</v>
      </c>
      <c r="K2411">
        <v>1436307894</v>
      </c>
      <c r="L2411" t="b">
        <v>0</v>
      </c>
      <c r="M2411">
        <v>30</v>
      </c>
      <c r="N2411" t="b">
        <v>1</v>
      </c>
      <c r="O2411" t="s">
        <v>8269</v>
      </c>
      <c r="P2411">
        <f t="shared" si="148"/>
        <v>119</v>
      </c>
      <c r="Q2411">
        <f t="shared" si="149"/>
        <v>29.67</v>
      </c>
      <c r="R2411" s="12" t="s">
        <v>8323</v>
      </c>
      <c r="S2411" t="s">
        <v>8326</v>
      </c>
      <c r="T2411" s="17">
        <f t="shared" si="150"/>
        <v>42192.933958333335</v>
      </c>
      <c r="U2411" s="17">
        <f t="shared" si="151"/>
        <v>41935.979629629634</v>
      </c>
    </row>
    <row r="2412" spans="2:21" ht="42.75" hidden="1" x14ac:dyDescent="0.45">
      <c r="B2412">
        <v>1174</v>
      </c>
      <c r="C2412" s="9" t="s">
        <v>1175</v>
      </c>
      <c r="D2412" s="3" t="s">
        <v>5284</v>
      </c>
      <c r="E2412" s="5">
        <v>15000</v>
      </c>
      <c r="F2412" s="7">
        <v>886</v>
      </c>
      <c r="G2412" t="s">
        <v>8220</v>
      </c>
      <c r="H2412" t="s">
        <v>8223</v>
      </c>
      <c r="I2412" t="s">
        <v>8245</v>
      </c>
      <c r="J2412">
        <v>1462738327</v>
      </c>
      <c r="K2412">
        <v>1460146327</v>
      </c>
      <c r="L2412" t="b">
        <v>0</v>
      </c>
      <c r="M2412">
        <v>19</v>
      </c>
      <c r="N2412" t="b">
        <v>0</v>
      </c>
      <c r="O2412" t="s">
        <v>8282</v>
      </c>
      <c r="P2412">
        <f t="shared" si="148"/>
        <v>6</v>
      </c>
      <c r="Q2412">
        <f t="shared" si="149"/>
        <v>46.63</v>
      </c>
      <c r="R2412" s="12" t="s">
        <v>8319</v>
      </c>
      <c r="S2412" t="s">
        <v>8345</v>
      </c>
      <c r="T2412" s="17">
        <f t="shared" si="150"/>
        <v>42468.84174768519</v>
      </c>
      <c r="U2412" s="17">
        <f t="shared" si="151"/>
        <v>42005.290972222225</v>
      </c>
    </row>
    <row r="2413" spans="2:21" ht="42.75" hidden="1" x14ac:dyDescent="0.45">
      <c r="B2413">
        <v>1463</v>
      </c>
      <c r="C2413" s="9" t="s">
        <v>1464</v>
      </c>
      <c r="D2413" s="3" t="s">
        <v>5573</v>
      </c>
      <c r="E2413" s="5">
        <v>600</v>
      </c>
      <c r="F2413" s="7">
        <v>886</v>
      </c>
      <c r="G2413" t="s">
        <v>8218</v>
      </c>
      <c r="H2413" t="s">
        <v>8223</v>
      </c>
      <c r="I2413" t="s">
        <v>8245</v>
      </c>
      <c r="J2413">
        <v>1365367938</v>
      </c>
      <c r="K2413">
        <v>1361483538</v>
      </c>
      <c r="L2413" t="b">
        <v>1</v>
      </c>
      <c r="M2413">
        <v>25</v>
      </c>
      <c r="N2413" t="b">
        <v>1</v>
      </c>
      <c r="O2413" t="s">
        <v>8286</v>
      </c>
      <c r="P2413">
        <f t="shared" si="148"/>
        <v>148</v>
      </c>
      <c r="Q2413">
        <f t="shared" si="149"/>
        <v>35.44</v>
      </c>
      <c r="R2413" s="12" t="s">
        <v>8311</v>
      </c>
      <c r="S2413" t="s">
        <v>8312</v>
      </c>
      <c r="T2413" s="17">
        <f t="shared" si="150"/>
        <v>41326.911319444444</v>
      </c>
      <c r="U2413" s="17">
        <f t="shared" si="151"/>
        <v>40862.817361111112</v>
      </c>
    </row>
    <row r="2414" spans="2:21" hidden="1" x14ac:dyDescent="0.45">
      <c r="B2414">
        <v>1762</v>
      </c>
      <c r="C2414" s="9" t="s">
        <v>1763</v>
      </c>
      <c r="D2414" s="3" t="s">
        <v>5872</v>
      </c>
      <c r="E2414" s="5">
        <v>100</v>
      </c>
      <c r="F2414" s="7">
        <v>885</v>
      </c>
      <c r="G2414" t="s">
        <v>8218</v>
      </c>
      <c r="H2414" t="s">
        <v>8223</v>
      </c>
      <c r="I2414" t="s">
        <v>8245</v>
      </c>
      <c r="J2414">
        <v>1457739245</v>
      </c>
      <c r="K2414">
        <v>1455147245</v>
      </c>
      <c r="L2414" t="b">
        <v>0</v>
      </c>
      <c r="M2414">
        <v>25</v>
      </c>
      <c r="N2414" t="b">
        <v>1</v>
      </c>
      <c r="O2414" t="s">
        <v>8283</v>
      </c>
      <c r="P2414">
        <f t="shared" si="148"/>
        <v>885</v>
      </c>
      <c r="Q2414">
        <f t="shared" si="149"/>
        <v>35.4</v>
      </c>
      <c r="R2414" s="12" t="s">
        <v>8313</v>
      </c>
      <c r="S2414" t="s">
        <v>8314</v>
      </c>
      <c r="T2414" s="17">
        <f t="shared" si="150"/>
        <v>42410.982002314813</v>
      </c>
      <c r="U2414" s="17">
        <f t="shared" si="151"/>
        <v>42217.933958333335</v>
      </c>
    </row>
    <row r="2415" spans="2:21" ht="42.75" hidden="1" x14ac:dyDescent="0.45">
      <c r="B2415">
        <v>2652</v>
      </c>
      <c r="C2415" s="9" t="s">
        <v>2652</v>
      </c>
      <c r="D2415" s="3" t="s">
        <v>6762</v>
      </c>
      <c r="E2415" s="5">
        <v>100000</v>
      </c>
      <c r="F2415" s="7">
        <v>885</v>
      </c>
      <c r="G2415" t="s">
        <v>8219</v>
      </c>
      <c r="H2415" t="s">
        <v>8225</v>
      </c>
      <c r="I2415" t="s">
        <v>8247</v>
      </c>
      <c r="J2415">
        <v>1418183325</v>
      </c>
      <c r="K2415">
        <v>1415591325</v>
      </c>
      <c r="L2415" t="b">
        <v>0</v>
      </c>
      <c r="M2415">
        <v>11</v>
      </c>
      <c r="N2415" t="b">
        <v>0</v>
      </c>
      <c r="O2415" t="s">
        <v>8299</v>
      </c>
      <c r="P2415">
        <f t="shared" si="148"/>
        <v>1</v>
      </c>
      <c r="Q2415">
        <f t="shared" si="149"/>
        <v>80.45</v>
      </c>
      <c r="R2415" s="12" t="s">
        <v>8308</v>
      </c>
      <c r="S2415" t="s">
        <v>8315</v>
      </c>
      <c r="T2415" s="17">
        <f t="shared" si="150"/>
        <v>41953.158854166672</v>
      </c>
      <c r="U2415" s="17">
        <f t="shared" si="151"/>
        <v>42498.84174768519</v>
      </c>
    </row>
    <row r="2416" spans="2:21" ht="42.75" hidden="1" x14ac:dyDescent="0.45">
      <c r="B2416">
        <v>958</v>
      </c>
      <c r="C2416" s="9" t="s">
        <v>959</v>
      </c>
      <c r="D2416" s="3" t="s">
        <v>5068</v>
      </c>
      <c r="E2416" s="5">
        <v>7777</v>
      </c>
      <c r="F2416" s="7">
        <v>881</v>
      </c>
      <c r="G2416" t="s">
        <v>8220</v>
      </c>
      <c r="H2416" t="s">
        <v>8223</v>
      </c>
      <c r="I2416" t="s">
        <v>8245</v>
      </c>
      <c r="J2416">
        <v>1428641940</v>
      </c>
      <c r="K2416">
        <v>1426792563</v>
      </c>
      <c r="L2416" t="b">
        <v>0</v>
      </c>
      <c r="M2416">
        <v>17</v>
      </c>
      <c r="N2416" t="b">
        <v>0</v>
      </c>
      <c r="O2416" t="s">
        <v>8271</v>
      </c>
      <c r="P2416">
        <f t="shared" si="148"/>
        <v>11</v>
      </c>
      <c r="Q2416">
        <f t="shared" si="149"/>
        <v>51.82</v>
      </c>
      <c r="R2416" s="12" t="s">
        <v>8308</v>
      </c>
      <c r="S2416" t="s">
        <v>8310</v>
      </c>
      <c r="T2416" s="17">
        <f t="shared" si="150"/>
        <v>42082.802812499998</v>
      </c>
      <c r="U2416" s="17">
        <f t="shared" si="151"/>
        <v>41371.869652777779</v>
      </c>
    </row>
    <row r="2417" spans="2:21" ht="42.75" hidden="1" x14ac:dyDescent="0.45">
      <c r="B2417">
        <v>3800</v>
      </c>
      <c r="C2417" s="9" t="s">
        <v>3797</v>
      </c>
      <c r="D2417" s="3" t="s">
        <v>7910</v>
      </c>
      <c r="E2417" s="5">
        <v>22000</v>
      </c>
      <c r="F2417" s="7">
        <v>881</v>
      </c>
      <c r="G2417" t="s">
        <v>8220</v>
      </c>
      <c r="H2417" t="s">
        <v>8223</v>
      </c>
      <c r="I2417" t="s">
        <v>8245</v>
      </c>
      <c r="J2417">
        <v>1420952340</v>
      </c>
      <c r="K2417">
        <v>1418146883</v>
      </c>
      <c r="L2417" t="b">
        <v>0</v>
      </c>
      <c r="M2417">
        <v>16</v>
      </c>
      <c r="N2417" t="b">
        <v>0</v>
      </c>
      <c r="O2417" t="s">
        <v>8303</v>
      </c>
      <c r="P2417">
        <f t="shared" si="148"/>
        <v>4</v>
      </c>
      <c r="Q2417">
        <f t="shared" si="149"/>
        <v>55.06</v>
      </c>
      <c r="R2417" s="12" t="s">
        <v>8323</v>
      </c>
      <c r="S2417" t="s">
        <v>8335</v>
      </c>
      <c r="T2417" s="17">
        <f t="shared" si="150"/>
        <v>41982.737071759257</v>
      </c>
      <c r="U2417" s="17">
        <f t="shared" si="151"/>
        <v>42440.982002314813</v>
      </c>
    </row>
    <row r="2418" spans="2:21" ht="42.75" x14ac:dyDescent="0.45">
      <c r="B2418">
        <v>4055</v>
      </c>
      <c r="C2418" s="9" t="s">
        <v>4051</v>
      </c>
      <c r="D2418" s="3" t="s">
        <v>8159</v>
      </c>
      <c r="E2418" s="5">
        <v>5000</v>
      </c>
      <c r="F2418" s="7">
        <v>881</v>
      </c>
      <c r="G2418" t="s">
        <v>8220</v>
      </c>
      <c r="H2418" t="s">
        <v>8224</v>
      </c>
      <c r="I2418" t="s">
        <v>8246</v>
      </c>
      <c r="J2418">
        <v>1403192031</v>
      </c>
      <c r="K2418">
        <v>1400600031</v>
      </c>
      <c r="L2418" t="b">
        <v>0</v>
      </c>
      <c r="M2418">
        <v>21</v>
      </c>
      <c r="N2418" t="b">
        <v>0</v>
      </c>
      <c r="O2418" t="s">
        <v>8269</v>
      </c>
      <c r="P2418">
        <f t="shared" si="148"/>
        <v>18</v>
      </c>
      <c r="Q2418">
        <f t="shared" si="149"/>
        <v>41.95</v>
      </c>
      <c r="R2418" s="12" t="s">
        <v>8323</v>
      </c>
      <c r="S2418" t="s">
        <v>8326</v>
      </c>
      <c r="T2418" s="17">
        <f t="shared" si="150"/>
        <v>41779.648506944446</v>
      </c>
      <c r="U2418" s="17">
        <f t="shared" si="151"/>
        <v>41983.158854166672</v>
      </c>
    </row>
    <row r="2419" spans="2:21" ht="42.75" x14ac:dyDescent="0.45">
      <c r="B2419">
        <v>3617</v>
      </c>
      <c r="C2419" s="9" t="s">
        <v>3615</v>
      </c>
      <c r="D2419" s="3" t="s">
        <v>7727</v>
      </c>
      <c r="E2419" s="5">
        <v>740</v>
      </c>
      <c r="F2419" s="7">
        <v>880</v>
      </c>
      <c r="G2419" t="s">
        <v>8218</v>
      </c>
      <c r="H2419" t="s">
        <v>8224</v>
      </c>
      <c r="I2419" t="s">
        <v>8246</v>
      </c>
      <c r="J2419">
        <v>1488240000</v>
      </c>
      <c r="K2419">
        <v>1486996729</v>
      </c>
      <c r="L2419" t="b">
        <v>0</v>
      </c>
      <c r="M2419">
        <v>51</v>
      </c>
      <c r="N2419" t="b">
        <v>1</v>
      </c>
      <c r="O2419" t="s">
        <v>8269</v>
      </c>
      <c r="P2419">
        <f t="shared" si="148"/>
        <v>119</v>
      </c>
      <c r="Q2419">
        <f t="shared" si="149"/>
        <v>17.25</v>
      </c>
      <c r="R2419" s="12" t="s">
        <v>8323</v>
      </c>
      <c r="S2419" t="s">
        <v>8326</v>
      </c>
      <c r="T2419" s="17">
        <f t="shared" si="150"/>
        <v>42779.610289351855</v>
      </c>
      <c r="U2419" s="17">
        <f t="shared" si="151"/>
        <v>42104.207638888889</v>
      </c>
    </row>
    <row r="2420" spans="2:21" ht="42.75" hidden="1" x14ac:dyDescent="0.45">
      <c r="B2420">
        <v>964</v>
      </c>
      <c r="C2420" s="9" t="s">
        <v>965</v>
      </c>
      <c r="D2420" s="3" t="s">
        <v>5074</v>
      </c>
      <c r="E2420" s="5">
        <v>110000</v>
      </c>
      <c r="F2420" s="7">
        <v>879</v>
      </c>
      <c r="G2420" t="s">
        <v>8220</v>
      </c>
      <c r="H2420" t="s">
        <v>8228</v>
      </c>
      <c r="I2420" t="s">
        <v>8250</v>
      </c>
      <c r="J2420">
        <v>1441119919</v>
      </c>
      <c r="K2420">
        <v>1437663919</v>
      </c>
      <c r="L2420" t="b">
        <v>0</v>
      </c>
      <c r="M2420">
        <v>29</v>
      </c>
      <c r="N2420" t="b">
        <v>0</v>
      </c>
      <c r="O2420" t="s">
        <v>8271</v>
      </c>
      <c r="P2420">
        <f t="shared" si="148"/>
        <v>1</v>
      </c>
      <c r="Q2420">
        <f t="shared" si="149"/>
        <v>30.31</v>
      </c>
      <c r="R2420" s="12" t="s">
        <v>8308</v>
      </c>
      <c r="S2420" t="s">
        <v>8310</v>
      </c>
      <c r="T2420" s="17">
        <f t="shared" si="150"/>
        <v>42208.628692129627</v>
      </c>
      <c r="U2420" s="17">
        <f t="shared" si="151"/>
        <v>42015.207638888889</v>
      </c>
    </row>
    <row r="2421" spans="2:21" ht="42.75" hidden="1" x14ac:dyDescent="0.45">
      <c r="B2421">
        <v>1319</v>
      </c>
      <c r="C2421" s="9" t="s">
        <v>1320</v>
      </c>
      <c r="D2421" s="3" t="s">
        <v>5429</v>
      </c>
      <c r="E2421" s="5">
        <v>5800</v>
      </c>
      <c r="F2421" s="7">
        <v>876</v>
      </c>
      <c r="G2421" t="s">
        <v>8219</v>
      </c>
      <c r="H2421" t="s">
        <v>8224</v>
      </c>
      <c r="I2421" t="s">
        <v>8246</v>
      </c>
      <c r="J2421">
        <v>1405094400</v>
      </c>
      <c r="K2421">
        <v>1403810965</v>
      </c>
      <c r="L2421" t="b">
        <v>0</v>
      </c>
      <c r="M2421">
        <v>9</v>
      </c>
      <c r="N2421" t="b">
        <v>0</v>
      </c>
      <c r="O2421" t="s">
        <v>8271</v>
      </c>
      <c r="P2421">
        <f t="shared" si="148"/>
        <v>15</v>
      </c>
      <c r="Q2421">
        <f t="shared" si="149"/>
        <v>97.33</v>
      </c>
      <c r="R2421" s="12" t="s">
        <v>8308</v>
      </c>
      <c r="S2421" t="s">
        <v>8310</v>
      </c>
      <c r="T2421" s="17">
        <f t="shared" si="150"/>
        <v>41816.812094907407</v>
      </c>
      <c r="U2421" s="17">
        <f t="shared" si="151"/>
        <v>41809.648506944446</v>
      </c>
    </row>
    <row r="2422" spans="2:21" ht="28.5" hidden="1" x14ac:dyDescent="0.45">
      <c r="B2422">
        <v>1386</v>
      </c>
      <c r="C2422" s="9" t="s">
        <v>1387</v>
      </c>
      <c r="D2422" s="3" t="s">
        <v>5496</v>
      </c>
      <c r="E2422" s="5">
        <v>400</v>
      </c>
      <c r="F2422" s="7">
        <v>875</v>
      </c>
      <c r="G2422" t="s">
        <v>8218</v>
      </c>
      <c r="H2422" t="s">
        <v>8223</v>
      </c>
      <c r="I2422" t="s">
        <v>8245</v>
      </c>
      <c r="J2422">
        <v>1438183889</v>
      </c>
      <c r="K2422">
        <v>1435591889</v>
      </c>
      <c r="L2422" t="b">
        <v>0</v>
      </c>
      <c r="M2422">
        <v>14</v>
      </c>
      <c r="N2422" t="b">
        <v>1</v>
      </c>
      <c r="O2422" t="s">
        <v>8274</v>
      </c>
      <c r="P2422">
        <f t="shared" si="148"/>
        <v>219</v>
      </c>
      <c r="Q2422">
        <f t="shared" si="149"/>
        <v>62.5</v>
      </c>
      <c r="R2422" s="12" t="s">
        <v>8327</v>
      </c>
      <c r="S2422" t="s">
        <v>8331</v>
      </c>
      <c r="T2422" s="17">
        <f t="shared" si="150"/>
        <v>42184.646863425922</v>
      </c>
      <c r="U2422" s="17">
        <f t="shared" si="151"/>
        <v>42794</v>
      </c>
    </row>
    <row r="2423" spans="2:21" ht="42.75" hidden="1" x14ac:dyDescent="0.45">
      <c r="B2423">
        <v>3664</v>
      </c>
      <c r="C2423" s="9" t="s">
        <v>3661</v>
      </c>
      <c r="D2423" s="3" t="s">
        <v>7774</v>
      </c>
      <c r="E2423" s="5">
        <v>800</v>
      </c>
      <c r="F2423" s="7">
        <v>875</v>
      </c>
      <c r="G2423" t="s">
        <v>8218</v>
      </c>
      <c r="H2423" t="s">
        <v>8223</v>
      </c>
      <c r="I2423" t="s">
        <v>8245</v>
      </c>
      <c r="J2423">
        <v>1466056689</v>
      </c>
      <c r="K2423">
        <v>1464847089</v>
      </c>
      <c r="L2423" t="b">
        <v>0</v>
      </c>
      <c r="M2423">
        <v>19</v>
      </c>
      <c r="N2423" t="b">
        <v>1</v>
      </c>
      <c r="O2423" t="s">
        <v>8269</v>
      </c>
      <c r="P2423">
        <f t="shared" si="148"/>
        <v>109</v>
      </c>
      <c r="Q2423">
        <f t="shared" si="149"/>
        <v>46.05</v>
      </c>
      <c r="R2423" s="12" t="s">
        <v>8323</v>
      </c>
      <c r="S2423" t="s">
        <v>8326</v>
      </c>
      <c r="T2423" s="17">
        <f t="shared" si="150"/>
        <v>42523.248715277776</v>
      </c>
      <c r="U2423" s="17">
        <f t="shared" si="151"/>
        <v>42248.628692129627</v>
      </c>
    </row>
    <row r="2424" spans="2:21" ht="42.75" hidden="1" x14ac:dyDescent="0.45">
      <c r="B2424">
        <v>3841</v>
      </c>
      <c r="C2424" s="9" t="s">
        <v>3838</v>
      </c>
      <c r="D2424" s="3" t="s">
        <v>7950</v>
      </c>
      <c r="E2424" s="5">
        <v>10000</v>
      </c>
      <c r="F2424" s="7">
        <v>872</v>
      </c>
      <c r="G2424" t="s">
        <v>8220</v>
      </c>
      <c r="H2424" t="s">
        <v>8223</v>
      </c>
      <c r="I2424" t="s">
        <v>8245</v>
      </c>
      <c r="J2424">
        <v>1405882287</v>
      </c>
      <c r="K2424">
        <v>1400698287</v>
      </c>
      <c r="L2424" t="b">
        <v>1</v>
      </c>
      <c r="M2424">
        <v>34</v>
      </c>
      <c r="N2424" t="b">
        <v>0</v>
      </c>
      <c r="O2424" t="s">
        <v>8269</v>
      </c>
      <c r="P2424">
        <f t="shared" si="148"/>
        <v>9</v>
      </c>
      <c r="Q2424">
        <f t="shared" si="149"/>
        <v>25.65</v>
      </c>
      <c r="R2424" s="12" t="s">
        <v>8323</v>
      </c>
      <c r="S2424" t="s">
        <v>8326</v>
      </c>
      <c r="T2424" s="17">
        <f t="shared" si="150"/>
        <v>41780.785729166666</v>
      </c>
      <c r="U2424" s="17">
        <f t="shared" si="151"/>
        <v>41831.666666666664</v>
      </c>
    </row>
    <row r="2425" spans="2:21" ht="42.75" hidden="1" x14ac:dyDescent="0.45">
      <c r="B2425">
        <v>3444</v>
      </c>
      <c r="C2425" s="9" t="s">
        <v>3443</v>
      </c>
      <c r="D2425" s="3" t="s">
        <v>7554</v>
      </c>
      <c r="E2425" s="5">
        <v>300</v>
      </c>
      <c r="F2425" s="7">
        <v>867</v>
      </c>
      <c r="G2425" t="s">
        <v>8218</v>
      </c>
      <c r="H2425" t="s">
        <v>8225</v>
      </c>
      <c r="I2425" t="s">
        <v>8247</v>
      </c>
      <c r="J2425">
        <v>1465394340</v>
      </c>
      <c r="K2425">
        <v>1464677986</v>
      </c>
      <c r="L2425" t="b">
        <v>0</v>
      </c>
      <c r="M2425">
        <v>20</v>
      </c>
      <c r="N2425" t="b">
        <v>1</v>
      </c>
      <c r="O2425" t="s">
        <v>8269</v>
      </c>
      <c r="P2425">
        <f t="shared" si="148"/>
        <v>289</v>
      </c>
      <c r="Q2425">
        <f t="shared" si="149"/>
        <v>43.35</v>
      </c>
      <c r="R2425" s="12" t="s">
        <v>8323</v>
      </c>
      <c r="S2425" t="s">
        <v>8326</v>
      </c>
      <c r="T2425" s="17">
        <f t="shared" si="150"/>
        <v>42521.291504629626</v>
      </c>
      <c r="U2425" s="17">
        <f t="shared" si="151"/>
        <v>42214.646863425922</v>
      </c>
    </row>
    <row r="2426" spans="2:21" ht="42.75" hidden="1" x14ac:dyDescent="0.45">
      <c r="B2426">
        <v>1812</v>
      </c>
      <c r="C2426" s="9" t="s">
        <v>1813</v>
      </c>
      <c r="D2426" s="3" t="s">
        <v>5922</v>
      </c>
      <c r="E2426" s="5">
        <v>6500</v>
      </c>
      <c r="F2426" s="7">
        <v>865</v>
      </c>
      <c r="G2426" t="s">
        <v>8220</v>
      </c>
      <c r="H2426" t="s">
        <v>8224</v>
      </c>
      <c r="I2426" t="s">
        <v>8246</v>
      </c>
      <c r="J2426">
        <v>1467531536</v>
      </c>
      <c r="K2426">
        <v>1464939536</v>
      </c>
      <c r="L2426" t="b">
        <v>0</v>
      </c>
      <c r="M2426">
        <v>23</v>
      </c>
      <c r="N2426" t="b">
        <v>0</v>
      </c>
      <c r="O2426" t="s">
        <v>8283</v>
      </c>
      <c r="P2426">
        <f t="shared" si="148"/>
        <v>13</v>
      </c>
      <c r="Q2426">
        <f t="shared" si="149"/>
        <v>37.61</v>
      </c>
      <c r="R2426" s="12" t="s">
        <v>8313</v>
      </c>
      <c r="S2426" t="s">
        <v>8314</v>
      </c>
      <c r="T2426" s="17">
        <f t="shared" si="150"/>
        <v>42524.318703703699</v>
      </c>
      <c r="U2426" s="17">
        <f t="shared" si="151"/>
        <v>42537.248715277776</v>
      </c>
    </row>
    <row r="2427" spans="2:21" ht="42.75" hidden="1" x14ac:dyDescent="0.45">
      <c r="B2427">
        <v>473</v>
      </c>
      <c r="C2427" s="9" t="s">
        <v>474</v>
      </c>
      <c r="D2427" s="3" t="s">
        <v>4583</v>
      </c>
      <c r="E2427" s="5">
        <v>30000</v>
      </c>
      <c r="F2427" s="7">
        <v>861</v>
      </c>
      <c r="G2427" t="s">
        <v>8220</v>
      </c>
      <c r="H2427" t="s">
        <v>8223</v>
      </c>
      <c r="I2427" t="s">
        <v>8245</v>
      </c>
      <c r="J2427">
        <v>1410972319</v>
      </c>
      <c r="K2427">
        <v>1408380319</v>
      </c>
      <c r="L2427" t="b">
        <v>0</v>
      </c>
      <c r="M2427">
        <v>14</v>
      </c>
      <c r="N2427" t="b">
        <v>0</v>
      </c>
      <c r="O2427" t="s">
        <v>8268</v>
      </c>
      <c r="P2427">
        <f t="shared" si="148"/>
        <v>3</v>
      </c>
      <c r="Q2427">
        <f t="shared" si="149"/>
        <v>61.5</v>
      </c>
      <c r="R2427" s="12" t="s">
        <v>8321</v>
      </c>
      <c r="S2427" t="s">
        <v>8339</v>
      </c>
      <c r="T2427" s="17">
        <f t="shared" si="150"/>
        <v>41869.698136574072</v>
      </c>
      <c r="U2427" s="17">
        <f t="shared" si="151"/>
        <v>41840.785729166666</v>
      </c>
    </row>
    <row r="2428" spans="2:21" ht="57" hidden="1" x14ac:dyDescent="0.45">
      <c r="B2428">
        <v>956</v>
      </c>
      <c r="C2428" s="9" t="s">
        <v>957</v>
      </c>
      <c r="D2428" s="3" t="s">
        <v>5066</v>
      </c>
      <c r="E2428" s="5">
        <v>50000</v>
      </c>
      <c r="F2428" s="7">
        <v>861</v>
      </c>
      <c r="G2428" t="s">
        <v>8220</v>
      </c>
      <c r="H2428" t="s">
        <v>8223</v>
      </c>
      <c r="I2428" t="s">
        <v>8245</v>
      </c>
      <c r="J2428">
        <v>1430081759</v>
      </c>
      <c r="K2428">
        <v>1424901359</v>
      </c>
      <c r="L2428" t="b">
        <v>0</v>
      </c>
      <c r="M2428">
        <v>17</v>
      </c>
      <c r="N2428" t="b">
        <v>0</v>
      </c>
      <c r="O2428" t="s">
        <v>8271</v>
      </c>
      <c r="P2428">
        <f t="shared" si="148"/>
        <v>2</v>
      </c>
      <c r="Q2428">
        <f t="shared" si="149"/>
        <v>50.65</v>
      </c>
      <c r="R2428" s="12" t="s">
        <v>8308</v>
      </c>
      <c r="S2428" t="s">
        <v>8310</v>
      </c>
      <c r="T2428" s="17">
        <f t="shared" si="150"/>
        <v>42060.913877314815</v>
      </c>
      <c r="U2428" s="17">
        <f t="shared" si="151"/>
        <v>42529.582638888889</v>
      </c>
    </row>
    <row r="2429" spans="2:21" ht="28.5" hidden="1" x14ac:dyDescent="0.45">
      <c r="B2429">
        <v>2215</v>
      </c>
      <c r="C2429" s="9" t="s">
        <v>2216</v>
      </c>
      <c r="D2429" s="3" t="s">
        <v>6325</v>
      </c>
      <c r="E2429" s="5">
        <v>550</v>
      </c>
      <c r="F2429" s="7">
        <v>860</v>
      </c>
      <c r="G2429" t="s">
        <v>8218</v>
      </c>
      <c r="H2429" t="s">
        <v>8223</v>
      </c>
      <c r="I2429" t="s">
        <v>8245</v>
      </c>
      <c r="J2429">
        <v>1331621940</v>
      </c>
      <c r="K2429">
        <v>1329671572</v>
      </c>
      <c r="L2429" t="b">
        <v>0</v>
      </c>
      <c r="M2429">
        <v>33</v>
      </c>
      <c r="N2429" t="b">
        <v>1</v>
      </c>
      <c r="O2429" t="s">
        <v>8278</v>
      </c>
      <c r="P2429">
        <f t="shared" si="148"/>
        <v>156</v>
      </c>
      <c r="Q2429">
        <f t="shared" si="149"/>
        <v>26.06</v>
      </c>
      <c r="R2429" s="12" t="s">
        <v>8327</v>
      </c>
      <c r="S2429" t="s">
        <v>8329</v>
      </c>
      <c r="T2429" s="17">
        <f t="shared" si="150"/>
        <v>40958.717268518521</v>
      </c>
      <c r="U2429" s="17">
        <f t="shared" si="151"/>
        <v>42554.318703703699</v>
      </c>
    </row>
    <row r="2430" spans="2:21" ht="42.75" hidden="1" x14ac:dyDescent="0.45">
      <c r="B2430">
        <v>1772</v>
      </c>
      <c r="C2430" s="9" t="s">
        <v>1773</v>
      </c>
      <c r="D2430" s="3" t="s">
        <v>5882</v>
      </c>
      <c r="E2430" s="5">
        <v>5500</v>
      </c>
      <c r="F2430" s="7">
        <v>858</v>
      </c>
      <c r="G2430" t="s">
        <v>8220</v>
      </c>
      <c r="H2430" t="s">
        <v>8224</v>
      </c>
      <c r="I2430" t="s">
        <v>8246</v>
      </c>
      <c r="J2430">
        <v>1404666836</v>
      </c>
      <c r="K2430">
        <v>1399482836</v>
      </c>
      <c r="L2430" t="b">
        <v>1</v>
      </c>
      <c r="M2430">
        <v>19</v>
      </c>
      <c r="N2430" t="b">
        <v>0</v>
      </c>
      <c r="O2430" t="s">
        <v>8283</v>
      </c>
      <c r="P2430">
        <f t="shared" si="148"/>
        <v>16</v>
      </c>
      <c r="Q2430">
        <f t="shared" si="149"/>
        <v>45.16</v>
      </c>
      <c r="R2430" s="12" t="s">
        <v>8313</v>
      </c>
      <c r="S2430" t="s">
        <v>8314</v>
      </c>
      <c r="T2430" s="17">
        <f t="shared" si="150"/>
        <v>41766.718009259261</v>
      </c>
      <c r="U2430" s="17">
        <f t="shared" si="151"/>
        <v>41899.698136574072</v>
      </c>
    </row>
    <row r="2431" spans="2:21" ht="42.75" hidden="1" x14ac:dyDescent="0.45">
      <c r="B2431">
        <v>1728</v>
      </c>
      <c r="C2431" s="9" t="s">
        <v>1729</v>
      </c>
      <c r="D2431" s="3" t="s">
        <v>5838</v>
      </c>
      <c r="E2431" s="5">
        <v>1250</v>
      </c>
      <c r="F2431" s="7">
        <v>855</v>
      </c>
      <c r="G2431" t="s">
        <v>8220</v>
      </c>
      <c r="H2431" t="s">
        <v>8223</v>
      </c>
      <c r="I2431" t="s">
        <v>8245</v>
      </c>
      <c r="J2431">
        <v>1445439674</v>
      </c>
      <c r="K2431">
        <v>1442847674</v>
      </c>
      <c r="L2431" t="b">
        <v>0</v>
      </c>
      <c r="M2431">
        <v>7</v>
      </c>
      <c r="N2431" t="b">
        <v>0</v>
      </c>
      <c r="O2431" t="s">
        <v>8291</v>
      </c>
      <c r="P2431">
        <f t="shared" si="148"/>
        <v>68</v>
      </c>
      <c r="Q2431">
        <f t="shared" si="149"/>
        <v>122.14</v>
      </c>
      <c r="R2431" s="12" t="s">
        <v>8327</v>
      </c>
      <c r="S2431" t="s">
        <v>8330</v>
      </c>
      <c r="T2431" s="17">
        <f t="shared" si="150"/>
        <v>42268.625856481478</v>
      </c>
      <c r="U2431" s="17">
        <f t="shared" si="151"/>
        <v>42120.872210648144</v>
      </c>
    </row>
    <row r="2432" spans="2:21" ht="42.75" hidden="1" x14ac:dyDescent="0.45">
      <c r="B2432">
        <v>2125</v>
      </c>
      <c r="C2432" s="9" t="s">
        <v>2126</v>
      </c>
      <c r="D2432" s="3" t="s">
        <v>6235</v>
      </c>
      <c r="E2432" s="5">
        <v>60000</v>
      </c>
      <c r="F2432" s="7">
        <v>852</v>
      </c>
      <c r="G2432" t="s">
        <v>8220</v>
      </c>
      <c r="H2432" t="s">
        <v>8223</v>
      </c>
      <c r="I2432" t="s">
        <v>8245</v>
      </c>
      <c r="J2432">
        <v>1438734833</v>
      </c>
      <c r="K2432">
        <v>1436142833</v>
      </c>
      <c r="L2432" t="b">
        <v>0</v>
      </c>
      <c r="M2432">
        <v>27</v>
      </c>
      <c r="N2432" t="b">
        <v>0</v>
      </c>
      <c r="O2432" t="s">
        <v>8280</v>
      </c>
      <c r="P2432">
        <f t="shared" si="148"/>
        <v>1</v>
      </c>
      <c r="Q2432">
        <f t="shared" si="149"/>
        <v>31.56</v>
      </c>
      <c r="R2432" s="12" t="s">
        <v>8316</v>
      </c>
      <c r="S2432" t="s">
        <v>8334</v>
      </c>
      <c r="T2432" s="17">
        <f t="shared" si="150"/>
        <v>42191.023530092592</v>
      </c>
      <c r="U2432" s="17">
        <f t="shared" si="151"/>
        <v>40981.290972222225</v>
      </c>
    </row>
    <row r="2433" spans="2:21" ht="42.75" x14ac:dyDescent="0.45">
      <c r="B2433">
        <v>3851</v>
      </c>
      <c r="C2433" s="9" t="s">
        <v>3848</v>
      </c>
      <c r="D2433" s="3" t="s">
        <v>7960</v>
      </c>
      <c r="E2433" s="5">
        <v>2500</v>
      </c>
      <c r="F2433" s="7">
        <v>852</v>
      </c>
      <c r="G2433" t="s">
        <v>8220</v>
      </c>
      <c r="H2433" t="s">
        <v>8224</v>
      </c>
      <c r="I2433" t="s">
        <v>8246</v>
      </c>
      <c r="J2433">
        <v>1437129179</v>
      </c>
      <c r="K2433">
        <v>1434537179</v>
      </c>
      <c r="L2433" t="b">
        <v>1</v>
      </c>
      <c r="M2433">
        <v>24</v>
      </c>
      <c r="N2433" t="b">
        <v>0</v>
      </c>
      <c r="O2433" t="s">
        <v>8269</v>
      </c>
      <c r="P2433">
        <f t="shared" si="148"/>
        <v>34</v>
      </c>
      <c r="Q2433">
        <f t="shared" si="149"/>
        <v>35.5</v>
      </c>
      <c r="R2433" s="12" t="s">
        <v>8323</v>
      </c>
      <c r="S2433" t="s">
        <v>8326</v>
      </c>
      <c r="T2433" s="17">
        <f t="shared" si="150"/>
        <v>42172.439571759256</v>
      </c>
      <c r="U2433" s="17">
        <f t="shared" si="151"/>
        <v>41826.718009259261</v>
      </c>
    </row>
    <row r="2434" spans="2:21" ht="28.5" hidden="1" x14ac:dyDescent="0.45">
      <c r="B2434">
        <v>598</v>
      </c>
      <c r="C2434" s="9" t="s">
        <v>599</v>
      </c>
      <c r="D2434" s="3" t="s">
        <v>4708</v>
      </c>
      <c r="E2434" s="5">
        <v>2500</v>
      </c>
      <c r="F2434" s="7">
        <v>850</v>
      </c>
      <c r="G2434" t="s">
        <v>8220</v>
      </c>
      <c r="H2434" t="s">
        <v>8223</v>
      </c>
      <c r="I2434" t="s">
        <v>8245</v>
      </c>
      <c r="J2434">
        <v>1417737781</v>
      </c>
      <c r="K2434">
        <v>1415145781</v>
      </c>
      <c r="L2434" t="b">
        <v>0</v>
      </c>
      <c r="M2434">
        <v>7</v>
      </c>
      <c r="N2434" t="b">
        <v>0</v>
      </c>
      <c r="O2434" t="s">
        <v>8270</v>
      </c>
      <c r="P2434">
        <f t="shared" si="148"/>
        <v>34</v>
      </c>
      <c r="Q2434">
        <f t="shared" si="149"/>
        <v>121.43</v>
      </c>
      <c r="R2434" s="12" t="s">
        <v>8308</v>
      </c>
      <c r="S2434" t="s">
        <v>8342</v>
      </c>
      <c r="T2434" s="17">
        <f t="shared" si="150"/>
        <v>41948.00209490741</v>
      </c>
      <c r="U2434" s="17">
        <f t="shared" si="151"/>
        <v>42298.625856481478</v>
      </c>
    </row>
    <row r="2435" spans="2:21" ht="42.75" hidden="1" x14ac:dyDescent="0.45">
      <c r="B2435">
        <v>1069</v>
      </c>
      <c r="C2435" s="9" t="s">
        <v>1070</v>
      </c>
      <c r="D2435" s="3" t="s">
        <v>5179</v>
      </c>
      <c r="E2435" s="5">
        <v>2200</v>
      </c>
      <c r="F2435" s="7">
        <v>850</v>
      </c>
      <c r="G2435" t="s">
        <v>8220</v>
      </c>
      <c r="H2435" t="s">
        <v>8223</v>
      </c>
      <c r="I2435" t="s">
        <v>8245</v>
      </c>
      <c r="J2435">
        <v>1385447459</v>
      </c>
      <c r="K2435">
        <v>1382679059</v>
      </c>
      <c r="L2435" t="b">
        <v>0</v>
      </c>
      <c r="M2435">
        <v>21</v>
      </c>
      <c r="N2435" t="b">
        <v>0</v>
      </c>
      <c r="O2435" t="s">
        <v>8280</v>
      </c>
      <c r="P2435">
        <f t="shared" ref="P2435:P2498" si="152">ROUND(F2435/E2435*100,0)</f>
        <v>39</v>
      </c>
      <c r="Q2435">
        <f t="shared" ref="Q2435:Q2498" si="153">IFERROR(ROUND(F2435/M2435,2),0)</f>
        <v>40.479999999999997</v>
      </c>
      <c r="R2435" s="12" t="s">
        <v>8316</v>
      </c>
      <c r="S2435" t="s">
        <v>8334</v>
      </c>
      <c r="T2435" s="17">
        <f t="shared" ref="T2435:T2498" si="154">(((K2435/60)/60)/24)+DATE(1970,1,1)</f>
        <v>41572.229849537034</v>
      </c>
      <c r="U2435" s="17">
        <f t="shared" si="151"/>
        <v>42221.023530092592</v>
      </c>
    </row>
    <row r="2436" spans="2:21" ht="42.75" hidden="1" x14ac:dyDescent="0.45">
      <c r="B2436">
        <v>1737</v>
      </c>
      <c r="C2436" s="9" t="s">
        <v>1738</v>
      </c>
      <c r="D2436" s="3" t="s">
        <v>5847</v>
      </c>
      <c r="E2436" s="5">
        <v>4000</v>
      </c>
      <c r="F2436" s="7">
        <v>850</v>
      </c>
      <c r="G2436" t="s">
        <v>8220</v>
      </c>
      <c r="H2436" t="s">
        <v>8223</v>
      </c>
      <c r="I2436" t="s">
        <v>8245</v>
      </c>
      <c r="J2436">
        <v>1437432392</v>
      </c>
      <c r="K2436">
        <v>1434840392</v>
      </c>
      <c r="L2436" t="b">
        <v>0</v>
      </c>
      <c r="M2436">
        <v>15</v>
      </c>
      <c r="N2436" t="b">
        <v>0</v>
      </c>
      <c r="O2436" t="s">
        <v>8291</v>
      </c>
      <c r="P2436">
        <f t="shared" si="152"/>
        <v>21</v>
      </c>
      <c r="Q2436">
        <f t="shared" si="153"/>
        <v>56.67</v>
      </c>
      <c r="R2436" s="12" t="s">
        <v>8327</v>
      </c>
      <c r="S2436" t="s">
        <v>8330</v>
      </c>
      <c r="T2436" s="17">
        <f t="shared" si="154"/>
        <v>42175.948981481488</v>
      </c>
      <c r="U2436" s="17">
        <f t="shared" si="151"/>
        <v>42202.439571759256</v>
      </c>
    </row>
    <row r="2437" spans="2:21" ht="42.75" hidden="1" x14ac:dyDescent="0.45">
      <c r="B2437">
        <v>2083</v>
      </c>
      <c r="C2437" s="9" t="s">
        <v>2084</v>
      </c>
      <c r="D2437" s="3" t="s">
        <v>6193</v>
      </c>
      <c r="E2437" s="5">
        <v>750</v>
      </c>
      <c r="F2437" s="7">
        <v>850</v>
      </c>
      <c r="G2437" t="s">
        <v>8218</v>
      </c>
      <c r="H2437" t="s">
        <v>8223</v>
      </c>
      <c r="I2437" t="s">
        <v>8245</v>
      </c>
      <c r="J2437">
        <v>1338830395</v>
      </c>
      <c r="K2437">
        <v>1336238395</v>
      </c>
      <c r="L2437" t="b">
        <v>0</v>
      </c>
      <c r="M2437">
        <v>25</v>
      </c>
      <c r="N2437" t="b">
        <v>1</v>
      </c>
      <c r="O2437" t="s">
        <v>8277</v>
      </c>
      <c r="P2437">
        <f t="shared" si="152"/>
        <v>113</v>
      </c>
      <c r="Q2437">
        <f t="shared" si="153"/>
        <v>34</v>
      </c>
      <c r="R2437" s="12" t="s">
        <v>8327</v>
      </c>
      <c r="S2437" t="s">
        <v>8328</v>
      </c>
      <c r="T2437" s="17">
        <f t="shared" si="154"/>
        <v>41034.72216435185</v>
      </c>
      <c r="U2437" s="17">
        <f t="shared" si="151"/>
        <v>41978.00209490741</v>
      </c>
    </row>
    <row r="2438" spans="2:21" ht="57" hidden="1" x14ac:dyDescent="0.45">
      <c r="B2438">
        <v>2837</v>
      </c>
      <c r="C2438" s="9" t="s">
        <v>2837</v>
      </c>
      <c r="D2438" s="3" t="s">
        <v>6947</v>
      </c>
      <c r="E2438" s="5">
        <v>850</v>
      </c>
      <c r="F2438" s="7">
        <v>850</v>
      </c>
      <c r="G2438" t="s">
        <v>8218</v>
      </c>
      <c r="H2438" t="s">
        <v>8228</v>
      </c>
      <c r="I2438" t="s">
        <v>8250</v>
      </c>
      <c r="J2438">
        <v>1449701284</v>
      </c>
      <c r="K2438">
        <v>1446241684</v>
      </c>
      <c r="L2438" t="b">
        <v>0</v>
      </c>
      <c r="M2438">
        <v>21</v>
      </c>
      <c r="N2438" t="b">
        <v>1</v>
      </c>
      <c r="O2438" t="s">
        <v>8269</v>
      </c>
      <c r="P2438">
        <f t="shared" si="152"/>
        <v>100</v>
      </c>
      <c r="Q2438">
        <f t="shared" si="153"/>
        <v>40.479999999999997</v>
      </c>
      <c r="R2438" s="12" t="s">
        <v>8323</v>
      </c>
      <c r="S2438" t="s">
        <v>8326</v>
      </c>
      <c r="T2438" s="17">
        <f t="shared" si="154"/>
        <v>42307.908379629633</v>
      </c>
      <c r="U2438" s="17">
        <f t="shared" ref="U2438:U2501" si="155">(((J2435/60)/60)/24)+DATE(1970,1,1)</f>
        <v>41604.271516203706</v>
      </c>
    </row>
    <row r="2439" spans="2:21" ht="57" hidden="1" x14ac:dyDescent="0.45">
      <c r="B2439">
        <v>3845</v>
      </c>
      <c r="C2439" s="9" t="s">
        <v>3842</v>
      </c>
      <c r="D2439" s="3" t="s">
        <v>7954</v>
      </c>
      <c r="E2439" s="5">
        <v>40000</v>
      </c>
      <c r="F2439" s="7">
        <v>842</v>
      </c>
      <c r="G2439" t="s">
        <v>8220</v>
      </c>
      <c r="H2439" t="s">
        <v>8223</v>
      </c>
      <c r="I2439" t="s">
        <v>8245</v>
      </c>
      <c r="J2439">
        <v>1443711774</v>
      </c>
      <c r="K2439">
        <v>1441119774</v>
      </c>
      <c r="L2439" t="b">
        <v>1</v>
      </c>
      <c r="M2439">
        <v>12</v>
      </c>
      <c r="N2439" t="b">
        <v>0</v>
      </c>
      <c r="O2439" t="s">
        <v>8269</v>
      </c>
      <c r="P2439">
        <f t="shared" si="152"/>
        <v>2</v>
      </c>
      <c r="Q2439">
        <f t="shared" si="153"/>
        <v>70.17</v>
      </c>
      <c r="R2439" s="12" t="s">
        <v>8323</v>
      </c>
      <c r="S2439" t="s">
        <v>8326</v>
      </c>
      <c r="T2439" s="17">
        <f t="shared" si="154"/>
        <v>42248.627013888887</v>
      </c>
      <c r="U2439" s="17">
        <f t="shared" si="155"/>
        <v>42205.948981481488</v>
      </c>
    </row>
    <row r="2440" spans="2:21" ht="42.75" x14ac:dyDescent="0.45">
      <c r="B2440">
        <v>3283</v>
      </c>
      <c r="C2440" s="9" t="s">
        <v>3283</v>
      </c>
      <c r="D2440" s="3" t="s">
        <v>7393</v>
      </c>
      <c r="E2440" s="5">
        <v>800</v>
      </c>
      <c r="F2440" s="7">
        <v>838</v>
      </c>
      <c r="G2440" t="s">
        <v>8218</v>
      </c>
      <c r="H2440" t="s">
        <v>8224</v>
      </c>
      <c r="I2440" t="s">
        <v>8246</v>
      </c>
      <c r="J2440">
        <v>1455138000</v>
      </c>
      <c r="K2440">
        <v>1452448298</v>
      </c>
      <c r="L2440" t="b">
        <v>0</v>
      </c>
      <c r="M2440">
        <v>47</v>
      </c>
      <c r="N2440" t="b">
        <v>1</v>
      </c>
      <c r="O2440" t="s">
        <v>8269</v>
      </c>
      <c r="P2440">
        <f t="shared" si="152"/>
        <v>105</v>
      </c>
      <c r="Q2440">
        <f t="shared" si="153"/>
        <v>17.829999999999998</v>
      </c>
      <c r="R2440" s="12" t="s">
        <v>8323</v>
      </c>
      <c r="S2440" t="s">
        <v>8326</v>
      </c>
      <c r="T2440" s="17">
        <f t="shared" si="154"/>
        <v>42379.74418981481</v>
      </c>
      <c r="U2440" s="17">
        <f t="shared" si="155"/>
        <v>41064.72216435185</v>
      </c>
    </row>
    <row r="2441" spans="2:21" ht="42.75" hidden="1" x14ac:dyDescent="0.45">
      <c r="B2441">
        <v>703</v>
      </c>
      <c r="C2441" s="9" t="s">
        <v>704</v>
      </c>
      <c r="D2441" s="3" t="s">
        <v>4813</v>
      </c>
      <c r="E2441" s="5">
        <v>15000</v>
      </c>
      <c r="F2441" s="7">
        <v>837</v>
      </c>
      <c r="G2441" t="s">
        <v>8220</v>
      </c>
      <c r="H2441" t="s">
        <v>8223</v>
      </c>
      <c r="I2441" t="s">
        <v>8245</v>
      </c>
      <c r="J2441">
        <v>1485905520</v>
      </c>
      <c r="K2441">
        <v>1481150949</v>
      </c>
      <c r="L2441" t="b">
        <v>0</v>
      </c>
      <c r="M2441">
        <v>7</v>
      </c>
      <c r="N2441" t="b">
        <v>0</v>
      </c>
      <c r="O2441" t="s">
        <v>8271</v>
      </c>
      <c r="P2441">
        <f t="shared" si="152"/>
        <v>6</v>
      </c>
      <c r="Q2441">
        <f t="shared" si="153"/>
        <v>119.57</v>
      </c>
      <c r="R2441" s="12" t="s">
        <v>8308</v>
      </c>
      <c r="S2441" t="s">
        <v>8310</v>
      </c>
      <c r="T2441" s="17">
        <f t="shared" si="154"/>
        <v>42711.950798611113</v>
      </c>
      <c r="U2441" s="17">
        <f t="shared" si="155"/>
        <v>42347.950046296297</v>
      </c>
    </row>
    <row r="2442" spans="2:21" ht="42.75" hidden="1" x14ac:dyDescent="0.45">
      <c r="B2442">
        <v>2744</v>
      </c>
      <c r="C2442" s="9" t="s">
        <v>2744</v>
      </c>
      <c r="D2442" s="3" t="s">
        <v>6854</v>
      </c>
      <c r="E2442" s="5">
        <v>16000</v>
      </c>
      <c r="F2442" s="7">
        <v>835</v>
      </c>
      <c r="G2442" t="s">
        <v>8220</v>
      </c>
      <c r="H2442" t="s">
        <v>8223</v>
      </c>
      <c r="I2442" t="s">
        <v>8245</v>
      </c>
      <c r="J2442">
        <v>1330478998</v>
      </c>
      <c r="K2442">
        <v>1327886998</v>
      </c>
      <c r="L2442" t="b">
        <v>0</v>
      </c>
      <c r="M2442">
        <v>22</v>
      </c>
      <c r="N2442" t="b">
        <v>0</v>
      </c>
      <c r="O2442" t="s">
        <v>8302</v>
      </c>
      <c r="P2442">
        <f t="shared" si="152"/>
        <v>5</v>
      </c>
      <c r="Q2442">
        <f t="shared" si="153"/>
        <v>37.950000000000003</v>
      </c>
      <c r="R2442" s="12" t="s">
        <v>8311</v>
      </c>
      <c r="S2442" t="s">
        <v>8356</v>
      </c>
      <c r="T2442" s="17">
        <f t="shared" si="154"/>
        <v>40938.062476851854</v>
      </c>
      <c r="U2442" s="17">
        <f t="shared" si="155"/>
        <v>42278.627013888887</v>
      </c>
    </row>
    <row r="2443" spans="2:21" ht="28.5" hidden="1" x14ac:dyDescent="0.45">
      <c r="B2443">
        <v>2637</v>
      </c>
      <c r="C2443" s="9" t="s">
        <v>2637</v>
      </c>
      <c r="D2443" s="3" t="s">
        <v>6747</v>
      </c>
      <c r="E2443" s="5">
        <v>500</v>
      </c>
      <c r="F2443" s="7">
        <v>831</v>
      </c>
      <c r="G2443" t="s">
        <v>8218</v>
      </c>
      <c r="H2443" t="s">
        <v>8223</v>
      </c>
      <c r="I2443" t="s">
        <v>8245</v>
      </c>
      <c r="J2443">
        <v>1476277875</v>
      </c>
      <c r="K2443">
        <v>1474895475</v>
      </c>
      <c r="L2443" t="b">
        <v>0</v>
      </c>
      <c r="M2443">
        <v>26</v>
      </c>
      <c r="N2443" t="b">
        <v>1</v>
      </c>
      <c r="O2443" t="s">
        <v>8299</v>
      </c>
      <c r="P2443">
        <f t="shared" si="152"/>
        <v>166</v>
      </c>
      <c r="Q2443">
        <f t="shared" si="153"/>
        <v>31.96</v>
      </c>
      <c r="R2443" s="12" t="s">
        <v>8308</v>
      </c>
      <c r="S2443" t="s">
        <v>8315</v>
      </c>
      <c r="T2443" s="17">
        <f t="shared" si="154"/>
        <v>42639.549479166672</v>
      </c>
      <c r="U2443" s="17">
        <f t="shared" si="155"/>
        <v>42410.875</v>
      </c>
    </row>
    <row r="2444" spans="2:21" ht="42.75" hidden="1" x14ac:dyDescent="0.45">
      <c r="B2444">
        <v>3051</v>
      </c>
      <c r="C2444" s="9" t="s">
        <v>3051</v>
      </c>
      <c r="D2444" s="3" t="s">
        <v>7161</v>
      </c>
      <c r="E2444" s="5">
        <v>3500</v>
      </c>
      <c r="F2444" s="7">
        <v>827</v>
      </c>
      <c r="G2444" t="s">
        <v>8220</v>
      </c>
      <c r="H2444" t="s">
        <v>8224</v>
      </c>
      <c r="I2444" t="s">
        <v>8246</v>
      </c>
      <c r="J2444">
        <v>1486547945</v>
      </c>
      <c r="K2444">
        <v>1483955945</v>
      </c>
      <c r="L2444" t="b">
        <v>1</v>
      </c>
      <c r="M2444">
        <v>35</v>
      </c>
      <c r="N2444" t="b">
        <v>0</v>
      </c>
      <c r="O2444" t="s">
        <v>8301</v>
      </c>
      <c r="P2444">
        <f t="shared" si="152"/>
        <v>24</v>
      </c>
      <c r="Q2444">
        <f t="shared" si="153"/>
        <v>23.63</v>
      </c>
      <c r="R2444" s="12" t="s">
        <v>8323</v>
      </c>
      <c r="S2444" t="s">
        <v>8324</v>
      </c>
      <c r="T2444" s="17">
        <f t="shared" si="154"/>
        <v>42744.416030092587</v>
      </c>
      <c r="U2444" s="17">
        <f t="shared" si="155"/>
        <v>42766.98055555555</v>
      </c>
    </row>
    <row r="2445" spans="2:21" ht="42.75" x14ac:dyDescent="0.45">
      <c r="B2445">
        <v>3811</v>
      </c>
      <c r="C2445" s="9" t="s">
        <v>3808</v>
      </c>
      <c r="D2445" s="3" t="s">
        <v>7921</v>
      </c>
      <c r="E2445" s="5">
        <v>250</v>
      </c>
      <c r="F2445" s="7">
        <v>825</v>
      </c>
      <c r="G2445" t="s">
        <v>8218</v>
      </c>
      <c r="H2445" t="s">
        <v>8224</v>
      </c>
      <c r="I2445" t="s">
        <v>8246</v>
      </c>
      <c r="J2445">
        <v>1464692400</v>
      </c>
      <c r="K2445">
        <v>1461769373</v>
      </c>
      <c r="L2445" t="b">
        <v>0</v>
      </c>
      <c r="M2445">
        <v>19</v>
      </c>
      <c r="N2445" t="b">
        <v>1</v>
      </c>
      <c r="O2445" t="s">
        <v>8269</v>
      </c>
      <c r="P2445">
        <f t="shared" si="152"/>
        <v>330</v>
      </c>
      <c r="Q2445">
        <f t="shared" si="153"/>
        <v>43.42</v>
      </c>
      <c r="R2445" s="12" t="s">
        <v>8323</v>
      </c>
      <c r="S2445" t="s">
        <v>8326</v>
      </c>
      <c r="T2445" s="17">
        <f t="shared" si="154"/>
        <v>42487.62700231481</v>
      </c>
      <c r="U2445" s="17">
        <f t="shared" si="155"/>
        <v>40968.062476851854</v>
      </c>
    </row>
    <row r="2446" spans="2:21" ht="42.75" hidden="1" x14ac:dyDescent="0.45">
      <c r="B2446">
        <v>756</v>
      </c>
      <c r="C2446" s="9" t="s">
        <v>757</v>
      </c>
      <c r="D2446" s="3" t="s">
        <v>4866</v>
      </c>
      <c r="E2446" s="5">
        <v>700</v>
      </c>
      <c r="F2446" s="7">
        <v>824</v>
      </c>
      <c r="G2446" t="s">
        <v>8218</v>
      </c>
      <c r="H2446" t="s">
        <v>8223</v>
      </c>
      <c r="I2446" t="s">
        <v>8245</v>
      </c>
      <c r="J2446">
        <v>1303147459</v>
      </c>
      <c r="K2446">
        <v>1297880659</v>
      </c>
      <c r="L2446" t="b">
        <v>0</v>
      </c>
      <c r="M2446">
        <v>22</v>
      </c>
      <c r="N2446" t="b">
        <v>1</v>
      </c>
      <c r="O2446" t="s">
        <v>8272</v>
      </c>
      <c r="P2446">
        <f t="shared" si="152"/>
        <v>118</v>
      </c>
      <c r="Q2446">
        <f t="shared" si="153"/>
        <v>37.450000000000003</v>
      </c>
      <c r="R2446" s="12" t="s">
        <v>8311</v>
      </c>
      <c r="S2446" t="s">
        <v>8333</v>
      </c>
      <c r="T2446" s="17">
        <f t="shared" si="154"/>
        <v>40590.766886574071</v>
      </c>
      <c r="U2446" s="17">
        <f t="shared" si="155"/>
        <v>42655.549479166672</v>
      </c>
    </row>
    <row r="2447" spans="2:21" ht="42.75" hidden="1" x14ac:dyDescent="0.45">
      <c r="B2447">
        <v>458</v>
      </c>
      <c r="C2447" s="9" t="s">
        <v>459</v>
      </c>
      <c r="D2447" s="3" t="s">
        <v>4568</v>
      </c>
      <c r="E2447" s="5">
        <v>10000</v>
      </c>
      <c r="F2447" s="7">
        <v>821</v>
      </c>
      <c r="G2447" t="s">
        <v>8220</v>
      </c>
      <c r="H2447" t="s">
        <v>8224</v>
      </c>
      <c r="I2447" t="s">
        <v>8246</v>
      </c>
      <c r="J2447">
        <v>1368550060</v>
      </c>
      <c r="K2447">
        <v>1365958060</v>
      </c>
      <c r="L2447" t="b">
        <v>0</v>
      </c>
      <c r="M2447">
        <v>49</v>
      </c>
      <c r="N2447" t="b">
        <v>0</v>
      </c>
      <c r="O2447" t="s">
        <v>8268</v>
      </c>
      <c r="P2447">
        <f t="shared" si="152"/>
        <v>8</v>
      </c>
      <c r="Q2447">
        <f t="shared" si="153"/>
        <v>16.760000000000002</v>
      </c>
      <c r="R2447" s="12" t="s">
        <v>8321</v>
      </c>
      <c r="S2447" t="s">
        <v>8339</v>
      </c>
      <c r="T2447" s="17">
        <f t="shared" si="154"/>
        <v>41378.69976851852</v>
      </c>
      <c r="U2447" s="17">
        <f t="shared" si="155"/>
        <v>42774.416030092587</v>
      </c>
    </row>
    <row r="2448" spans="2:21" ht="42.75" hidden="1" x14ac:dyDescent="0.45">
      <c r="B2448">
        <v>3644</v>
      </c>
      <c r="C2448" s="9" t="s">
        <v>3642</v>
      </c>
      <c r="D2448" s="3" t="s">
        <v>7754</v>
      </c>
      <c r="E2448" s="5">
        <v>5000</v>
      </c>
      <c r="F2448" s="7">
        <v>821</v>
      </c>
      <c r="G2448" t="s">
        <v>8220</v>
      </c>
      <c r="H2448" t="s">
        <v>8223</v>
      </c>
      <c r="I2448" t="s">
        <v>8245</v>
      </c>
      <c r="J2448">
        <v>1457413140</v>
      </c>
      <c r="K2448">
        <v>1454996887</v>
      </c>
      <c r="L2448" t="b">
        <v>0</v>
      </c>
      <c r="M2448">
        <v>12</v>
      </c>
      <c r="N2448" t="b">
        <v>0</v>
      </c>
      <c r="O2448" t="s">
        <v>8303</v>
      </c>
      <c r="P2448">
        <f t="shared" si="152"/>
        <v>16</v>
      </c>
      <c r="Q2448">
        <f t="shared" si="153"/>
        <v>68.42</v>
      </c>
      <c r="R2448" s="12" t="s">
        <v>8323</v>
      </c>
      <c r="S2448" t="s">
        <v>8335</v>
      </c>
      <c r="T2448" s="17">
        <f t="shared" si="154"/>
        <v>42409.241747685184</v>
      </c>
      <c r="U2448" s="17">
        <f t="shared" si="155"/>
        <v>42521.458333333328</v>
      </c>
    </row>
    <row r="2449" spans="2:21" ht="42.75" hidden="1" x14ac:dyDescent="0.45">
      <c r="B2449">
        <v>2100</v>
      </c>
      <c r="C2449" s="9" t="s">
        <v>2101</v>
      </c>
      <c r="D2449" s="3" t="s">
        <v>6210</v>
      </c>
      <c r="E2449" s="5">
        <v>600</v>
      </c>
      <c r="F2449" s="7">
        <v>820</v>
      </c>
      <c r="G2449" t="s">
        <v>8218</v>
      </c>
      <c r="H2449" t="s">
        <v>8223</v>
      </c>
      <c r="I2449" t="s">
        <v>8245</v>
      </c>
      <c r="J2449">
        <v>1341028740</v>
      </c>
      <c r="K2449">
        <v>1339704141</v>
      </c>
      <c r="L2449" t="b">
        <v>0</v>
      </c>
      <c r="M2449">
        <v>27</v>
      </c>
      <c r="N2449" t="b">
        <v>1</v>
      </c>
      <c r="O2449" t="s">
        <v>8277</v>
      </c>
      <c r="P2449">
        <f t="shared" si="152"/>
        <v>137</v>
      </c>
      <c r="Q2449">
        <f t="shared" si="153"/>
        <v>30.37</v>
      </c>
      <c r="R2449" s="12" t="s">
        <v>8327</v>
      </c>
      <c r="S2449" t="s">
        <v>8328</v>
      </c>
      <c r="T2449" s="17">
        <f t="shared" si="154"/>
        <v>41074.834965277776</v>
      </c>
      <c r="U2449" s="17">
        <f t="shared" si="155"/>
        <v>40651.725219907406</v>
      </c>
    </row>
    <row r="2450" spans="2:21" ht="42.75" hidden="1" x14ac:dyDescent="0.45">
      <c r="B2450">
        <v>1853</v>
      </c>
      <c r="C2450" s="9" t="s">
        <v>1854</v>
      </c>
      <c r="D2450" s="3" t="s">
        <v>5963</v>
      </c>
      <c r="E2450" s="5">
        <v>800</v>
      </c>
      <c r="F2450" s="7">
        <v>815</v>
      </c>
      <c r="G2450" t="s">
        <v>8218</v>
      </c>
      <c r="H2450" t="s">
        <v>8223</v>
      </c>
      <c r="I2450" t="s">
        <v>8245</v>
      </c>
      <c r="J2450">
        <v>1352860017</v>
      </c>
      <c r="K2450">
        <v>1348536417</v>
      </c>
      <c r="L2450" t="b">
        <v>0</v>
      </c>
      <c r="M2450">
        <v>14</v>
      </c>
      <c r="N2450" t="b">
        <v>1</v>
      </c>
      <c r="O2450" t="s">
        <v>8274</v>
      </c>
      <c r="P2450">
        <f t="shared" si="152"/>
        <v>102</v>
      </c>
      <c r="Q2450">
        <f t="shared" si="153"/>
        <v>58.21</v>
      </c>
      <c r="R2450" s="12" t="s">
        <v>8327</v>
      </c>
      <c r="S2450" t="s">
        <v>8331</v>
      </c>
      <c r="T2450" s="17">
        <f t="shared" si="154"/>
        <v>41177.060381944444</v>
      </c>
      <c r="U2450" s="17">
        <f t="shared" si="155"/>
        <v>41408.69976851852</v>
      </c>
    </row>
    <row r="2451" spans="2:21" ht="42.75" hidden="1" x14ac:dyDescent="0.45">
      <c r="B2451">
        <v>743</v>
      </c>
      <c r="C2451" s="9" t="s">
        <v>744</v>
      </c>
      <c r="D2451" s="3" t="s">
        <v>4853</v>
      </c>
      <c r="E2451" s="5">
        <v>550</v>
      </c>
      <c r="F2451" s="7">
        <v>814</v>
      </c>
      <c r="G2451" t="s">
        <v>8218</v>
      </c>
      <c r="H2451" t="s">
        <v>8223</v>
      </c>
      <c r="I2451" t="s">
        <v>8245</v>
      </c>
      <c r="J2451">
        <v>1334610000</v>
      </c>
      <c r="K2451">
        <v>1332435685</v>
      </c>
      <c r="L2451" t="b">
        <v>0</v>
      </c>
      <c r="M2451">
        <v>15</v>
      </c>
      <c r="N2451" t="b">
        <v>1</v>
      </c>
      <c r="O2451" t="s">
        <v>8272</v>
      </c>
      <c r="P2451">
        <f t="shared" si="152"/>
        <v>148</v>
      </c>
      <c r="Q2451">
        <f t="shared" si="153"/>
        <v>54.27</v>
      </c>
      <c r="R2451" s="12" t="s">
        <v>8311</v>
      </c>
      <c r="S2451" t="s">
        <v>8333</v>
      </c>
      <c r="T2451" s="17">
        <f t="shared" si="154"/>
        <v>40990.709317129629</v>
      </c>
      <c r="U2451" s="17">
        <f t="shared" si="155"/>
        <v>42437.207638888889</v>
      </c>
    </row>
    <row r="2452" spans="2:21" ht="57" x14ac:dyDescent="0.45">
      <c r="B2452">
        <v>3898</v>
      </c>
      <c r="C2452" s="9" t="s">
        <v>3895</v>
      </c>
      <c r="D2452" s="3" t="s">
        <v>8006</v>
      </c>
      <c r="E2452" s="5">
        <v>2500</v>
      </c>
      <c r="F2452" s="7">
        <v>814</v>
      </c>
      <c r="G2452" t="s">
        <v>8220</v>
      </c>
      <c r="H2452" t="s">
        <v>8224</v>
      </c>
      <c r="I2452" t="s">
        <v>8246</v>
      </c>
      <c r="J2452">
        <v>1439827200</v>
      </c>
      <c r="K2452">
        <v>1436355270</v>
      </c>
      <c r="L2452" t="b">
        <v>0</v>
      </c>
      <c r="M2452">
        <v>16</v>
      </c>
      <c r="N2452" t="b">
        <v>0</v>
      </c>
      <c r="O2452" t="s">
        <v>8269</v>
      </c>
      <c r="P2452">
        <f t="shared" si="152"/>
        <v>33</v>
      </c>
      <c r="Q2452">
        <f t="shared" si="153"/>
        <v>50.88</v>
      </c>
      <c r="R2452" s="12" t="s">
        <v>8323</v>
      </c>
      <c r="S2452" t="s">
        <v>8326</v>
      </c>
      <c r="T2452" s="17">
        <f t="shared" si="154"/>
        <v>42193.482291666667</v>
      </c>
      <c r="U2452" s="17">
        <f t="shared" si="155"/>
        <v>41090.165972222225</v>
      </c>
    </row>
    <row r="2453" spans="2:21" ht="42.75" hidden="1" x14ac:dyDescent="0.45">
      <c r="B2453">
        <v>2222</v>
      </c>
      <c r="C2453" s="9" t="s">
        <v>2223</v>
      </c>
      <c r="D2453" s="3" t="s">
        <v>6332</v>
      </c>
      <c r="E2453" s="5">
        <v>500</v>
      </c>
      <c r="F2453" s="7">
        <v>813</v>
      </c>
      <c r="G2453" t="s">
        <v>8218</v>
      </c>
      <c r="H2453" t="s">
        <v>8223</v>
      </c>
      <c r="I2453" t="s">
        <v>8245</v>
      </c>
      <c r="J2453">
        <v>1327776847</v>
      </c>
      <c r="K2453">
        <v>1325184847</v>
      </c>
      <c r="L2453" t="b">
        <v>0</v>
      </c>
      <c r="M2453">
        <v>30</v>
      </c>
      <c r="N2453" t="b">
        <v>1</v>
      </c>
      <c r="O2453" t="s">
        <v>8295</v>
      </c>
      <c r="P2453">
        <f t="shared" si="152"/>
        <v>163</v>
      </c>
      <c r="Q2453">
        <f t="shared" si="153"/>
        <v>27.1</v>
      </c>
      <c r="R2453" s="12" t="s">
        <v>8316</v>
      </c>
      <c r="S2453" t="s">
        <v>8317</v>
      </c>
      <c r="T2453" s="17">
        <f t="shared" si="154"/>
        <v>40906.787581018521</v>
      </c>
      <c r="U2453" s="17">
        <f t="shared" si="155"/>
        <v>41227.102048611108</v>
      </c>
    </row>
    <row r="2454" spans="2:21" ht="42.75" hidden="1" x14ac:dyDescent="0.45">
      <c r="B2454">
        <v>1823</v>
      </c>
      <c r="C2454" s="9" t="s">
        <v>1824</v>
      </c>
      <c r="D2454" s="3" t="s">
        <v>5933</v>
      </c>
      <c r="E2454" s="5">
        <v>700</v>
      </c>
      <c r="F2454" s="7">
        <v>811</v>
      </c>
      <c r="G2454" t="s">
        <v>8218</v>
      </c>
      <c r="H2454" t="s">
        <v>8223</v>
      </c>
      <c r="I2454" t="s">
        <v>8245</v>
      </c>
      <c r="J2454">
        <v>1351095976</v>
      </c>
      <c r="K2454">
        <v>1348503976</v>
      </c>
      <c r="L2454" t="b">
        <v>0</v>
      </c>
      <c r="M2454">
        <v>33</v>
      </c>
      <c r="N2454" t="b">
        <v>1</v>
      </c>
      <c r="O2454" t="s">
        <v>8274</v>
      </c>
      <c r="P2454">
        <f t="shared" si="152"/>
        <v>116</v>
      </c>
      <c r="Q2454">
        <f t="shared" si="153"/>
        <v>24.58</v>
      </c>
      <c r="R2454" s="12" t="s">
        <v>8327</v>
      </c>
      <c r="S2454" t="s">
        <v>8331</v>
      </c>
      <c r="T2454" s="17">
        <f t="shared" si="154"/>
        <v>41176.684907407405</v>
      </c>
      <c r="U2454" s="17">
        <f t="shared" si="155"/>
        <v>41015.875</v>
      </c>
    </row>
    <row r="2455" spans="2:21" ht="42.75" hidden="1" x14ac:dyDescent="0.45">
      <c r="B2455">
        <v>2300</v>
      </c>
      <c r="C2455" s="9" t="s">
        <v>2301</v>
      </c>
      <c r="D2455" s="3" t="s">
        <v>6410</v>
      </c>
      <c r="E2455" s="5">
        <v>800</v>
      </c>
      <c r="F2455" s="7">
        <v>810</v>
      </c>
      <c r="G2455" t="s">
        <v>8218</v>
      </c>
      <c r="H2455" t="s">
        <v>8223</v>
      </c>
      <c r="I2455" t="s">
        <v>8245</v>
      </c>
      <c r="J2455">
        <v>1340904416</v>
      </c>
      <c r="K2455">
        <v>1339694816</v>
      </c>
      <c r="L2455" t="b">
        <v>0</v>
      </c>
      <c r="M2455">
        <v>7</v>
      </c>
      <c r="N2455" t="b">
        <v>1</v>
      </c>
      <c r="O2455" t="s">
        <v>8274</v>
      </c>
      <c r="P2455">
        <f t="shared" si="152"/>
        <v>101</v>
      </c>
      <c r="Q2455">
        <f t="shared" si="153"/>
        <v>115.71</v>
      </c>
      <c r="R2455" s="12" t="s">
        <v>8327</v>
      </c>
      <c r="S2455" t="s">
        <v>8331</v>
      </c>
      <c r="T2455" s="17">
        <f t="shared" si="154"/>
        <v>41074.727037037039</v>
      </c>
      <c r="U2455" s="17">
        <f t="shared" si="155"/>
        <v>42233.666666666672</v>
      </c>
    </row>
    <row r="2456" spans="2:21" ht="42.75" x14ac:dyDescent="0.45">
      <c r="B2456">
        <v>3327</v>
      </c>
      <c r="C2456" s="9" t="s">
        <v>3327</v>
      </c>
      <c r="D2456" s="3" t="s">
        <v>7437</v>
      </c>
      <c r="E2456" s="5">
        <v>800</v>
      </c>
      <c r="F2456" s="7">
        <v>810</v>
      </c>
      <c r="G2456" t="s">
        <v>8218</v>
      </c>
      <c r="H2456" t="s">
        <v>8224</v>
      </c>
      <c r="I2456" t="s">
        <v>8246</v>
      </c>
      <c r="J2456">
        <v>1462697966</v>
      </c>
      <c r="K2456">
        <v>1460105966</v>
      </c>
      <c r="L2456" t="b">
        <v>0</v>
      </c>
      <c r="M2456">
        <v>33</v>
      </c>
      <c r="N2456" t="b">
        <v>1</v>
      </c>
      <c r="O2456" t="s">
        <v>8269</v>
      </c>
      <c r="P2456">
        <f t="shared" si="152"/>
        <v>101</v>
      </c>
      <c r="Q2456">
        <f t="shared" si="153"/>
        <v>24.55</v>
      </c>
      <c r="R2456" s="12" t="s">
        <v>8323</v>
      </c>
      <c r="S2456" t="s">
        <v>8326</v>
      </c>
      <c r="T2456" s="17">
        <f t="shared" si="154"/>
        <v>42468.374606481477</v>
      </c>
      <c r="U2456" s="17">
        <f t="shared" si="155"/>
        <v>40936.787581018521</v>
      </c>
    </row>
    <row r="2457" spans="2:21" ht="57" hidden="1" x14ac:dyDescent="0.45">
      <c r="B2457">
        <v>1437</v>
      </c>
      <c r="C2457" s="9" t="s">
        <v>1438</v>
      </c>
      <c r="D2457" s="3" t="s">
        <v>5547</v>
      </c>
      <c r="E2457" s="5">
        <v>3000</v>
      </c>
      <c r="F2457" s="7">
        <v>807</v>
      </c>
      <c r="G2457" t="s">
        <v>8220</v>
      </c>
      <c r="H2457" t="s">
        <v>8223</v>
      </c>
      <c r="I2457" t="s">
        <v>8245</v>
      </c>
      <c r="J2457">
        <v>1405227540</v>
      </c>
      <c r="K2457">
        <v>1402058739</v>
      </c>
      <c r="L2457" t="b">
        <v>0</v>
      </c>
      <c r="M2457">
        <v>22</v>
      </c>
      <c r="N2457" t="b">
        <v>0</v>
      </c>
      <c r="O2457" t="s">
        <v>8285</v>
      </c>
      <c r="P2457">
        <f t="shared" si="152"/>
        <v>27</v>
      </c>
      <c r="Q2457">
        <f t="shared" si="153"/>
        <v>36.68</v>
      </c>
      <c r="R2457" s="12" t="s">
        <v>8311</v>
      </c>
      <c r="S2457" t="s">
        <v>8348</v>
      </c>
      <c r="T2457" s="17">
        <f t="shared" si="154"/>
        <v>41796.531701388885</v>
      </c>
      <c r="U2457" s="17">
        <f t="shared" si="155"/>
        <v>41206.684907407405</v>
      </c>
    </row>
    <row r="2458" spans="2:21" ht="57" hidden="1" x14ac:dyDescent="0.45">
      <c r="B2458">
        <v>1947</v>
      </c>
      <c r="C2458" s="9" t="s">
        <v>1948</v>
      </c>
      <c r="D2458" s="3" t="s">
        <v>6057</v>
      </c>
      <c r="E2458" s="5">
        <v>800</v>
      </c>
      <c r="F2458" s="7">
        <v>805.07</v>
      </c>
      <c r="G2458" t="s">
        <v>8218</v>
      </c>
      <c r="H2458" t="s">
        <v>8223</v>
      </c>
      <c r="I2458" t="s">
        <v>8245</v>
      </c>
      <c r="J2458">
        <v>1258955940</v>
      </c>
      <c r="K2458">
        <v>1255730520</v>
      </c>
      <c r="L2458" t="b">
        <v>1</v>
      </c>
      <c r="M2458">
        <v>23</v>
      </c>
      <c r="N2458" t="b">
        <v>1</v>
      </c>
      <c r="O2458" t="s">
        <v>8293</v>
      </c>
      <c r="P2458">
        <f t="shared" si="152"/>
        <v>101</v>
      </c>
      <c r="Q2458">
        <f t="shared" si="153"/>
        <v>35</v>
      </c>
      <c r="R2458" s="12" t="s">
        <v>8308</v>
      </c>
      <c r="S2458" t="s">
        <v>8309</v>
      </c>
      <c r="T2458" s="17">
        <f t="shared" si="154"/>
        <v>40102.918055555558</v>
      </c>
      <c r="U2458" s="17">
        <f t="shared" si="155"/>
        <v>41088.727037037039</v>
      </c>
    </row>
    <row r="2459" spans="2:21" ht="42.75" hidden="1" x14ac:dyDescent="0.45">
      <c r="B2459">
        <v>1433</v>
      </c>
      <c r="C2459" s="9" t="s">
        <v>1434</v>
      </c>
      <c r="D2459" s="3" t="s">
        <v>5543</v>
      </c>
      <c r="E2459" s="5">
        <v>12000</v>
      </c>
      <c r="F2459" s="7">
        <v>805</v>
      </c>
      <c r="G2459" t="s">
        <v>8220</v>
      </c>
      <c r="H2459" t="s">
        <v>8236</v>
      </c>
      <c r="I2459" t="s">
        <v>8248</v>
      </c>
      <c r="J2459">
        <v>1481367600</v>
      </c>
      <c r="K2459">
        <v>1477839675</v>
      </c>
      <c r="L2459" t="b">
        <v>0</v>
      </c>
      <c r="M2459">
        <v>10</v>
      </c>
      <c r="N2459" t="b">
        <v>0</v>
      </c>
      <c r="O2459" t="s">
        <v>8285</v>
      </c>
      <c r="P2459">
        <f t="shared" si="152"/>
        <v>7</v>
      </c>
      <c r="Q2459">
        <f t="shared" si="153"/>
        <v>80.5</v>
      </c>
      <c r="R2459" s="12" t="s">
        <v>8311</v>
      </c>
      <c r="S2459" t="s">
        <v>8348</v>
      </c>
      <c r="T2459" s="17">
        <f t="shared" si="154"/>
        <v>42673.625868055555</v>
      </c>
      <c r="U2459" s="17">
        <f t="shared" si="155"/>
        <v>42498.374606481477</v>
      </c>
    </row>
    <row r="2460" spans="2:21" ht="42.75" x14ac:dyDescent="0.45">
      <c r="B2460">
        <v>3739</v>
      </c>
      <c r="C2460" s="9" t="s">
        <v>3736</v>
      </c>
      <c r="D2460" s="3" t="s">
        <v>7849</v>
      </c>
      <c r="E2460" s="5">
        <v>4000</v>
      </c>
      <c r="F2460" s="7">
        <v>805</v>
      </c>
      <c r="G2460" t="s">
        <v>8220</v>
      </c>
      <c r="H2460" t="s">
        <v>8224</v>
      </c>
      <c r="I2460" t="s">
        <v>8246</v>
      </c>
      <c r="J2460">
        <v>1468752468</v>
      </c>
      <c r="K2460">
        <v>1467024468</v>
      </c>
      <c r="L2460" t="b">
        <v>0</v>
      </c>
      <c r="M2460">
        <v>8</v>
      </c>
      <c r="N2460" t="b">
        <v>0</v>
      </c>
      <c r="O2460" t="s">
        <v>8269</v>
      </c>
      <c r="P2460">
        <f t="shared" si="152"/>
        <v>20</v>
      </c>
      <c r="Q2460">
        <f t="shared" si="153"/>
        <v>100.63</v>
      </c>
      <c r="R2460" s="12" t="s">
        <v>8323</v>
      </c>
      <c r="S2460" t="s">
        <v>8326</v>
      </c>
      <c r="T2460" s="17">
        <f t="shared" si="154"/>
        <v>42548.449861111112</v>
      </c>
      <c r="U2460" s="17">
        <f t="shared" si="155"/>
        <v>41833.207638888889</v>
      </c>
    </row>
    <row r="2461" spans="2:21" ht="42.75" hidden="1" x14ac:dyDescent="0.45">
      <c r="B2461">
        <v>2452</v>
      </c>
      <c r="C2461" s="9" t="s">
        <v>2453</v>
      </c>
      <c r="D2461" s="3" t="s">
        <v>6562</v>
      </c>
      <c r="E2461" s="5">
        <v>600</v>
      </c>
      <c r="F2461" s="7">
        <v>801</v>
      </c>
      <c r="G2461" t="s">
        <v>8218</v>
      </c>
      <c r="H2461" t="s">
        <v>8223</v>
      </c>
      <c r="I2461" t="s">
        <v>8245</v>
      </c>
      <c r="J2461">
        <v>1451430000</v>
      </c>
      <c r="K2461">
        <v>1448914500</v>
      </c>
      <c r="L2461" t="b">
        <v>0</v>
      </c>
      <c r="M2461">
        <v>15</v>
      </c>
      <c r="N2461" t="b">
        <v>1</v>
      </c>
      <c r="O2461" t="s">
        <v>8296</v>
      </c>
      <c r="P2461">
        <f t="shared" si="152"/>
        <v>134</v>
      </c>
      <c r="Q2461">
        <f t="shared" si="153"/>
        <v>53.4</v>
      </c>
      <c r="R2461" s="12" t="s">
        <v>8319</v>
      </c>
      <c r="S2461" t="s">
        <v>8320</v>
      </c>
      <c r="T2461" s="17">
        <f t="shared" si="154"/>
        <v>42338.84375</v>
      </c>
      <c r="U2461" s="17">
        <f t="shared" si="155"/>
        <v>40140.249305555553</v>
      </c>
    </row>
    <row r="2462" spans="2:21" ht="42.75" hidden="1" x14ac:dyDescent="0.45">
      <c r="B2462">
        <v>2746</v>
      </c>
      <c r="C2462" s="9" t="s">
        <v>2746</v>
      </c>
      <c r="D2462" s="3" t="s">
        <v>6856</v>
      </c>
      <c r="E2462" s="5">
        <v>3000</v>
      </c>
      <c r="F2462" s="7">
        <v>801</v>
      </c>
      <c r="G2462" t="s">
        <v>8220</v>
      </c>
      <c r="H2462" t="s">
        <v>8223</v>
      </c>
      <c r="I2462" t="s">
        <v>8245</v>
      </c>
      <c r="J2462">
        <v>1409337911</v>
      </c>
      <c r="K2462">
        <v>1406745911</v>
      </c>
      <c r="L2462" t="b">
        <v>0</v>
      </c>
      <c r="M2462">
        <v>19</v>
      </c>
      <c r="N2462" t="b">
        <v>0</v>
      </c>
      <c r="O2462" t="s">
        <v>8302</v>
      </c>
      <c r="P2462">
        <f t="shared" si="152"/>
        <v>27</v>
      </c>
      <c r="Q2462">
        <f t="shared" si="153"/>
        <v>42.16</v>
      </c>
      <c r="R2462" s="12" t="s">
        <v>8311</v>
      </c>
      <c r="S2462" t="s">
        <v>8356</v>
      </c>
      <c r="T2462" s="17">
        <f t="shared" si="154"/>
        <v>41850.781377314815</v>
      </c>
      <c r="U2462" s="17">
        <f t="shared" si="155"/>
        <v>42714.458333333328</v>
      </c>
    </row>
    <row r="2463" spans="2:21" ht="42.75" hidden="1" x14ac:dyDescent="0.45">
      <c r="B2463">
        <v>25</v>
      </c>
      <c r="C2463" s="9" t="s">
        <v>27</v>
      </c>
      <c r="D2463" s="3" t="s">
        <v>4136</v>
      </c>
      <c r="E2463" s="5">
        <v>600</v>
      </c>
      <c r="F2463" s="7">
        <v>800</v>
      </c>
      <c r="G2463" t="s">
        <v>8218</v>
      </c>
      <c r="H2463" t="s">
        <v>8223</v>
      </c>
      <c r="I2463" t="s">
        <v>8245</v>
      </c>
      <c r="J2463">
        <v>1452299761</v>
      </c>
      <c r="K2463">
        <v>1447115761</v>
      </c>
      <c r="L2463" t="b">
        <v>0</v>
      </c>
      <c r="M2463">
        <v>14</v>
      </c>
      <c r="N2463" t="b">
        <v>1</v>
      </c>
      <c r="O2463" t="s">
        <v>8263</v>
      </c>
      <c r="P2463">
        <f t="shared" si="152"/>
        <v>133</v>
      </c>
      <c r="Q2463">
        <f t="shared" si="153"/>
        <v>57.14</v>
      </c>
      <c r="R2463" s="12" t="s">
        <v>8321</v>
      </c>
      <c r="S2463" t="s">
        <v>8332</v>
      </c>
      <c r="T2463" s="17">
        <f t="shared" si="154"/>
        <v>42318.025011574078</v>
      </c>
      <c r="U2463" s="17">
        <f t="shared" si="155"/>
        <v>42568.449861111112</v>
      </c>
    </row>
    <row r="2464" spans="2:21" ht="28.5" hidden="1" x14ac:dyDescent="0.45">
      <c r="B2464">
        <v>187</v>
      </c>
      <c r="C2464" s="9" t="s">
        <v>189</v>
      </c>
      <c r="D2464" s="3" t="s">
        <v>4297</v>
      </c>
      <c r="E2464" s="5">
        <v>5000</v>
      </c>
      <c r="F2464" s="7">
        <v>800</v>
      </c>
      <c r="G2464" t="s">
        <v>8220</v>
      </c>
      <c r="H2464" t="s">
        <v>8223</v>
      </c>
      <c r="I2464" t="s">
        <v>8245</v>
      </c>
      <c r="J2464">
        <v>1437461940</v>
      </c>
      <c r="K2464">
        <v>1435383457</v>
      </c>
      <c r="L2464" t="b">
        <v>0</v>
      </c>
      <c r="M2464">
        <v>5</v>
      </c>
      <c r="N2464" t="b">
        <v>0</v>
      </c>
      <c r="O2464" t="s">
        <v>8266</v>
      </c>
      <c r="P2464">
        <f t="shared" si="152"/>
        <v>16</v>
      </c>
      <c r="Q2464">
        <f t="shared" si="153"/>
        <v>160</v>
      </c>
      <c r="R2464" s="12" t="s">
        <v>8321</v>
      </c>
      <c r="S2464" t="s">
        <v>8325</v>
      </c>
      <c r="T2464" s="17">
        <f t="shared" si="154"/>
        <v>42182.234456018516</v>
      </c>
      <c r="U2464" s="17">
        <f t="shared" si="155"/>
        <v>42367.958333333328</v>
      </c>
    </row>
    <row r="2465" spans="2:21" ht="42.75" hidden="1" x14ac:dyDescent="0.45">
      <c r="B2465">
        <v>1415</v>
      </c>
      <c r="C2465" s="9" t="s">
        <v>1416</v>
      </c>
      <c r="D2465" s="3" t="s">
        <v>5525</v>
      </c>
      <c r="E2465" s="5">
        <v>4400</v>
      </c>
      <c r="F2465" s="7">
        <v>800</v>
      </c>
      <c r="G2465" t="s">
        <v>8220</v>
      </c>
      <c r="H2465" t="s">
        <v>8223</v>
      </c>
      <c r="I2465" t="s">
        <v>8245</v>
      </c>
      <c r="J2465">
        <v>1439741591</v>
      </c>
      <c r="K2465">
        <v>1436285591</v>
      </c>
      <c r="L2465" t="b">
        <v>0</v>
      </c>
      <c r="M2465">
        <v>9</v>
      </c>
      <c r="N2465" t="b">
        <v>0</v>
      </c>
      <c r="O2465" t="s">
        <v>8285</v>
      </c>
      <c r="P2465">
        <f t="shared" si="152"/>
        <v>18</v>
      </c>
      <c r="Q2465">
        <f t="shared" si="153"/>
        <v>88.89</v>
      </c>
      <c r="R2465" s="12" t="s">
        <v>8311</v>
      </c>
      <c r="S2465" t="s">
        <v>8348</v>
      </c>
      <c r="T2465" s="17">
        <f t="shared" si="154"/>
        <v>42192.675821759258</v>
      </c>
      <c r="U2465" s="17">
        <f t="shared" si="155"/>
        <v>41880.781377314815</v>
      </c>
    </row>
    <row r="2466" spans="2:21" ht="42.75" hidden="1" x14ac:dyDescent="0.45">
      <c r="B2466">
        <v>2684</v>
      </c>
      <c r="C2466" s="9" t="s">
        <v>2684</v>
      </c>
      <c r="D2466" s="3" t="s">
        <v>6794</v>
      </c>
      <c r="E2466" s="5">
        <v>70000</v>
      </c>
      <c r="F2466" s="7">
        <v>800</v>
      </c>
      <c r="G2466" t="s">
        <v>8220</v>
      </c>
      <c r="H2466" t="s">
        <v>8223</v>
      </c>
      <c r="I2466" t="s">
        <v>8245</v>
      </c>
      <c r="J2466">
        <v>1407621425</v>
      </c>
      <c r="K2466">
        <v>1404165425</v>
      </c>
      <c r="L2466" t="b">
        <v>0</v>
      </c>
      <c r="M2466">
        <v>4</v>
      </c>
      <c r="N2466" t="b">
        <v>0</v>
      </c>
      <c r="O2466" t="s">
        <v>8282</v>
      </c>
      <c r="P2466">
        <f t="shared" si="152"/>
        <v>1</v>
      </c>
      <c r="Q2466">
        <f t="shared" si="153"/>
        <v>200</v>
      </c>
      <c r="R2466" s="12" t="s">
        <v>8319</v>
      </c>
      <c r="S2466" t="s">
        <v>8345</v>
      </c>
      <c r="T2466" s="17">
        <f t="shared" si="154"/>
        <v>41820.914641203701</v>
      </c>
      <c r="U2466" s="17">
        <f t="shared" si="155"/>
        <v>42378.025011574078</v>
      </c>
    </row>
    <row r="2467" spans="2:21" ht="42.75" x14ac:dyDescent="0.45">
      <c r="B2467">
        <v>3608</v>
      </c>
      <c r="C2467" s="9" t="s">
        <v>3607</v>
      </c>
      <c r="D2467" s="3" t="s">
        <v>7718</v>
      </c>
      <c r="E2467" s="5">
        <v>800</v>
      </c>
      <c r="F2467" s="7">
        <v>800</v>
      </c>
      <c r="G2467" t="s">
        <v>8218</v>
      </c>
      <c r="H2467" t="s">
        <v>8224</v>
      </c>
      <c r="I2467" t="s">
        <v>8246</v>
      </c>
      <c r="J2467">
        <v>1466172000</v>
      </c>
      <c r="K2467">
        <v>1463418090</v>
      </c>
      <c r="L2467" t="b">
        <v>0</v>
      </c>
      <c r="M2467">
        <v>27</v>
      </c>
      <c r="N2467" t="b">
        <v>1</v>
      </c>
      <c r="O2467" t="s">
        <v>8269</v>
      </c>
      <c r="P2467">
        <f t="shared" si="152"/>
        <v>100</v>
      </c>
      <c r="Q2467">
        <f t="shared" si="153"/>
        <v>29.63</v>
      </c>
      <c r="R2467" s="12" t="s">
        <v>8323</v>
      </c>
      <c r="S2467" t="s">
        <v>8326</v>
      </c>
      <c r="T2467" s="17">
        <f t="shared" si="154"/>
        <v>42506.709375000006</v>
      </c>
      <c r="U2467" s="17">
        <f t="shared" si="155"/>
        <v>42206.290972222225</v>
      </c>
    </row>
    <row r="2468" spans="2:21" ht="28.5" hidden="1" x14ac:dyDescent="0.45">
      <c r="B2468">
        <v>4095</v>
      </c>
      <c r="C2468" s="9" t="s">
        <v>4091</v>
      </c>
      <c r="D2468" s="3" t="s">
        <v>8198</v>
      </c>
      <c r="E2468" s="5">
        <v>30000</v>
      </c>
      <c r="F2468" s="7">
        <v>800</v>
      </c>
      <c r="G2468" t="s">
        <v>8220</v>
      </c>
      <c r="H2468" t="s">
        <v>8237</v>
      </c>
      <c r="I2468" t="s">
        <v>8255</v>
      </c>
      <c r="J2468">
        <v>1482108350</v>
      </c>
      <c r="K2468">
        <v>1479516350</v>
      </c>
      <c r="L2468" t="b">
        <v>0</v>
      </c>
      <c r="M2468">
        <v>1</v>
      </c>
      <c r="N2468" t="b">
        <v>0</v>
      </c>
      <c r="O2468" t="s">
        <v>8269</v>
      </c>
      <c r="P2468">
        <f t="shared" si="152"/>
        <v>3</v>
      </c>
      <c r="Q2468">
        <f t="shared" si="153"/>
        <v>800</v>
      </c>
      <c r="R2468" s="12" t="s">
        <v>8323</v>
      </c>
      <c r="S2468" t="s">
        <v>8326</v>
      </c>
      <c r="T2468" s="17">
        <f t="shared" si="154"/>
        <v>42693.031828703708</v>
      </c>
      <c r="U2468" s="17">
        <f t="shared" si="155"/>
        <v>42232.675821759258</v>
      </c>
    </row>
    <row r="2469" spans="2:21" ht="42.75" hidden="1" x14ac:dyDescent="0.45">
      <c r="B2469">
        <v>2486</v>
      </c>
      <c r="C2469" s="9" t="s">
        <v>2486</v>
      </c>
      <c r="D2469" s="3" t="s">
        <v>6596</v>
      </c>
      <c r="E2469" s="5">
        <v>300</v>
      </c>
      <c r="F2469" s="7">
        <v>797</v>
      </c>
      <c r="G2469" t="s">
        <v>8218</v>
      </c>
      <c r="H2469" t="s">
        <v>8223</v>
      </c>
      <c r="I2469" t="s">
        <v>8245</v>
      </c>
      <c r="J2469">
        <v>1335113976</v>
      </c>
      <c r="K2469">
        <v>1332521976</v>
      </c>
      <c r="L2469" t="b">
        <v>0</v>
      </c>
      <c r="M2469">
        <v>30</v>
      </c>
      <c r="N2469" t="b">
        <v>1</v>
      </c>
      <c r="O2469" t="s">
        <v>8277</v>
      </c>
      <c r="P2469">
        <f t="shared" si="152"/>
        <v>266</v>
      </c>
      <c r="Q2469">
        <f t="shared" si="153"/>
        <v>26.57</v>
      </c>
      <c r="R2469" s="12" t="s">
        <v>8327</v>
      </c>
      <c r="S2469" t="s">
        <v>8328</v>
      </c>
      <c r="T2469" s="17">
        <f t="shared" si="154"/>
        <v>40991.708055555559</v>
      </c>
      <c r="U2469" s="17">
        <f t="shared" si="155"/>
        <v>41860.914641203701</v>
      </c>
    </row>
    <row r="2470" spans="2:21" ht="42.75" hidden="1" x14ac:dyDescent="0.45">
      <c r="B2470">
        <v>3091</v>
      </c>
      <c r="C2470" s="9" t="s">
        <v>3091</v>
      </c>
      <c r="D2470" s="3" t="s">
        <v>7201</v>
      </c>
      <c r="E2470" s="5">
        <v>5000</v>
      </c>
      <c r="F2470" s="7">
        <v>796</v>
      </c>
      <c r="G2470" t="s">
        <v>8220</v>
      </c>
      <c r="H2470" t="s">
        <v>8223</v>
      </c>
      <c r="I2470" t="s">
        <v>8245</v>
      </c>
      <c r="J2470">
        <v>1471214743</v>
      </c>
      <c r="K2470">
        <v>1468622743</v>
      </c>
      <c r="L2470" t="b">
        <v>0</v>
      </c>
      <c r="M2470">
        <v>9</v>
      </c>
      <c r="N2470" t="b">
        <v>0</v>
      </c>
      <c r="O2470" t="s">
        <v>8301</v>
      </c>
      <c r="P2470">
        <f t="shared" si="152"/>
        <v>16</v>
      </c>
      <c r="Q2470">
        <f t="shared" si="153"/>
        <v>88.44</v>
      </c>
      <c r="R2470" s="12" t="s">
        <v>8323</v>
      </c>
      <c r="S2470" t="s">
        <v>8324</v>
      </c>
      <c r="T2470" s="17">
        <f t="shared" si="154"/>
        <v>42566.948414351849</v>
      </c>
      <c r="U2470" s="17">
        <f t="shared" si="155"/>
        <v>42538.583333333328</v>
      </c>
    </row>
    <row r="2471" spans="2:21" ht="42.75" hidden="1" x14ac:dyDescent="0.45">
      <c r="B2471">
        <v>2931</v>
      </c>
      <c r="C2471" s="9" t="s">
        <v>2931</v>
      </c>
      <c r="D2471" s="3" t="s">
        <v>7041</v>
      </c>
      <c r="E2471" s="5">
        <v>750</v>
      </c>
      <c r="F2471" s="7">
        <v>795</v>
      </c>
      <c r="G2471" t="s">
        <v>8218</v>
      </c>
      <c r="H2471" t="s">
        <v>8228</v>
      </c>
      <c r="I2471" t="s">
        <v>8250</v>
      </c>
      <c r="J2471">
        <v>1410761280</v>
      </c>
      <c r="K2471">
        <v>1408604363</v>
      </c>
      <c r="L2471" t="b">
        <v>0</v>
      </c>
      <c r="M2471">
        <v>9</v>
      </c>
      <c r="N2471" t="b">
        <v>1</v>
      </c>
      <c r="O2471" t="s">
        <v>8303</v>
      </c>
      <c r="P2471">
        <f t="shared" si="152"/>
        <v>106</v>
      </c>
      <c r="Q2471">
        <f t="shared" si="153"/>
        <v>88.33</v>
      </c>
      <c r="R2471" s="12" t="s">
        <v>8323</v>
      </c>
      <c r="S2471" t="s">
        <v>8335</v>
      </c>
      <c r="T2471" s="17">
        <f t="shared" si="154"/>
        <v>41872.291238425925</v>
      </c>
      <c r="U2471" s="17">
        <f t="shared" si="155"/>
        <v>42723.031828703708</v>
      </c>
    </row>
    <row r="2472" spans="2:21" ht="42.75" hidden="1" x14ac:dyDescent="0.45">
      <c r="B2472">
        <v>3096</v>
      </c>
      <c r="C2472" s="9" t="s">
        <v>3096</v>
      </c>
      <c r="D2472" s="3" t="s">
        <v>7206</v>
      </c>
      <c r="E2472" s="5">
        <v>20000</v>
      </c>
      <c r="F2472" s="7">
        <v>795</v>
      </c>
      <c r="G2472" t="s">
        <v>8220</v>
      </c>
      <c r="H2472" t="s">
        <v>8223</v>
      </c>
      <c r="I2472" t="s">
        <v>8245</v>
      </c>
      <c r="J2472">
        <v>1432151326</v>
      </c>
      <c r="K2472">
        <v>1429559326</v>
      </c>
      <c r="L2472" t="b">
        <v>0</v>
      </c>
      <c r="M2472">
        <v>14</v>
      </c>
      <c r="N2472" t="b">
        <v>0</v>
      </c>
      <c r="O2472" t="s">
        <v>8301</v>
      </c>
      <c r="P2472">
        <f t="shared" si="152"/>
        <v>4</v>
      </c>
      <c r="Q2472">
        <f t="shared" si="153"/>
        <v>56.79</v>
      </c>
      <c r="R2472" s="12" t="s">
        <v>8323</v>
      </c>
      <c r="S2472" t="s">
        <v>8324</v>
      </c>
      <c r="T2472" s="17">
        <f t="shared" si="154"/>
        <v>42114.825532407413</v>
      </c>
      <c r="U2472" s="17">
        <f t="shared" si="155"/>
        <v>41021.708055555559</v>
      </c>
    </row>
    <row r="2473" spans="2:21" ht="42.75" hidden="1" x14ac:dyDescent="0.45">
      <c r="B2473">
        <v>4056</v>
      </c>
      <c r="C2473" s="9" t="s">
        <v>4052</v>
      </c>
      <c r="D2473" s="3" t="s">
        <v>8160</v>
      </c>
      <c r="E2473" s="5">
        <v>1500</v>
      </c>
      <c r="F2473" s="7">
        <v>795</v>
      </c>
      <c r="G2473" t="s">
        <v>8220</v>
      </c>
      <c r="H2473" t="s">
        <v>8223</v>
      </c>
      <c r="I2473" t="s">
        <v>8245</v>
      </c>
      <c r="J2473">
        <v>1467575940</v>
      </c>
      <c r="K2473">
        <v>1465856639</v>
      </c>
      <c r="L2473" t="b">
        <v>0</v>
      </c>
      <c r="M2473">
        <v>9</v>
      </c>
      <c r="N2473" t="b">
        <v>0</v>
      </c>
      <c r="O2473" t="s">
        <v>8269</v>
      </c>
      <c r="P2473">
        <f t="shared" si="152"/>
        <v>53</v>
      </c>
      <c r="Q2473">
        <f t="shared" si="153"/>
        <v>88.33</v>
      </c>
      <c r="R2473" s="12" t="s">
        <v>8323</v>
      </c>
      <c r="S2473" t="s">
        <v>8326</v>
      </c>
      <c r="T2473" s="17">
        <f t="shared" si="154"/>
        <v>42534.933321759265</v>
      </c>
      <c r="U2473" s="17">
        <f t="shared" si="155"/>
        <v>42596.948414351849</v>
      </c>
    </row>
    <row r="2474" spans="2:21" ht="42.75" hidden="1" x14ac:dyDescent="0.45">
      <c r="B2474">
        <v>3491</v>
      </c>
      <c r="C2474" s="9" t="s">
        <v>3490</v>
      </c>
      <c r="D2474" s="3" t="s">
        <v>7601</v>
      </c>
      <c r="E2474" s="5">
        <v>500</v>
      </c>
      <c r="F2474" s="7">
        <v>791</v>
      </c>
      <c r="G2474" t="s">
        <v>8218</v>
      </c>
      <c r="H2474" t="s">
        <v>8223</v>
      </c>
      <c r="I2474" t="s">
        <v>8245</v>
      </c>
      <c r="J2474">
        <v>1431928784</v>
      </c>
      <c r="K2474">
        <v>1430114384</v>
      </c>
      <c r="L2474" t="b">
        <v>0</v>
      </c>
      <c r="M2474">
        <v>10</v>
      </c>
      <c r="N2474" t="b">
        <v>1</v>
      </c>
      <c r="O2474" t="s">
        <v>8269</v>
      </c>
      <c r="P2474">
        <f t="shared" si="152"/>
        <v>158</v>
      </c>
      <c r="Q2474">
        <f t="shared" si="153"/>
        <v>79.099999999999994</v>
      </c>
      <c r="R2474" s="12" t="s">
        <v>8323</v>
      </c>
      <c r="S2474" t="s">
        <v>8326</v>
      </c>
      <c r="T2474" s="17">
        <f t="shared" si="154"/>
        <v>42121.249814814815</v>
      </c>
      <c r="U2474" s="17">
        <f t="shared" si="155"/>
        <v>41897.255555555559</v>
      </c>
    </row>
    <row r="2475" spans="2:21" ht="42.75" hidden="1" x14ac:dyDescent="0.45">
      <c r="B2475">
        <v>2385</v>
      </c>
      <c r="C2475" s="9" t="s">
        <v>2386</v>
      </c>
      <c r="D2475" s="3" t="s">
        <v>6495</v>
      </c>
      <c r="E2475" s="5">
        <v>65000</v>
      </c>
      <c r="F2475" s="7">
        <v>788</v>
      </c>
      <c r="G2475" t="s">
        <v>8219</v>
      </c>
      <c r="H2475" t="s">
        <v>8223</v>
      </c>
      <c r="I2475" t="s">
        <v>8245</v>
      </c>
      <c r="J2475">
        <v>1438793432</v>
      </c>
      <c r="K2475">
        <v>1436201432</v>
      </c>
      <c r="L2475" t="b">
        <v>0</v>
      </c>
      <c r="M2475">
        <v>7</v>
      </c>
      <c r="N2475" t="b">
        <v>0</v>
      </c>
      <c r="O2475" t="s">
        <v>8270</v>
      </c>
      <c r="P2475">
        <f t="shared" si="152"/>
        <v>1</v>
      </c>
      <c r="Q2475">
        <f t="shared" si="153"/>
        <v>112.57</v>
      </c>
      <c r="R2475" s="12" t="s">
        <v>8308</v>
      </c>
      <c r="S2475" t="s">
        <v>8342</v>
      </c>
      <c r="T2475" s="17">
        <f t="shared" si="154"/>
        <v>42191.70175925926</v>
      </c>
      <c r="U2475" s="17">
        <f t="shared" si="155"/>
        <v>42144.825532407413</v>
      </c>
    </row>
    <row r="2476" spans="2:21" ht="42.75" hidden="1" x14ac:dyDescent="0.45">
      <c r="B2476">
        <v>2556</v>
      </c>
      <c r="C2476" s="9" t="s">
        <v>2556</v>
      </c>
      <c r="D2476" s="3" t="s">
        <v>6666</v>
      </c>
      <c r="E2476" s="5">
        <v>745</v>
      </c>
      <c r="F2476" s="7">
        <v>786</v>
      </c>
      <c r="G2476" t="s">
        <v>8218</v>
      </c>
      <c r="H2476" t="s">
        <v>8223</v>
      </c>
      <c r="I2476" t="s">
        <v>8245</v>
      </c>
      <c r="J2476">
        <v>1356392857</v>
      </c>
      <c r="K2476">
        <v>1352504857</v>
      </c>
      <c r="L2476" t="b">
        <v>0</v>
      </c>
      <c r="M2476">
        <v>34</v>
      </c>
      <c r="N2476" t="b">
        <v>1</v>
      </c>
      <c r="O2476" t="s">
        <v>8298</v>
      </c>
      <c r="P2476">
        <f t="shared" si="152"/>
        <v>106</v>
      </c>
      <c r="Q2476">
        <f t="shared" si="153"/>
        <v>23.12</v>
      </c>
      <c r="R2476" s="12" t="s">
        <v>8327</v>
      </c>
      <c r="S2476" t="s">
        <v>8341</v>
      </c>
      <c r="T2476" s="17">
        <f t="shared" si="154"/>
        <v>41222.991400462961</v>
      </c>
      <c r="U2476" s="17">
        <f t="shared" si="155"/>
        <v>42554.832638888889</v>
      </c>
    </row>
    <row r="2477" spans="2:21" ht="42.75" x14ac:dyDescent="0.45">
      <c r="B2477">
        <v>3394</v>
      </c>
      <c r="C2477" s="9" t="s">
        <v>3393</v>
      </c>
      <c r="D2477" s="3" t="s">
        <v>7504</v>
      </c>
      <c r="E2477" s="5">
        <v>550</v>
      </c>
      <c r="F2477" s="7">
        <v>783</v>
      </c>
      <c r="G2477" t="s">
        <v>8218</v>
      </c>
      <c r="H2477" t="s">
        <v>8224</v>
      </c>
      <c r="I2477" t="s">
        <v>8246</v>
      </c>
      <c r="J2477">
        <v>1406470645</v>
      </c>
      <c r="K2477">
        <v>1403878645</v>
      </c>
      <c r="L2477" t="b">
        <v>0</v>
      </c>
      <c r="M2477">
        <v>27</v>
      </c>
      <c r="N2477" t="b">
        <v>1</v>
      </c>
      <c r="O2477" t="s">
        <v>8269</v>
      </c>
      <c r="P2477">
        <f t="shared" si="152"/>
        <v>142</v>
      </c>
      <c r="Q2477">
        <f t="shared" si="153"/>
        <v>29</v>
      </c>
      <c r="R2477" s="12" t="s">
        <v>8323</v>
      </c>
      <c r="S2477" t="s">
        <v>8326</v>
      </c>
      <c r="T2477" s="17">
        <f t="shared" si="154"/>
        <v>41817.59542824074</v>
      </c>
      <c r="U2477" s="17">
        <f t="shared" si="155"/>
        <v>42142.249814814815</v>
      </c>
    </row>
    <row r="2478" spans="2:21" ht="42.75" x14ac:dyDescent="0.45">
      <c r="B2478">
        <v>2817</v>
      </c>
      <c r="C2478" s="9" t="s">
        <v>2817</v>
      </c>
      <c r="D2478" s="3" t="s">
        <v>6927</v>
      </c>
      <c r="E2478" s="5">
        <v>600</v>
      </c>
      <c r="F2478" s="7">
        <v>780</v>
      </c>
      <c r="G2478" t="s">
        <v>8218</v>
      </c>
      <c r="H2478" t="s">
        <v>8224</v>
      </c>
      <c r="I2478" t="s">
        <v>8246</v>
      </c>
      <c r="J2478">
        <v>1425136462</v>
      </c>
      <c r="K2478">
        <v>1421680462</v>
      </c>
      <c r="L2478" t="b">
        <v>0</v>
      </c>
      <c r="M2478">
        <v>33</v>
      </c>
      <c r="N2478" t="b">
        <v>1</v>
      </c>
      <c r="O2478" t="s">
        <v>8269</v>
      </c>
      <c r="P2478">
        <f t="shared" si="152"/>
        <v>130</v>
      </c>
      <c r="Q2478">
        <f t="shared" si="153"/>
        <v>23.64</v>
      </c>
      <c r="R2478" s="12" t="s">
        <v>8323</v>
      </c>
      <c r="S2478" t="s">
        <v>8326</v>
      </c>
      <c r="T2478" s="17">
        <f t="shared" si="154"/>
        <v>42023.634976851856</v>
      </c>
      <c r="U2478" s="17">
        <f t="shared" si="155"/>
        <v>42221.70175925926</v>
      </c>
    </row>
    <row r="2479" spans="2:21" ht="42.75" hidden="1" x14ac:dyDescent="0.45">
      <c r="B2479">
        <v>3577</v>
      </c>
      <c r="C2479" s="9" t="s">
        <v>3576</v>
      </c>
      <c r="D2479" s="3" t="s">
        <v>7687</v>
      </c>
      <c r="E2479" s="5">
        <v>600</v>
      </c>
      <c r="F2479" s="7">
        <v>780</v>
      </c>
      <c r="G2479" t="s">
        <v>8218</v>
      </c>
      <c r="H2479" t="s">
        <v>8223</v>
      </c>
      <c r="I2479" t="s">
        <v>8245</v>
      </c>
      <c r="J2479">
        <v>1430029680</v>
      </c>
      <c r="K2479">
        <v>1427741583</v>
      </c>
      <c r="L2479" t="b">
        <v>0</v>
      </c>
      <c r="M2479">
        <v>27</v>
      </c>
      <c r="N2479" t="b">
        <v>1</v>
      </c>
      <c r="O2479" t="s">
        <v>8269</v>
      </c>
      <c r="P2479">
        <f t="shared" si="152"/>
        <v>130</v>
      </c>
      <c r="Q2479">
        <f t="shared" si="153"/>
        <v>28.89</v>
      </c>
      <c r="R2479" s="12" t="s">
        <v>8323</v>
      </c>
      <c r="S2479" t="s">
        <v>8326</v>
      </c>
      <c r="T2479" s="17">
        <f t="shared" si="154"/>
        <v>42093.786840277782</v>
      </c>
      <c r="U2479" s="17">
        <f t="shared" si="155"/>
        <v>41267.991400462961</v>
      </c>
    </row>
    <row r="2480" spans="2:21" ht="42.75" hidden="1" x14ac:dyDescent="0.45">
      <c r="B2480">
        <v>3649</v>
      </c>
      <c r="C2480" s="9" t="s">
        <v>3647</v>
      </c>
      <c r="D2480" s="3" t="s">
        <v>7759</v>
      </c>
      <c r="E2480" s="5">
        <v>750</v>
      </c>
      <c r="F2480" s="7">
        <v>780</v>
      </c>
      <c r="G2480" t="s">
        <v>8218</v>
      </c>
      <c r="H2480" t="s">
        <v>8228</v>
      </c>
      <c r="I2480" t="s">
        <v>8250</v>
      </c>
      <c r="J2480">
        <v>1402938394</v>
      </c>
      <c r="K2480">
        <v>1400691994</v>
      </c>
      <c r="L2480" t="b">
        <v>0</v>
      </c>
      <c r="M2480">
        <v>8</v>
      </c>
      <c r="N2480" t="b">
        <v>1</v>
      </c>
      <c r="O2480" t="s">
        <v>8269</v>
      </c>
      <c r="P2480">
        <f t="shared" si="152"/>
        <v>104</v>
      </c>
      <c r="Q2480">
        <f t="shared" si="153"/>
        <v>97.5</v>
      </c>
      <c r="R2480" s="12" t="s">
        <v>8323</v>
      </c>
      <c r="S2480" t="s">
        <v>8326</v>
      </c>
      <c r="T2480" s="17">
        <f t="shared" si="154"/>
        <v>41780.712893518517</v>
      </c>
      <c r="U2480" s="17">
        <f t="shared" si="155"/>
        <v>41847.59542824074</v>
      </c>
    </row>
    <row r="2481" spans="2:21" ht="42.75" x14ac:dyDescent="0.45">
      <c r="B2481">
        <v>4057</v>
      </c>
      <c r="C2481" s="9" t="s">
        <v>4053</v>
      </c>
      <c r="D2481" s="3" t="s">
        <v>8161</v>
      </c>
      <c r="E2481" s="5">
        <v>3500</v>
      </c>
      <c r="F2481" s="7">
        <v>775</v>
      </c>
      <c r="G2481" t="s">
        <v>8220</v>
      </c>
      <c r="H2481" t="s">
        <v>8224</v>
      </c>
      <c r="I2481" t="s">
        <v>8246</v>
      </c>
      <c r="J2481">
        <v>1448492400</v>
      </c>
      <c r="K2481">
        <v>1446506080</v>
      </c>
      <c r="L2481" t="b">
        <v>0</v>
      </c>
      <c r="M2481">
        <v>6</v>
      </c>
      <c r="N2481" t="b">
        <v>0</v>
      </c>
      <c r="O2481" t="s">
        <v>8269</v>
      </c>
      <c r="P2481">
        <f t="shared" si="152"/>
        <v>22</v>
      </c>
      <c r="Q2481">
        <f t="shared" si="153"/>
        <v>129.16999999999999</v>
      </c>
      <c r="R2481" s="12" t="s">
        <v>8323</v>
      </c>
      <c r="S2481" t="s">
        <v>8326</v>
      </c>
      <c r="T2481" s="17">
        <f t="shared" si="154"/>
        <v>42310.968518518523</v>
      </c>
      <c r="U2481" s="17">
        <f t="shared" si="155"/>
        <v>42063.634976851856</v>
      </c>
    </row>
    <row r="2482" spans="2:21" ht="42.75" x14ac:dyDescent="0.45">
      <c r="B2482">
        <v>3552</v>
      </c>
      <c r="C2482" s="9" t="s">
        <v>3551</v>
      </c>
      <c r="D2482" s="3" t="s">
        <v>7662</v>
      </c>
      <c r="E2482" s="5">
        <v>773</v>
      </c>
      <c r="F2482" s="7">
        <v>773</v>
      </c>
      <c r="G2482" t="s">
        <v>8218</v>
      </c>
      <c r="H2482" t="s">
        <v>8224</v>
      </c>
      <c r="I2482" t="s">
        <v>8246</v>
      </c>
      <c r="J2482">
        <v>1403964324</v>
      </c>
      <c r="K2482">
        <v>1401372324</v>
      </c>
      <c r="L2482" t="b">
        <v>0</v>
      </c>
      <c r="M2482">
        <v>20</v>
      </c>
      <c r="N2482" t="b">
        <v>1</v>
      </c>
      <c r="O2482" t="s">
        <v>8269</v>
      </c>
      <c r="P2482">
        <f t="shared" si="152"/>
        <v>100</v>
      </c>
      <c r="Q2482">
        <f t="shared" si="153"/>
        <v>38.65</v>
      </c>
      <c r="R2482" s="12" t="s">
        <v>8323</v>
      </c>
      <c r="S2482" t="s">
        <v>8326</v>
      </c>
      <c r="T2482" s="17">
        <f t="shared" si="154"/>
        <v>41788.587083333332</v>
      </c>
      <c r="U2482" s="17">
        <f t="shared" si="155"/>
        <v>42120.26944444445</v>
      </c>
    </row>
    <row r="2483" spans="2:21" ht="42.75" hidden="1" x14ac:dyDescent="0.45">
      <c r="B2483">
        <v>446</v>
      </c>
      <c r="C2483" s="9" t="s">
        <v>447</v>
      </c>
      <c r="D2483" s="3" t="s">
        <v>4556</v>
      </c>
      <c r="E2483" s="5">
        <v>10500</v>
      </c>
      <c r="F2483" s="7">
        <v>766</v>
      </c>
      <c r="G2483" t="s">
        <v>8220</v>
      </c>
      <c r="H2483" t="s">
        <v>8223</v>
      </c>
      <c r="I2483" t="s">
        <v>8245</v>
      </c>
      <c r="J2483">
        <v>1425434420</v>
      </c>
      <c r="K2483">
        <v>1422842420</v>
      </c>
      <c r="L2483" t="b">
        <v>0</v>
      </c>
      <c r="M2483">
        <v>16</v>
      </c>
      <c r="N2483" t="b">
        <v>0</v>
      </c>
      <c r="O2483" t="s">
        <v>8268</v>
      </c>
      <c r="P2483">
        <f t="shared" si="152"/>
        <v>7</v>
      </c>
      <c r="Q2483">
        <f t="shared" si="153"/>
        <v>47.88</v>
      </c>
      <c r="R2483" s="12" t="s">
        <v>8321</v>
      </c>
      <c r="S2483" t="s">
        <v>8339</v>
      </c>
      <c r="T2483" s="17">
        <f t="shared" si="154"/>
        <v>42037.083564814813</v>
      </c>
      <c r="U2483" s="17">
        <f t="shared" si="155"/>
        <v>41806.712893518517</v>
      </c>
    </row>
    <row r="2484" spans="2:21" ht="42.75" hidden="1" x14ac:dyDescent="0.45">
      <c r="B2484">
        <v>1359</v>
      </c>
      <c r="C2484" s="9" t="s">
        <v>1360</v>
      </c>
      <c r="D2484" s="3" t="s">
        <v>5469</v>
      </c>
      <c r="E2484" s="5">
        <v>660</v>
      </c>
      <c r="F2484" s="7">
        <v>764</v>
      </c>
      <c r="G2484" t="s">
        <v>8218</v>
      </c>
      <c r="H2484" t="s">
        <v>8223</v>
      </c>
      <c r="I2484" t="s">
        <v>8245</v>
      </c>
      <c r="J2484">
        <v>1309980790</v>
      </c>
      <c r="K2484">
        <v>1304623990</v>
      </c>
      <c r="L2484" t="b">
        <v>0</v>
      </c>
      <c r="M2484">
        <v>19</v>
      </c>
      <c r="N2484" t="b">
        <v>1</v>
      </c>
      <c r="O2484" t="s">
        <v>8272</v>
      </c>
      <c r="P2484">
        <f t="shared" si="152"/>
        <v>116</v>
      </c>
      <c r="Q2484">
        <f t="shared" si="153"/>
        <v>40.21</v>
      </c>
      <c r="R2484" s="12" t="s">
        <v>8311</v>
      </c>
      <c r="S2484" t="s">
        <v>8333</v>
      </c>
      <c r="T2484" s="17">
        <f t="shared" si="154"/>
        <v>40668.814699074072</v>
      </c>
      <c r="U2484" s="17">
        <f t="shared" si="155"/>
        <v>42333.958333333328</v>
      </c>
    </row>
    <row r="2485" spans="2:21" ht="57" hidden="1" x14ac:dyDescent="0.45">
      <c r="B2485">
        <v>68</v>
      </c>
      <c r="C2485" s="9" t="s">
        <v>70</v>
      </c>
      <c r="D2485" s="3" t="s">
        <v>4179</v>
      </c>
      <c r="E2485" s="5">
        <v>600</v>
      </c>
      <c r="F2485" s="7">
        <v>763</v>
      </c>
      <c r="G2485" t="s">
        <v>8218</v>
      </c>
      <c r="H2485" t="s">
        <v>8224</v>
      </c>
      <c r="I2485" t="s">
        <v>8246</v>
      </c>
      <c r="J2485">
        <v>1393162791</v>
      </c>
      <c r="K2485">
        <v>1390570791</v>
      </c>
      <c r="L2485" t="b">
        <v>0</v>
      </c>
      <c r="M2485">
        <v>36</v>
      </c>
      <c r="N2485" t="b">
        <v>1</v>
      </c>
      <c r="O2485" t="s">
        <v>8264</v>
      </c>
      <c r="P2485">
        <f t="shared" si="152"/>
        <v>127</v>
      </c>
      <c r="Q2485">
        <f t="shared" si="153"/>
        <v>21.19</v>
      </c>
      <c r="R2485" s="12" t="s">
        <v>8321</v>
      </c>
      <c r="S2485" t="s">
        <v>8343</v>
      </c>
      <c r="T2485" s="17">
        <f t="shared" si="154"/>
        <v>41663.569340277776</v>
      </c>
      <c r="U2485" s="17">
        <f t="shared" si="155"/>
        <v>41818.587083333332</v>
      </c>
    </row>
    <row r="2486" spans="2:21" ht="42.75" hidden="1" x14ac:dyDescent="0.45">
      <c r="B2486">
        <v>1683</v>
      </c>
      <c r="C2486" s="9" t="s">
        <v>1684</v>
      </c>
      <c r="D2486" s="3" t="s">
        <v>5793</v>
      </c>
      <c r="E2486" s="5">
        <v>3500</v>
      </c>
      <c r="F2486" s="7">
        <v>760</v>
      </c>
      <c r="G2486" t="s">
        <v>8221</v>
      </c>
      <c r="H2486" t="s">
        <v>8229</v>
      </c>
      <c r="I2486" t="s">
        <v>8248</v>
      </c>
      <c r="J2486">
        <v>1491590738</v>
      </c>
      <c r="K2486">
        <v>1489517138</v>
      </c>
      <c r="L2486" t="b">
        <v>0</v>
      </c>
      <c r="M2486">
        <v>10</v>
      </c>
      <c r="N2486" t="b">
        <v>0</v>
      </c>
      <c r="O2486" t="s">
        <v>8291</v>
      </c>
      <c r="P2486">
        <f t="shared" si="152"/>
        <v>22</v>
      </c>
      <c r="Q2486">
        <f t="shared" si="153"/>
        <v>76</v>
      </c>
      <c r="R2486" s="12" t="s">
        <v>8327</v>
      </c>
      <c r="S2486" t="s">
        <v>8330</v>
      </c>
      <c r="T2486" s="17">
        <f t="shared" si="154"/>
        <v>42808.781689814816</v>
      </c>
      <c r="U2486" s="17">
        <f t="shared" si="155"/>
        <v>42067.083564814813</v>
      </c>
    </row>
    <row r="2487" spans="2:21" ht="28.5" hidden="1" x14ac:dyDescent="0.45">
      <c r="B2487">
        <v>2824</v>
      </c>
      <c r="C2487" s="9" t="s">
        <v>2824</v>
      </c>
      <c r="D2487" s="3" t="s">
        <v>6934</v>
      </c>
      <c r="E2487" s="5">
        <v>650</v>
      </c>
      <c r="F2487" s="7">
        <v>760</v>
      </c>
      <c r="G2487" t="s">
        <v>8218</v>
      </c>
      <c r="H2487" t="s">
        <v>8223</v>
      </c>
      <c r="I2487" t="s">
        <v>8245</v>
      </c>
      <c r="J2487">
        <v>1434159780</v>
      </c>
      <c r="K2487">
        <v>1431412196</v>
      </c>
      <c r="L2487" t="b">
        <v>0</v>
      </c>
      <c r="M2487">
        <v>15</v>
      </c>
      <c r="N2487" t="b">
        <v>1</v>
      </c>
      <c r="O2487" t="s">
        <v>8269</v>
      </c>
      <c r="P2487">
        <f t="shared" si="152"/>
        <v>117</v>
      </c>
      <c r="Q2487">
        <f t="shared" si="153"/>
        <v>50.67</v>
      </c>
      <c r="R2487" s="12" t="s">
        <v>8323</v>
      </c>
      <c r="S2487" t="s">
        <v>8326</v>
      </c>
      <c r="T2487" s="17">
        <f t="shared" si="154"/>
        <v>42136.270787037036</v>
      </c>
      <c r="U2487" s="17">
        <f t="shared" si="155"/>
        <v>40730.814699074072</v>
      </c>
    </row>
    <row r="2488" spans="2:21" ht="42.75" x14ac:dyDescent="0.45">
      <c r="B2488">
        <v>3450</v>
      </c>
      <c r="C2488" s="9" t="s">
        <v>3449</v>
      </c>
      <c r="D2488" s="3" t="s">
        <v>7560</v>
      </c>
      <c r="E2488" s="5">
        <v>500</v>
      </c>
      <c r="F2488" s="7">
        <v>760</v>
      </c>
      <c r="G2488" t="s">
        <v>8218</v>
      </c>
      <c r="H2488" t="s">
        <v>8224</v>
      </c>
      <c r="I2488" t="s">
        <v>8246</v>
      </c>
      <c r="J2488">
        <v>1427990071</v>
      </c>
      <c r="K2488">
        <v>1422809671</v>
      </c>
      <c r="L2488" t="b">
        <v>0</v>
      </c>
      <c r="M2488">
        <v>39</v>
      </c>
      <c r="N2488" t="b">
        <v>1</v>
      </c>
      <c r="O2488" t="s">
        <v>8269</v>
      </c>
      <c r="P2488">
        <f t="shared" si="152"/>
        <v>152</v>
      </c>
      <c r="Q2488">
        <f t="shared" si="153"/>
        <v>19.489999999999998</v>
      </c>
      <c r="R2488" s="12" t="s">
        <v>8323</v>
      </c>
      <c r="S2488" t="s">
        <v>8326</v>
      </c>
      <c r="T2488" s="17">
        <f t="shared" si="154"/>
        <v>42036.704525462963</v>
      </c>
      <c r="U2488" s="17">
        <f t="shared" si="155"/>
        <v>41693.569340277776</v>
      </c>
    </row>
    <row r="2489" spans="2:21" ht="42.75" hidden="1" x14ac:dyDescent="0.45">
      <c r="B2489">
        <v>4083</v>
      </c>
      <c r="C2489" s="9" t="s">
        <v>4079</v>
      </c>
      <c r="D2489" s="3" t="s">
        <v>8186</v>
      </c>
      <c r="E2489" s="5">
        <v>3500</v>
      </c>
      <c r="F2489" s="7">
        <v>759</v>
      </c>
      <c r="G2489" t="s">
        <v>8220</v>
      </c>
      <c r="H2489" t="s">
        <v>8223</v>
      </c>
      <c r="I2489" t="s">
        <v>8245</v>
      </c>
      <c r="J2489">
        <v>1452795416</v>
      </c>
      <c r="K2489">
        <v>1450203416</v>
      </c>
      <c r="L2489" t="b">
        <v>0</v>
      </c>
      <c r="M2489">
        <v>6</v>
      </c>
      <c r="N2489" t="b">
        <v>0</v>
      </c>
      <c r="O2489" t="s">
        <v>8269</v>
      </c>
      <c r="P2489">
        <f t="shared" si="152"/>
        <v>22</v>
      </c>
      <c r="Q2489">
        <f t="shared" si="153"/>
        <v>126.5</v>
      </c>
      <c r="R2489" s="12" t="s">
        <v>8323</v>
      </c>
      <c r="S2489" t="s">
        <v>8326</v>
      </c>
      <c r="T2489" s="17">
        <f t="shared" si="154"/>
        <v>42353.761759259258</v>
      </c>
      <c r="U2489" s="17">
        <f t="shared" si="155"/>
        <v>42832.781689814816</v>
      </c>
    </row>
    <row r="2490" spans="2:21" ht="42.75" hidden="1" x14ac:dyDescent="0.45">
      <c r="B2490">
        <v>1623</v>
      </c>
      <c r="C2490" s="9" t="s">
        <v>1624</v>
      </c>
      <c r="D2490" s="3" t="s">
        <v>5733</v>
      </c>
      <c r="E2490" s="5">
        <v>750</v>
      </c>
      <c r="F2490" s="7">
        <v>758</v>
      </c>
      <c r="G2490" t="s">
        <v>8218</v>
      </c>
      <c r="H2490" t="s">
        <v>8224</v>
      </c>
      <c r="I2490" t="s">
        <v>8246</v>
      </c>
      <c r="J2490">
        <v>1377621089</v>
      </c>
      <c r="K2490">
        <v>1372437089</v>
      </c>
      <c r="L2490" t="b">
        <v>0</v>
      </c>
      <c r="M2490">
        <v>18</v>
      </c>
      <c r="N2490" t="b">
        <v>1</v>
      </c>
      <c r="O2490" t="s">
        <v>8274</v>
      </c>
      <c r="P2490">
        <f t="shared" si="152"/>
        <v>101</v>
      </c>
      <c r="Q2490">
        <f t="shared" si="153"/>
        <v>42.11</v>
      </c>
      <c r="R2490" s="12" t="s">
        <v>8327</v>
      </c>
      <c r="S2490" t="s">
        <v>8331</v>
      </c>
      <c r="T2490" s="17">
        <f t="shared" si="154"/>
        <v>41453.688530092593</v>
      </c>
      <c r="U2490" s="17">
        <f t="shared" si="155"/>
        <v>42168.071527777778</v>
      </c>
    </row>
    <row r="2491" spans="2:21" ht="28.5" hidden="1" x14ac:dyDescent="0.45">
      <c r="B2491">
        <v>2209</v>
      </c>
      <c r="C2491" s="9" t="s">
        <v>2210</v>
      </c>
      <c r="D2491" s="3" t="s">
        <v>6319</v>
      </c>
      <c r="E2491" s="5">
        <v>500</v>
      </c>
      <c r="F2491" s="7">
        <v>754</v>
      </c>
      <c r="G2491" t="s">
        <v>8218</v>
      </c>
      <c r="H2491" t="s">
        <v>8224</v>
      </c>
      <c r="I2491" t="s">
        <v>8246</v>
      </c>
      <c r="J2491">
        <v>1397516400</v>
      </c>
      <c r="K2491">
        <v>1396524644</v>
      </c>
      <c r="L2491" t="b">
        <v>0</v>
      </c>
      <c r="M2491">
        <v>15</v>
      </c>
      <c r="N2491" t="b">
        <v>1</v>
      </c>
      <c r="O2491" t="s">
        <v>8278</v>
      </c>
      <c r="P2491">
        <f t="shared" si="152"/>
        <v>151</v>
      </c>
      <c r="Q2491">
        <f t="shared" si="153"/>
        <v>50.27</v>
      </c>
      <c r="R2491" s="12" t="s">
        <v>8327</v>
      </c>
      <c r="S2491" t="s">
        <v>8329</v>
      </c>
      <c r="T2491" s="17">
        <f t="shared" si="154"/>
        <v>41732.479675925926</v>
      </c>
      <c r="U2491" s="17">
        <f t="shared" si="155"/>
        <v>42096.662858796291</v>
      </c>
    </row>
    <row r="2492" spans="2:21" ht="42.75" hidden="1" x14ac:dyDescent="0.45">
      <c r="B2492">
        <v>3652</v>
      </c>
      <c r="C2492" s="9" t="s">
        <v>2867</v>
      </c>
      <c r="D2492" s="3" t="s">
        <v>7762</v>
      </c>
      <c r="E2492" s="5">
        <v>300</v>
      </c>
      <c r="F2492" s="7">
        <v>752</v>
      </c>
      <c r="G2492" t="s">
        <v>8218</v>
      </c>
      <c r="H2492" t="s">
        <v>8228</v>
      </c>
      <c r="I2492" t="s">
        <v>8250</v>
      </c>
      <c r="J2492">
        <v>1472097540</v>
      </c>
      <c r="K2492">
        <v>1471188502</v>
      </c>
      <c r="L2492" t="b">
        <v>0</v>
      </c>
      <c r="M2492">
        <v>17</v>
      </c>
      <c r="N2492" t="b">
        <v>1</v>
      </c>
      <c r="O2492" t="s">
        <v>8269</v>
      </c>
      <c r="P2492">
        <f t="shared" si="152"/>
        <v>251</v>
      </c>
      <c r="Q2492">
        <f t="shared" si="153"/>
        <v>44.24</v>
      </c>
      <c r="R2492" s="12" t="s">
        <v>8323</v>
      </c>
      <c r="S2492" t="s">
        <v>8326</v>
      </c>
      <c r="T2492" s="17">
        <f t="shared" si="154"/>
        <v>42596.644699074073</v>
      </c>
      <c r="U2492" s="17">
        <f t="shared" si="155"/>
        <v>42383.761759259258</v>
      </c>
    </row>
    <row r="2493" spans="2:21" ht="42.75" hidden="1" x14ac:dyDescent="0.45">
      <c r="B2493">
        <v>885</v>
      </c>
      <c r="C2493" s="9" t="s">
        <v>886</v>
      </c>
      <c r="D2493" s="3" t="s">
        <v>4995</v>
      </c>
      <c r="E2493" s="5">
        <v>1000</v>
      </c>
      <c r="F2493" s="7">
        <v>750</v>
      </c>
      <c r="G2493" t="s">
        <v>8220</v>
      </c>
      <c r="H2493" t="s">
        <v>8223</v>
      </c>
      <c r="I2493" t="s">
        <v>8245</v>
      </c>
      <c r="J2493">
        <v>1483137311</v>
      </c>
      <c r="K2493">
        <v>1481322911</v>
      </c>
      <c r="L2493" t="b">
        <v>0</v>
      </c>
      <c r="M2493">
        <v>21</v>
      </c>
      <c r="N2493" t="b">
        <v>0</v>
      </c>
      <c r="O2493" t="s">
        <v>8277</v>
      </c>
      <c r="P2493">
        <f t="shared" si="152"/>
        <v>75</v>
      </c>
      <c r="Q2493">
        <f t="shared" si="153"/>
        <v>35.71</v>
      </c>
      <c r="R2493" s="12" t="s">
        <v>8327</v>
      </c>
      <c r="S2493" t="s">
        <v>8328</v>
      </c>
      <c r="T2493" s="17">
        <f t="shared" si="154"/>
        <v>42713.941099537042</v>
      </c>
      <c r="U2493" s="17">
        <f t="shared" si="155"/>
        <v>41513.688530092593</v>
      </c>
    </row>
    <row r="2494" spans="2:21" ht="28.5" hidden="1" x14ac:dyDescent="0.45">
      <c r="B2494">
        <v>2492</v>
      </c>
      <c r="C2494" s="9" t="s">
        <v>2492</v>
      </c>
      <c r="D2494" s="3" t="s">
        <v>6602</v>
      </c>
      <c r="E2494" s="5">
        <v>600</v>
      </c>
      <c r="F2494" s="7">
        <v>750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52"/>
        <v>125</v>
      </c>
      <c r="Q2494">
        <f t="shared" si="153"/>
        <v>27.78</v>
      </c>
      <c r="R2494" s="12" t="s">
        <v>8327</v>
      </c>
      <c r="S2494" t="s">
        <v>8328</v>
      </c>
      <c r="T2494" s="17">
        <f t="shared" si="154"/>
        <v>41024.985972222225</v>
      </c>
      <c r="U2494" s="17">
        <f t="shared" si="155"/>
        <v>41743.958333333336</v>
      </c>
    </row>
    <row r="2495" spans="2:21" ht="42.75" hidden="1" x14ac:dyDescent="0.45">
      <c r="B2495">
        <v>2870</v>
      </c>
      <c r="C2495" s="9" t="s">
        <v>2870</v>
      </c>
      <c r="D2495" s="3" t="s">
        <v>6980</v>
      </c>
      <c r="E2495" s="5">
        <v>5000</v>
      </c>
      <c r="F2495" s="7">
        <v>750</v>
      </c>
      <c r="G2495" t="s">
        <v>8220</v>
      </c>
      <c r="H2495" t="s">
        <v>8223</v>
      </c>
      <c r="I2495" t="s">
        <v>8245</v>
      </c>
      <c r="J2495">
        <v>1400301165</v>
      </c>
      <c r="K2495">
        <v>1397709165</v>
      </c>
      <c r="L2495" t="b">
        <v>0</v>
      </c>
      <c r="M2495">
        <v>9</v>
      </c>
      <c r="N2495" t="b">
        <v>0</v>
      </c>
      <c r="O2495" t="s">
        <v>8269</v>
      </c>
      <c r="P2495">
        <f t="shared" si="152"/>
        <v>15</v>
      </c>
      <c r="Q2495">
        <f t="shared" si="153"/>
        <v>83.33</v>
      </c>
      <c r="R2495" s="12" t="s">
        <v>8323</v>
      </c>
      <c r="S2495" t="s">
        <v>8326</v>
      </c>
      <c r="T2495" s="17">
        <f t="shared" si="154"/>
        <v>41746.189409722225</v>
      </c>
      <c r="U2495" s="17">
        <f t="shared" si="155"/>
        <v>42607.165972222225</v>
      </c>
    </row>
    <row r="2496" spans="2:21" ht="42.75" hidden="1" x14ac:dyDescent="0.45">
      <c r="B2496">
        <v>203</v>
      </c>
      <c r="C2496" s="9" t="s">
        <v>205</v>
      </c>
      <c r="D2496" s="3" t="s">
        <v>4313</v>
      </c>
      <c r="E2496" s="5">
        <v>2500</v>
      </c>
      <c r="F2496" s="7">
        <v>746</v>
      </c>
      <c r="G2496" t="s">
        <v>8220</v>
      </c>
      <c r="H2496" t="s">
        <v>8224</v>
      </c>
      <c r="I2496" t="s">
        <v>8246</v>
      </c>
      <c r="J2496">
        <v>1422562864</v>
      </c>
      <c r="K2496">
        <v>1417378864</v>
      </c>
      <c r="L2496" t="b">
        <v>0</v>
      </c>
      <c r="M2496">
        <v>8</v>
      </c>
      <c r="N2496" t="b">
        <v>0</v>
      </c>
      <c r="O2496" t="s">
        <v>8266</v>
      </c>
      <c r="P2496">
        <f t="shared" si="152"/>
        <v>30</v>
      </c>
      <c r="Q2496">
        <f t="shared" si="153"/>
        <v>93.25</v>
      </c>
      <c r="R2496" s="12" t="s">
        <v>8321</v>
      </c>
      <c r="S2496" t="s">
        <v>8325</v>
      </c>
      <c r="T2496" s="17">
        <f t="shared" si="154"/>
        <v>41973.847962962958</v>
      </c>
      <c r="U2496" s="17">
        <f t="shared" si="155"/>
        <v>42734.941099537042</v>
      </c>
    </row>
    <row r="2497" spans="2:21" ht="42.75" hidden="1" x14ac:dyDescent="0.45">
      <c r="B2497">
        <v>3047</v>
      </c>
      <c r="C2497" s="9" t="s">
        <v>3047</v>
      </c>
      <c r="D2497" s="3" t="s">
        <v>7157</v>
      </c>
      <c r="E2497" s="5">
        <v>500</v>
      </c>
      <c r="F2497" s="7">
        <v>745</v>
      </c>
      <c r="G2497" t="s">
        <v>8218</v>
      </c>
      <c r="H2497" t="s">
        <v>8223</v>
      </c>
      <c r="I2497" t="s">
        <v>8245</v>
      </c>
      <c r="J2497">
        <v>1461762960</v>
      </c>
      <c r="K2497">
        <v>1457999054</v>
      </c>
      <c r="L2497" t="b">
        <v>0</v>
      </c>
      <c r="M2497">
        <v>20</v>
      </c>
      <c r="N2497" t="b">
        <v>1</v>
      </c>
      <c r="O2497" t="s">
        <v>8301</v>
      </c>
      <c r="P2497">
        <f t="shared" si="152"/>
        <v>149</v>
      </c>
      <c r="Q2497">
        <f t="shared" si="153"/>
        <v>37.25</v>
      </c>
      <c r="R2497" s="12" t="s">
        <v>8323</v>
      </c>
      <c r="S2497" t="s">
        <v>8324</v>
      </c>
      <c r="T2497" s="17">
        <f t="shared" si="154"/>
        <v>42443.989050925928</v>
      </c>
      <c r="U2497" s="17">
        <f t="shared" si="155"/>
        <v>41076.415972222225</v>
      </c>
    </row>
    <row r="2498" spans="2:21" ht="42.75" x14ac:dyDescent="0.45">
      <c r="B2498">
        <v>4074</v>
      </c>
      <c r="C2498" s="9" t="s">
        <v>4070</v>
      </c>
      <c r="D2498" s="3" t="s">
        <v>8177</v>
      </c>
      <c r="E2498" s="5">
        <v>2750</v>
      </c>
      <c r="F2498" s="7">
        <v>735</v>
      </c>
      <c r="G2498" t="s">
        <v>8220</v>
      </c>
      <c r="H2498" t="s">
        <v>8224</v>
      </c>
      <c r="I2498" t="s">
        <v>8246</v>
      </c>
      <c r="J2498">
        <v>1446732975</v>
      </c>
      <c r="K2498">
        <v>1444137375</v>
      </c>
      <c r="L2498" t="b">
        <v>0</v>
      </c>
      <c r="M2498">
        <v>21</v>
      </c>
      <c r="N2498" t="b">
        <v>0</v>
      </c>
      <c r="O2498" t="s">
        <v>8269</v>
      </c>
      <c r="P2498">
        <f t="shared" si="152"/>
        <v>27</v>
      </c>
      <c r="Q2498">
        <f t="shared" si="153"/>
        <v>35</v>
      </c>
      <c r="R2498" s="12" t="s">
        <v>8323</v>
      </c>
      <c r="S2498" t="s">
        <v>8326</v>
      </c>
      <c r="T2498" s="17">
        <f t="shared" si="154"/>
        <v>42283.552951388891</v>
      </c>
      <c r="U2498" s="17">
        <f t="shared" si="155"/>
        <v>41776.189409722225</v>
      </c>
    </row>
    <row r="2499" spans="2:21" ht="42.75" hidden="1" x14ac:dyDescent="0.45">
      <c r="B2499">
        <v>1108</v>
      </c>
      <c r="C2499" s="9" t="s">
        <v>1109</v>
      </c>
      <c r="D2499" s="3" t="s">
        <v>5218</v>
      </c>
      <c r="E2499" s="5">
        <v>25000</v>
      </c>
      <c r="F2499" s="7">
        <v>732.5</v>
      </c>
      <c r="G2499" t="s">
        <v>8220</v>
      </c>
      <c r="H2499" t="s">
        <v>8223</v>
      </c>
      <c r="I2499" t="s">
        <v>8245</v>
      </c>
      <c r="J2499">
        <v>1334326635</v>
      </c>
      <c r="K2499">
        <v>1329146235</v>
      </c>
      <c r="L2499" t="b">
        <v>0</v>
      </c>
      <c r="M2499">
        <v>21</v>
      </c>
      <c r="N2499" t="b">
        <v>0</v>
      </c>
      <c r="O2499" t="s">
        <v>8280</v>
      </c>
      <c r="P2499">
        <f t="shared" ref="P2499:P2562" si="156">ROUND(F2499/E2499*100,0)</f>
        <v>3</v>
      </c>
      <c r="Q2499">
        <f t="shared" ref="Q2499:Q2562" si="157">IFERROR(ROUND(F2499/M2499,2),0)</f>
        <v>34.880000000000003</v>
      </c>
      <c r="R2499" s="12" t="s">
        <v>8316</v>
      </c>
      <c r="S2499" t="s">
        <v>8334</v>
      </c>
      <c r="T2499" s="17">
        <f t="shared" ref="T2499:T2562" si="158">(((K2499/60)/60)/24)+DATE(1970,1,1)</f>
        <v>40952.636979166666</v>
      </c>
      <c r="U2499" s="17">
        <f t="shared" si="155"/>
        <v>42033.847962962958</v>
      </c>
    </row>
    <row r="2500" spans="2:21" ht="42.75" hidden="1" x14ac:dyDescent="0.45">
      <c r="B2500">
        <v>2742</v>
      </c>
      <c r="C2500" s="9" t="s">
        <v>2742</v>
      </c>
      <c r="D2500" s="3" t="s">
        <v>6852</v>
      </c>
      <c r="E2500" s="5">
        <v>2500</v>
      </c>
      <c r="F2500" s="7">
        <v>731</v>
      </c>
      <c r="G2500" t="s">
        <v>8220</v>
      </c>
      <c r="H2500" t="s">
        <v>8223</v>
      </c>
      <c r="I2500" t="s">
        <v>8245</v>
      </c>
      <c r="J2500">
        <v>1337102187</v>
      </c>
      <c r="K2500">
        <v>1335892587</v>
      </c>
      <c r="L2500" t="b">
        <v>0</v>
      </c>
      <c r="M2500">
        <v>18</v>
      </c>
      <c r="N2500" t="b">
        <v>0</v>
      </c>
      <c r="O2500" t="s">
        <v>8302</v>
      </c>
      <c r="P2500">
        <f t="shared" si="156"/>
        <v>29</v>
      </c>
      <c r="Q2500">
        <f t="shared" si="157"/>
        <v>40.61</v>
      </c>
      <c r="R2500" s="12" t="s">
        <v>8311</v>
      </c>
      <c r="S2500" t="s">
        <v>8356</v>
      </c>
      <c r="T2500" s="17">
        <f t="shared" si="158"/>
        <v>41030.719756944447</v>
      </c>
      <c r="U2500" s="17">
        <f t="shared" si="155"/>
        <v>42487.552777777775</v>
      </c>
    </row>
    <row r="2501" spans="2:21" ht="42.75" hidden="1" x14ac:dyDescent="0.45">
      <c r="B2501">
        <v>874</v>
      </c>
      <c r="C2501" s="9" t="s">
        <v>875</v>
      </c>
      <c r="D2501" s="3" t="s">
        <v>4984</v>
      </c>
      <c r="E2501" s="5">
        <v>3000</v>
      </c>
      <c r="F2501" s="7">
        <v>730</v>
      </c>
      <c r="G2501" t="s">
        <v>8220</v>
      </c>
      <c r="H2501" t="s">
        <v>8223</v>
      </c>
      <c r="I2501" t="s">
        <v>8245</v>
      </c>
      <c r="J2501">
        <v>1367676034</v>
      </c>
      <c r="K2501">
        <v>1365084034</v>
      </c>
      <c r="L2501" t="b">
        <v>0</v>
      </c>
      <c r="M2501">
        <v>21</v>
      </c>
      <c r="N2501" t="b">
        <v>0</v>
      </c>
      <c r="O2501" t="s">
        <v>8276</v>
      </c>
      <c r="P2501">
        <f t="shared" si="156"/>
        <v>24</v>
      </c>
      <c r="Q2501">
        <f t="shared" si="157"/>
        <v>34.76</v>
      </c>
      <c r="R2501" s="12" t="s">
        <v>8327</v>
      </c>
      <c r="S2501" t="s">
        <v>8350</v>
      </c>
      <c r="T2501" s="17">
        <f t="shared" si="158"/>
        <v>41368.583726851852</v>
      </c>
      <c r="U2501" s="17">
        <f t="shared" si="155"/>
        <v>42313.594618055555</v>
      </c>
    </row>
    <row r="2502" spans="2:21" ht="42.75" hidden="1" x14ac:dyDescent="0.45">
      <c r="B2502">
        <v>2795</v>
      </c>
      <c r="C2502" s="9" t="s">
        <v>2795</v>
      </c>
      <c r="D2502" s="3" t="s">
        <v>6905</v>
      </c>
      <c r="E2502" s="5">
        <v>700</v>
      </c>
      <c r="F2502" s="7">
        <v>730</v>
      </c>
      <c r="G2502" t="s">
        <v>8218</v>
      </c>
      <c r="H2502" t="s">
        <v>8223</v>
      </c>
      <c r="I2502" t="s">
        <v>8245</v>
      </c>
      <c r="J2502">
        <v>1402095600</v>
      </c>
      <c r="K2502">
        <v>1400675841</v>
      </c>
      <c r="L2502" t="b">
        <v>0</v>
      </c>
      <c r="M2502">
        <v>20</v>
      </c>
      <c r="N2502" t="b">
        <v>1</v>
      </c>
      <c r="O2502" t="s">
        <v>8269</v>
      </c>
      <c r="P2502">
        <f t="shared" si="156"/>
        <v>104</v>
      </c>
      <c r="Q2502">
        <f t="shared" si="157"/>
        <v>36.5</v>
      </c>
      <c r="R2502" s="12" t="s">
        <v>8323</v>
      </c>
      <c r="S2502" t="s">
        <v>8326</v>
      </c>
      <c r="T2502" s="17">
        <f t="shared" si="158"/>
        <v>41780.525937500002</v>
      </c>
      <c r="U2502" s="17">
        <f t="shared" ref="U2502:U2565" si="159">(((J2499/60)/60)/24)+DATE(1970,1,1)</f>
        <v>41012.595312500001</v>
      </c>
    </row>
    <row r="2503" spans="2:21" ht="42.75" hidden="1" x14ac:dyDescent="0.45">
      <c r="B2503">
        <v>4094</v>
      </c>
      <c r="C2503" s="9" t="s">
        <v>4090</v>
      </c>
      <c r="D2503" s="3" t="s">
        <v>8197</v>
      </c>
      <c r="E2503" s="5">
        <v>2000</v>
      </c>
      <c r="F2503" s="7">
        <v>730</v>
      </c>
      <c r="G2503" t="s">
        <v>8220</v>
      </c>
      <c r="H2503" t="s">
        <v>8223</v>
      </c>
      <c r="I2503" t="s">
        <v>8245</v>
      </c>
      <c r="J2503">
        <v>1413953940</v>
      </c>
      <c r="K2503">
        <v>1410141900</v>
      </c>
      <c r="L2503" t="b">
        <v>0</v>
      </c>
      <c r="M2503">
        <v>8</v>
      </c>
      <c r="N2503" t="b">
        <v>0</v>
      </c>
      <c r="O2503" t="s">
        <v>8269</v>
      </c>
      <c r="P2503">
        <f t="shared" si="156"/>
        <v>37</v>
      </c>
      <c r="Q2503">
        <f t="shared" si="157"/>
        <v>91.25</v>
      </c>
      <c r="R2503" s="12" t="s">
        <v>8323</v>
      </c>
      <c r="S2503" t="s">
        <v>8326</v>
      </c>
      <c r="T2503" s="17">
        <f t="shared" si="158"/>
        <v>41890.086805555555</v>
      </c>
      <c r="U2503" s="17">
        <f t="shared" si="159"/>
        <v>41044.719756944447</v>
      </c>
    </row>
    <row r="2504" spans="2:21" ht="28.5" hidden="1" x14ac:dyDescent="0.45">
      <c r="B2504">
        <v>1389</v>
      </c>
      <c r="C2504" s="9" t="s">
        <v>1390</v>
      </c>
      <c r="D2504" s="3" t="s">
        <v>5499</v>
      </c>
      <c r="E2504" s="5">
        <v>500</v>
      </c>
      <c r="F2504" s="7">
        <v>727</v>
      </c>
      <c r="G2504" t="s">
        <v>8218</v>
      </c>
      <c r="H2504" t="s">
        <v>8224</v>
      </c>
      <c r="I2504" t="s">
        <v>8246</v>
      </c>
      <c r="J2504">
        <v>1471087957</v>
      </c>
      <c r="K2504">
        <v>1468495957</v>
      </c>
      <c r="L2504" t="b">
        <v>0</v>
      </c>
      <c r="M2504">
        <v>34</v>
      </c>
      <c r="N2504" t="b">
        <v>1</v>
      </c>
      <c r="O2504" t="s">
        <v>8274</v>
      </c>
      <c r="P2504">
        <f t="shared" si="156"/>
        <v>145</v>
      </c>
      <c r="Q2504">
        <f t="shared" si="157"/>
        <v>21.38</v>
      </c>
      <c r="R2504" s="12" t="s">
        <v>8327</v>
      </c>
      <c r="S2504" t="s">
        <v>8331</v>
      </c>
      <c r="T2504" s="17">
        <f t="shared" si="158"/>
        <v>42565.480983796297</v>
      </c>
      <c r="U2504" s="17">
        <f t="shared" si="159"/>
        <v>41398.583726851852</v>
      </c>
    </row>
    <row r="2505" spans="2:21" ht="42.75" hidden="1" x14ac:dyDescent="0.45">
      <c r="B2505">
        <v>995</v>
      </c>
      <c r="C2505" s="9" t="s">
        <v>996</v>
      </c>
      <c r="D2505" s="3" t="s">
        <v>5105</v>
      </c>
      <c r="E2505" s="5">
        <v>10000</v>
      </c>
      <c r="F2505" s="7">
        <v>726</v>
      </c>
      <c r="G2505" t="s">
        <v>8220</v>
      </c>
      <c r="H2505" t="s">
        <v>8223</v>
      </c>
      <c r="I2505" t="s">
        <v>8245</v>
      </c>
      <c r="J2505">
        <v>1417276800</v>
      </c>
      <c r="K2505">
        <v>1415140480</v>
      </c>
      <c r="L2505" t="b">
        <v>0</v>
      </c>
      <c r="M2505">
        <v>9</v>
      </c>
      <c r="N2505" t="b">
        <v>0</v>
      </c>
      <c r="O2505" t="s">
        <v>8271</v>
      </c>
      <c r="P2505">
        <f t="shared" si="156"/>
        <v>7</v>
      </c>
      <c r="Q2505">
        <f t="shared" si="157"/>
        <v>80.67</v>
      </c>
      <c r="R2505" s="12" t="s">
        <v>8308</v>
      </c>
      <c r="S2505" t="s">
        <v>8310</v>
      </c>
      <c r="T2505" s="17">
        <f t="shared" si="158"/>
        <v>41947.940740740742</v>
      </c>
      <c r="U2505" s="17">
        <f t="shared" si="159"/>
        <v>41796.958333333336</v>
      </c>
    </row>
    <row r="2506" spans="2:21" ht="42.75" hidden="1" x14ac:dyDescent="0.45">
      <c r="B2506">
        <v>2542</v>
      </c>
      <c r="C2506" s="9" t="s">
        <v>2542</v>
      </c>
      <c r="D2506" s="3" t="s">
        <v>6652</v>
      </c>
      <c r="E2506" s="5">
        <v>700</v>
      </c>
      <c r="F2506" s="7">
        <v>725</v>
      </c>
      <c r="G2506" t="s">
        <v>8218</v>
      </c>
      <c r="H2506" t="s">
        <v>8223</v>
      </c>
      <c r="I2506" t="s">
        <v>8245</v>
      </c>
      <c r="J2506">
        <v>1380599940</v>
      </c>
      <c r="K2506">
        <v>1377252857</v>
      </c>
      <c r="L2506" t="b">
        <v>0</v>
      </c>
      <c r="M2506">
        <v>13</v>
      </c>
      <c r="N2506" t="b">
        <v>1</v>
      </c>
      <c r="O2506" t="s">
        <v>8298</v>
      </c>
      <c r="P2506">
        <f t="shared" si="156"/>
        <v>104</v>
      </c>
      <c r="Q2506">
        <f t="shared" si="157"/>
        <v>55.77</v>
      </c>
      <c r="R2506" s="12" t="s">
        <v>8327</v>
      </c>
      <c r="S2506" t="s">
        <v>8341</v>
      </c>
      <c r="T2506" s="17">
        <f t="shared" si="158"/>
        <v>41509.426585648151</v>
      </c>
      <c r="U2506" s="17">
        <f t="shared" si="159"/>
        <v>41934.207638888889</v>
      </c>
    </row>
    <row r="2507" spans="2:21" ht="42.75" hidden="1" x14ac:dyDescent="0.45">
      <c r="B2507">
        <v>181</v>
      </c>
      <c r="C2507" s="9" t="s">
        <v>183</v>
      </c>
      <c r="D2507" s="3" t="s">
        <v>4291</v>
      </c>
      <c r="E2507" s="5">
        <v>3423</v>
      </c>
      <c r="F2507" s="7">
        <v>722</v>
      </c>
      <c r="G2507" t="s">
        <v>8220</v>
      </c>
      <c r="H2507" t="s">
        <v>8224</v>
      </c>
      <c r="I2507" t="s">
        <v>8246</v>
      </c>
      <c r="J2507">
        <v>1434995295</v>
      </c>
      <c r="K2507">
        <v>1432403295</v>
      </c>
      <c r="L2507" t="b">
        <v>0</v>
      </c>
      <c r="M2507">
        <v>4</v>
      </c>
      <c r="N2507" t="b">
        <v>0</v>
      </c>
      <c r="O2507" t="s">
        <v>8266</v>
      </c>
      <c r="P2507">
        <f t="shared" si="156"/>
        <v>21</v>
      </c>
      <c r="Q2507">
        <f t="shared" si="157"/>
        <v>180.5</v>
      </c>
      <c r="R2507" s="12" t="s">
        <v>8321</v>
      </c>
      <c r="S2507" t="s">
        <v>8325</v>
      </c>
      <c r="T2507" s="17">
        <f t="shared" si="158"/>
        <v>42147.741840277777</v>
      </c>
      <c r="U2507" s="17">
        <f t="shared" si="159"/>
        <v>42595.480983796297</v>
      </c>
    </row>
    <row r="2508" spans="2:21" ht="42.75" hidden="1" x14ac:dyDescent="0.45">
      <c r="B2508">
        <v>3023</v>
      </c>
      <c r="C2508" s="9" t="s">
        <v>3023</v>
      </c>
      <c r="D2508" s="3" t="s">
        <v>7133</v>
      </c>
      <c r="E2508" s="5">
        <v>700</v>
      </c>
      <c r="F2508" s="7">
        <v>721</v>
      </c>
      <c r="G2508" t="s">
        <v>8218</v>
      </c>
      <c r="H2508" t="s">
        <v>8224</v>
      </c>
      <c r="I2508" t="s">
        <v>8246</v>
      </c>
      <c r="J2508">
        <v>1434039186</v>
      </c>
      <c r="K2508">
        <v>1430151186</v>
      </c>
      <c r="L2508" t="b">
        <v>0</v>
      </c>
      <c r="M2508">
        <v>6</v>
      </c>
      <c r="N2508" t="b">
        <v>1</v>
      </c>
      <c r="O2508" t="s">
        <v>8301</v>
      </c>
      <c r="P2508">
        <f t="shared" si="156"/>
        <v>103</v>
      </c>
      <c r="Q2508">
        <f t="shared" si="157"/>
        <v>120.17</v>
      </c>
      <c r="R2508" s="12" t="s">
        <v>8323</v>
      </c>
      <c r="S2508" t="s">
        <v>8324</v>
      </c>
      <c r="T2508" s="17">
        <f t="shared" si="158"/>
        <v>42121.675763888896</v>
      </c>
      <c r="U2508" s="17">
        <f t="shared" si="159"/>
        <v>41972.666666666672</v>
      </c>
    </row>
    <row r="2509" spans="2:21" ht="42.75" x14ac:dyDescent="0.45">
      <c r="B2509">
        <v>3295</v>
      </c>
      <c r="C2509" s="9" t="s">
        <v>3295</v>
      </c>
      <c r="D2509" s="3" t="s">
        <v>7405</v>
      </c>
      <c r="E2509" s="5">
        <v>700</v>
      </c>
      <c r="F2509" s="7">
        <v>720.01</v>
      </c>
      <c r="G2509" t="s">
        <v>8218</v>
      </c>
      <c r="H2509" t="s">
        <v>8224</v>
      </c>
      <c r="I2509" t="s">
        <v>8246</v>
      </c>
      <c r="J2509">
        <v>1474886229</v>
      </c>
      <c r="K2509">
        <v>1472294229</v>
      </c>
      <c r="L2509" t="b">
        <v>0</v>
      </c>
      <c r="M2509">
        <v>27</v>
      </c>
      <c r="N2509" t="b">
        <v>1</v>
      </c>
      <c r="O2509" t="s">
        <v>8269</v>
      </c>
      <c r="P2509">
        <f t="shared" si="156"/>
        <v>103</v>
      </c>
      <c r="Q2509">
        <f t="shared" si="157"/>
        <v>26.67</v>
      </c>
      <c r="R2509" s="12" t="s">
        <v>8323</v>
      </c>
      <c r="S2509" t="s">
        <v>8326</v>
      </c>
      <c r="T2509" s="17">
        <f t="shared" si="158"/>
        <v>42609.442465277782</v>
      </c>
      <c r="U2509" s="17">
        <f t="shared" si="159"/>
        <v>41548.165972222225</v>
      </c>
    </row>
    <row r="2510" spans="2:21" ht="42.75" hidden="1" x14ac:dyDescent="0.45">
      <c r="B2510">
        <v>3539</v>
      </c>
      <c r="C2510" s="9" t="s">
        <v>3538</v>
      </c>
      <c r="D2510" s="3" t="s">
        <v>7649</v>
      </c>
      <c r="E2510" s="5">
        <v>600</v>
      </c>
      <c r="F2510" s="7">
        <v>718</v>
      </c>
      <c r="G2510" t="s">
        <v>8218</v>
      </c>
      <c r="H2510" t="s">
        <v>8223</v>
      </c>
      <c r="I2510" t="s">
        <v>8245</v>
      </c>
      <c r="J2510">
        <v>1473358122</v>
      </c>
      <c r="K2510">
        <v>1471543722</v>
      </c>
      <c r="L2510" t="b">
        <v>0</v>
      </c>
      <c r="M2510">
        <v>13</v>
      </c>
      <c r="N2510" t="b">
        <v>1</v>
      </c>
      <c r="O2510" t="s">
        <v>8269</v>
      </c>
      <c r="P2510">
        <f t="shared" si="156"/>
        <v>120</v>
      </c>
      <c r="Q2510">
        <f t="shared" si="157"/>
        <v>55.23</v>
      </c>
      <c r="R2510" s="12" t="s">
        <v>8323</v>
      </c>
      <c r="S2510" t="s">
        <v>8326</v>
      </c>
      <c r="T2510" s="17">
        <f t="shared" si="158"/>
        <v>42600.756041666667</v>
      </c>
      <c r="U2510" s="17">
        <f t="shared" si="159"/>
        <v>42177.741840277777</v>
      </c>
    </row>
    <row r="2511" spans="2:21" ht="42.75" hidden="1" x14ac:dyDescent="0.45">
      <c r="B2511">
        <v>716</v>
      </c>
      <c r="C2511" s="9" t="s">
        <v>717</v>
      </c>
      <c r="D2511" s="3" t="s">
        <v>4826</v>
      </c>
      <c r="E2511" s="5">
        <v>7000</v>
      </c>
      <c r="F2511" s="7">
        <v>715</v>
      </c>
      <c r="G2511" t="s">
        <v>8220</v>
      </c>
      <c r="H2511" t="s">
        <v>8223</v>
      </c>
      <c r="I2511" t="s">
        <v>8245</v>
      </c>
      <c r="J2511">
        <v>1417392000</v>
      </c>
      <c r="K2511">
        <v>1414511307</v>
      </c>
      <c r="L2511" t="b">
        <v>0</v>
      </c>
      <c r="M2511">
        <v>16</v>
      </c>
      <c r="N2511" t="b">
        <v>0</v>
      </c>
      <c r="O2511" t="s">
        <v>8271</v>
      </c>
      <c r="P2511">
        <f t="shared" si="156"/>
        <v>10</v>
      </c>
      <c r="Q2511">
        <f t="shared" si="157"/>
        <v>44.69</v>
      </c>
      <c r="R2511" s="12" t="s">
        <v>8308</v>
      </c>
      <c r="S2511" t="s">
        <v>8310</v>
      </c>
      <c r="T2511" s="17">
        <f t="shared" si="158"/>
        <v>41940.658645833333</v>
      </c>
      <c r="U2511" s="17">
        <f t="shared" si="159"/>
        <v>42166.675763888896</v>
      </c>
    </row>
    <row r="2512" spans="2:21" ht="28.5" hidden="1" x14ac:dyDescent="0.45">
      <c r="B2512">
        <v>2955</v>
      </c>
      <c r="C2512" s="9" t="s">
        <v>2955</v>
      </c>
      <c r="D2512" s="3" t="s">
        <v>7065</v>
      </c>
      <c r="E2512" s="5">
        <v>1200</v>
      </c>
      <c r="F2512" s="7">
        <v>715</v>
      </c>
      <c r="G2512" t="s">
        <v>8219</v>
      </c>
      <c r="H2512" t="s">
        <v>8223</v>
      </c>
      <c r="I2512" t="s">
        <v>8245</v>
      </c>
      <c r="J2512">
        <v>1434476849</v>
      </c>
      <c r="K2512">
        <v>1431884849</v>
      </c>
      <c r="L2512" t="b">
        <v>0</v>
      </c>
      <c r="M2512">
        <v>11</v>
      </c>
      <c r="N2512" t="b">
        <v>0</v>
      </c>
      <c r="O2512" t="s">
        <v>8301</v>
      </c>
      <c r="P2512">
        <f t="shared" si="156"/>
        <v>60</v>
      </c>
      <c r="Q2512">
        <f t="shared" si="157"/>
        <v>65</v>
      </c>
      <c r="R2512" s="12" t="s">
        <v>8323</v>
      </c>
      <c r="S2512" t="s">
        <v>8324</v>
      </c>
      <c r="T2512" s="17">
        <f t="shared" si="158"/>
        <v>42141.741307870368</v>
      </c>
      <c r="U2512" s="17">
        <f t="shared" si="159"/>
        <v>42639.442465277782</v>
      </c>
    </row>
    <row r="2513" spans="2:22" ht="28.5" x14ac:dyDescent="0.45">
      <c r="B2513">
        <v>3826</v>
      </c>
      <c r="C2513" s="9" t="s">
        <v>3823</v>
      </c>
      <c r="D2513" s="3" t="s">
        <v>7935</v>
      </c>
      <c r="E2513" s="5">
        <v>600</v>
      </c>
      <c r="F2513" s="7">
        <v>715</v>
      </c>
      <c r="G2513" t="s">
        <v>8218</v>
      </c>
      <c r="H2513" t="s">
        <v>8224</v>
      </c>
      <c r="I2513" t="s">
        <v>8246</v>
      </c>
      <c r="J2513">
        <v>1430993394</v>
      </c>
      <c r="K2513">
        <v>1428401394</v>
      </c>
      <c r="L2513" t="b">
        <v>0</v>
      </c>
      <c r="M2513">
        <v>26</v>
      </c>
      <c r="N2513" t="b">
        <v>1</v>
      </c>
      <c r="O2513" t="s">
        <v>8269</v>
      </c>
      <c r="P2513">
        <f t="shared" si="156"/>
        <v>119</v>
      </c>
      <c r="Q2513">
        <f t="shared" si="157"/>
        <v>27.5</v>
      </c>
      <c r="R2513" s="12" t="s">
        <v>8323</v>
      </c>
      <c r="S2513" t="s">
        <v>8326</v>
      </c>
      <c r="T2513" s="17">
        <f t="shared" si="158"/>
        <v>42101.423541666663</v>
      </c>
      <c r="U2513" s="17">
        <f t="shared" si="159"/>
        <v>42621.756041666667</v>
      </c>
    </row>
    <row r="2514" spans="2:22" ht="42.75" hidden="1" x14ac:dyDescent="0.45">
      <c r="B2514">
        <v>3998</v>
      </c>
      <c r="C2514" s="9" t="s">
        <v>3994</v>
      </c>
      <c r="D2514" s="3" t="s">
        <v>8104</v>
      </c>
      <c r="E2514" s="5">
        <v>1250</v>
      </c>
      <c r="F2514" s="7">
        <v>715</v>
      </c>
      <c r="G2514" t="s">
        <v>8220</v>
      </c>
      <c r="H2514" t="s">
        <v>8223</v>
      </c>
      <c r="I2514" t="s">
        <v>8245</v>
      </c>
      <c r="J2514">
        <v>1427580426</v>
      </c>
      <c r="K2514">
        <v>1424992026</v>
      </c>
      <c r="L2514" t="b">
        <v>0</v>
      </c>
      <c r="M2514">
        <v>12</v>
      </c>
      <c r="N2514" t="b">
        <v>0</v>
      </c>
      <c r="O2514" t="s">
        <v>8269</v>
      </c>
      <c r="P2514">
        <f t="shared" si="156"/>
        <v>57</v>
      </c>
      <c r="Q2514">
        <f t="shared" si="157"/>
        <v>59.58</v>
      </c>
      <c r="R2514" s="12" t="s">
        <v>8323</v>
      </c>
      <c r="S2514" t="s">
        <v>8326</v>
      </c>
      <c r="T2514" s="17">
        <f t="shared" si="158"/>
        <v>42061.963263888887</v>
      </c>
      <c r="U2514" s="17">
        <f t="shared" si="159"/>
        <v>41974</v>
      </c>
    </row>
    <row r="2515" spans="2:22" ht="42.75" hidden="1" x14ac:dyDescent="0.45">
      <c r="B2515">
        <v>3665</v>
      </c>
      <c r="C2515" s="9" t="s">
        <v>3662</v>
      </c>
      <c r="D2515" s="3" t="s">
        <v>7775</v>
      </c>
      <c r="E2515" s="5">
        <v>620</v>
      </c>
      <c r="F2515" s="7">
        <v>714</v>
      </c>
      <c r="G2515" t="s">
        <v>8218</v>
      </c>
      <c r="H2515" t="s">
        <v>8229</v>
      </c>
      <c r="I2515" t="s">
        <v>8248</v>
      </c>
      <c r="J2515">
        <v>1446062040</v>
      </c>
      <c r="K2515">
        <v>1445109822</v>
      </c>
      <c r="L2515" t="b">
        <v>0</v>
      </c>
      <c r="M2515">
        <v>14</v>
      </c>
      <c r="N2515" t="b">
        <v>1</v>
      </c>
      <c r="O2515" t="s">
        <v>8269</v>
      </c>
      <c r="P2515">
        <f t="shared" si="156"/>
        <v>115</v>
      </c>
      <c r="Q2515">
        <f t="shared" si="157"/>
        <v>51</v>
      </c>
      <c r="R2515" s="12" t="s">
        <v>8323</v>
      </c>
      <c r="S2515" t="s">
        <v>8326</v>
      </c>
      <c r="T2515" s="17">
        <f t="shared" si="158"/>
        <v>42294.808124999996</v>
      </c>
      <c r="U2515" s="17">
        <f t="shared" si="159"/>
        <v>42171.741307870368</v>
      </c>
    </row>
    <row r="2516" spans="2:22" ht="42.75" hidden="1" x14ac:dyDescent="0.45">
      <c r="B2516">
        <v>3755</v>
      </c>
      <c r="C2516" s="9" t="s">
        <v>3752</v>
      </c>
      <c r="D2516" s="3" t="s">
        <v>7865</v>
      </c>
      <c r="E2516" s="5">
        <v>550</v>
      </c>
      <c r="F2516" s="7">
        <v>713</v>
      </c>
      <c r="G2516" t="s">
        <v>8218</v>
      </c>
      <c r="H2516" t="s">
        <v>8224</v>
      </c>
      <c r="I2516" t="s">
        <v>8246</v>
      </c>
      <c r="J2516">
        <v>1460753307</v>
      </c>
      <c r="K2516">
        <v>1458161307</v>
      </c>
      <c r="L2516" t="b">
        <v>0</v>
      </c>
      <c r="M2516">
        <v>28</v>
      </c>
      <c r="N2516" t="b">
        <v>1</v>
      </c>
      <c r="O2516" t="s">
        <v>8303</v>
      </c>
      <c r="P2516">
        <f t="shared" si="156"/>
        <v>130</v>
      </c>
      <c r="Q2516">
        <f t="shared" si="157"/>
        <v>25.46</v>
      </c>
      <c r="R2516" s="12" t="s">
        <v>8323</v>
      </c>
      <c r="S2516" t="s">
        <v>8335</v>
      </c>
      <c r="T2516" s="17">
        <f t="shared" si="158"/>
        <v>42445.866979166662</v>
      </c>
      <c r="U2516" s="17">
        <f t="shared" si="159"/>
        <v>42131.423541666663</v>
      </c>
      <c r="V2516">
        <f>YEAR(T:T)</f>
        <v>2016</v>
      </c>
    </row>
    <row r="2517" spans="2:22" ht="42.75" hidden="1" x14ac:dyDescent="0.45">
      <c r="B2517">
        <v>962</v>
      </c>
      <c r="C2517" s="9" t="s">
        <v>963</v>
      </c>
      <c r="D2517" s="3" t="s">
        <v>5072</v>
      </c>
      <c r="E2517" s="5">
        <v>2500</v>
      </c>
      <c r="F2517" s="7">
        <v>712</v>
      </c>
      <c r="G2517" t="s">
        <v>8220</v>
      </c>
      <c r="H2517" t="s">
        <v>8223</v>
      </c>
      <c r="I2517" t="s">
        <v>8245</v>
      </c>
      <c r="J2517">
        <v>1455210353</v>
      </c>
      <c r="K2517">
        <v>1451927153</v>
      </c>
      <c r="L2517" t="b">
        <v>0</v>
      </c>
      <c r="M2517">
        <v>37</v>
      </c>
      <c r="N2517" t="b">
        <v>0</v>
      </c>
      <c r="O2517" t="s">
        <v>8271</v>
      </c>
      <c r="P2517">
        <f t="shared" si="156"/>
        <v>28</v>
      </c>
      <c r="Q2517">
        <f t="shared" si="157"/>
        <v>19.239999999999998</v>
      </c>
      <c r="R2517" s="12" t="s">
        <v>8308</v>
      </c>
      <c r="S2517" t="s">
        <v>8310</v>
      </c>
      <c r="T2517" s="17">
        <f t="shared" si="158"/>
        <v>42373.712418981479</v>
      </c>
      <c r="U2517" s="17">
        <f t="shared" si="159"/>
        <v>42091.921597222223</v>
      </c>
    </row>
    <row r="2518" spans="2:22" ht="42.75" x14ac:dyDescent="0.45">
      <c r="B2518">
        <v>3294</v>
      </c>
      <c r="C2518" s="9" t="s">
        <v>3294</v>
      </c>
      <c r="D2518" s="3" t="s">
        <v>7404</v>
      </c>
      <c r="E2518" s="5">
        <v>600</v>
      </c>
      <c r="F2518" s="7">
        <v>710</v>
      </c>
      <c r="G2518" t="s">
        <v>8218</v>
      </c>
      <c r="H2518" t="s">
        <v>8224</v>
      </c>
      <c r="I2518" t="s">
        <v>8246</v>
      </c>
      <c r="J2518">
        <v>1434459554</v>
      </c>
      <c r="K2518">
        <v>1431867554</v>
      </c>
      <c r="L2518" t="b">
        <v>0</v>
      </c>
      <c r="M2518">
        <v>24</v>
      </c>
      <c r="N2518" t="b">
        <v>1</v>
      </c>
      <c r="O2518" t="s">
        <v>8269</v>
      </c>
      <c r="P2518">
        <f t="shared" si="156"/>
        <v>118</v>
      </c>
      <c r="Q2518">
        <f t="shared" si="157"/>
        <v>29.58</v>
      </c>
      <c r="R2518" s="12" t="s">
        <v>8323</v>
      </c>
      <c r="S2518" t="s">
        <v>8326</v>
      </c>
      <c r="T2518" s="17">
        <f t="shared" si="158"/>
        <v>42141.541134259256</v>
      </c>
      <c r="U2518" s="17">
        <f t="shared" si="159"/>
        <v>42305.829166666663</v>
      </c>
    </row>
    <row r="2519" spans="2:22" ht="42.75" x14ac:dyDescent="0.45">
      <c r="B2519">
        <v>3454</v>
      </c>
      <c r="C2519" s="9" t="s">
        <v>3453</v>
      </c>
      <c r="D2519" s="3" t="s">
        <v>7564</v>
      </c>
      <c r="E2519" s="5">
        <v>700</v>
      </c>
      <c r="F2519" s="7">
        <v>705</v>
      </c>
      <c r="G2519" t="s">
        <v>8218</v>
      </c>
      <c r="H2519" t="s">
        <v>8224</v>
      </c>
      <c r="I2519" t="s">
        <v>8246</v>
      </c>
      <c r="J2519">
        <v>1406825159</v>
      </c>
      <c r="K2519">
        <v>1404233159</v>
      </c>
      <c r="L2519" t="b">
        <v>0</v>
      </c>
      <c r="M2519">
        <v>21</v>
      </c>
      <c r="N2519" t="b">
        <v>1</v>
      </c>
      <c r="O2519" t="s">
        <v>8269</v>
      </c>
      <c r="P2519">
        <f t="shared" si="156"/>
        <v>101</v>
      </c>
      <c r="Q2519">
        <f t="shared" si="157"/>
        <v>33.57</v>
      </c>
      <c r="R2519" s="12" t="s">
        <v>8323</v>
      </c>
      <c r="S2519" t="s">
        <v>8326</v>
      </c>
      <c r="T2519" s="17">
        <f t="shared" si="158"/>
        <v>41821.698599537034</v>
      </c>
      <c r="U2519" s="17">
        <f t="shared" si="159"/>
        <v>42475.866979166662</v>
      </c>
    </row>
    <row r="2520" spans="2:22" ht="42.75" hidden="1" x14ac:dyDescent="0.45">
      <c r="B2520">
        <v>1500</v>
      </c>
      <c r="C2520" s="9" t="s">
        <v>1501</v>
      </c>
      <c r="D2520" s="3" t="s">
        <v>5610</v>
      </c>
      <c r="E2520" s="5">
        <v>2800</v>
      </c>
      <c r="F2520" s="7">
        <v>701</v>
      </c>
      <c r="G2520" t="s">
        <v>8220</v>
      </c>
      <c r="H2520" t="s">
        <v>8223</v>
      </c>
      <c r="I2520" t="s">
        <v>8245</v>
      </c>
      <c r="J2520">
        <v>1367444557</v>
      </c>
      <c r="K2520">
        <v>1364852557</v>
      </c>
      <c r="L2520" t="b">
        <v>0</v>
      </c>
      <c r="M2520">
        <v>15</v>
      </c>
      <c r="N2520" t="b">
        <v>0</v>
      </c>
      <c r="O2520" t="s">
        <v>8273</v>
      </c>
      <c r="P2520">
        <f t="shared" si="156"/>
        <v>25</v>
      </c>
      <c r="Q2520">
        <f t="shared" si="157"/>
        <v>46.73</v>
      </c>
      <c r="R2520" s="12" t="s">
        <v>8311</v>
      </c>
      <c r="S2520" t="s">
        <v>8352</v>
      </c>
      <c r="T2520" s="17">
        <f t="shared" si="158"/>
        <v>41365.904594907406</v>
      </c>
      <c r="U2520" s="17">
        <f t="shared" si="159"/>
        <v>42411.712418981479</v>
      </c>
    </row>
    <row r="2521" spans="2:22" ht="42.75" hidden="1" x14ac:dyDescent="0.45">
      <c r="B2521">
        <v>663</v>
      </c>
      <c r="C2521" s="9" t="s">
        <v>664</v>
      </c>
      <c r="D2521" s="3" t="s">
        <v>4773</v>
      </c>
      <c r="E2521" s="5">
        <v>200000</v>
      </c>
      <c r="F2521" s="7">
        <v>700</v>
      </c>
      <c r="G2521" t="s">
        <v>8220</v>
      </c>
      <c r="H2521" t="s">
        <v>8231</v>
      </c>
      <c r="I2521" t="s">
        <v>8252</v>
      </c>
      <c r="J2521">
        <v>1437250456</v>
      </c>
      <c r="K2521">
        <v>1434658456</v>
      </c>
      <c r="L2521" t="b">
        <v>0</v>
      </c>
      <c r="M2521">
        <v>7</v>
      </c>
      <c r="N2521" t="b">
        <v>0</v>
      </c>
      <c r="O2521" t="s">
        <v>8271</v>
      </c>
      <c r="P2521">
        <f t="shared" si="156"/>
        <v>0</v>
      </c>
      <c r="Q2521">
        <f t="shared" si="157"/>
        <v>100</v>
      </c>
      <c r="R2521" s="12" t="s">
        <v>8308</v>
      </c>
      <c r="S2521" t="s">
        <v>8310</v>
      </c>
      <c r="T2521" s="17">
        <f t="shared" si="158"/>
        <v>42173.843240740738</v>
      </c>
      <c r="U2521" s="17">
        <f t="shared" si="159"/>
        <v>42171.541134259256</v>
      </c>
    </row>
    <row r="2522" spans="2:22" ht="42.75" hidden="1" x14ac:dyDescent="0.45">
      <c r="B2522">
        <v>782</v>
      </c>
      <c r="C2522" s="9" t="s">
        <v>783</v>
      </c>
      <c r="D2522" s="3" t="s">
        <v>4892</v>
      </c>
      <c r="E2522" s="5">
        <v>700</v>
      </c>
      <c r="F2522" s="7">
        <v>700</v>
      </c>
      <c r="G2522" t="s">
        <v>8218</v>
      </c>
      <c r="H2522" t="s">
        <v>8223</v>
      </c>
      <c r="I2522" t="s">
        <v>8245</v>
      </c>
      <c r="J2522">
        <v>1345918302</v>
      </c>
      <c r="K2522">
        <v>1343326302</v>
      </c>
      <c r="L2522" t="b">
        <v>0</v>
      </c>
      <c r="M2522">
        <v>14</v>
      </c>
      <c r="N2522" t="b">
        <v>1</v>
      </c>
      <c r="O2522" t="s">
        <v>8274</v>
      </c>
      <c r="P2522">
        <f t="shared" si="156"/>
        <v>100</v>
      </c>
      <c r="Q2522">
        <f t="shared" si="157"/>
        <v>50</v>
      </c>
      <c r="R2522" s="12" t="s">
        <v>8327</v>
      </c>
      <c r="S2522" t="s">
        <v>8331</v>
      </c>
      <c r="T2522" s="17">
        <f t="shared" si="158"/>
        <v>41116.758125</v>
      </c>
      <c r="U2522" s="17">
        <f t="shared" si="159"/>
        <v>41851.698599537034</v>
      </c>
    </row>
    <row r="2523" spans="2:22" ht="42.75" hidden="1" x14ac:dyDescent="0.45">
      <c r="B2523">
        <v>3461</v>
      </c>
      <c r="C2523" s="9" t="s">
        <v>3460</v>
      </c>
      <c r="D2523" s="3" t="s">
        <v>7571</v>
      </c>
      <c r="E2523" s="5">
        <v>500</v>
      </c>
      <c r="F2523" s="7">
        <v>695</v>
      </c>
      <c r="G2523" t="s">
        <v>8218</v>
      </c>
      <c r="H2523" t="s">
        <v>8223</v>
      </c>
      <c r="I2523" t="s">
        <v>8245</v>
      </c>
      <c r="J2523">
        <v>1477710000</v>
      </c>
      <c r="K2523">
        <v>1475248279</v>
      </c>
      <c r="L2523" t="b">
        <v>0</v>
      </c>
      <c r="M2523">
        <v>12</v>
      </c>
      <c r="N2523" t="b">
        <v>1</v>
      </c>
      <c r="O2523" t="s">
        <v>8269</v>
      </c>
      <c r="P2523">
        <f t="shared" si="156"/>
        <v>139</v>
      </c>
      <c r="Q2523">
        <f t="shared" si="157"/>
        <v>57.92</v>
      </c>
      <c r="R2523" s="12" t="s">
        <v>8323</v>
      </c>
      <c r="S2523" t="s">
        <v>8326</v>
      </c>
      <c r="T2523" s="17">
        <f t="shared" si="158"/>
        <v>42643.632858796293</v>
      </c>
      <c r="U2523" s="17">
        <f t="shared" si="159"/>
        <v>41395.904594907406</v>
      </c>
    </row>
    <row r="2524" spans="2:22" ht="28.5" hidden="1" x14ac:dyDescent="0.45">
      <c r="B2524">
        <v>631</v>
      </c>
      <c r="C2524" s="9" t="s">
        <v>632</v>
      </c>
      <c r="D2524" s="3" t="s">
        <v>4741</v>
      </c>
      <c r="E2524" s="5">
        <v>50000</v>
      </c>
      <c r="F2524" s="7">
        <v>690</v>
      </c>
      <c r="G2524" t="s">
        <v>8219</v>
      </c>
      <c r="H2524" t="s">
        <v>8228</v>
      </c>
      <c r="I2524" t="s">
        <v>8250</v>
      </c>
      <c r="J2524">
        <v>1464460329</v>
      </c>
      <c r="K2524">
        <v>1461954729</v>
      </c>
      <c r="L2524" t="b">
        <v>0</v>
      </c>
      <c r="M2524">
        <v>9</v>
      </c>
      <c r="N2524" t="b">
        <v>0</v>
      </c>
      <c r="O2524" t="s">
        <v>8270</v>
      </c>
      <c r="P2524">
        <f t="shared" si="156"/>
        <v>1</v>
      </c>
      <c r="Q2524">
        <f t="shared" si="157"/>
        <v>76.67</v>
      </c>
      <c r="R2524" s="12" t="s">
        <v>8308</v>
      </c>
      <c r="S2524" t="s">
        <v>8342</v>
      </c>
      <c r="T2524" s="17">
        <f t="shared" si="158"/>
        <v>42489.772326388891</v>
      </c>
      <c r="U2524" s="17">
        <f t="shared" si="159"/>
        <v>42203.843240740738</v>
      </c>
    </row>
    <row r="2525" spans="2:22" ht="42.75" hidden="1" x14ac:dyDescent="0.45">
      <c r="B2525">
        <v>409</v>
      </c>
      <c r="C2525" s="9" t="s">
        <v>410</v>
      </c>
      <c r="D2525" s="3" t="s">
        <v>4519</v>
      </c>
      <c r="E2525" s="5">
        <v>500</v>
      </c>
      <c r="F2525" s="7">
        <v>684</v>
      </c>
      <c r="G2525" t="s">
        <v>8218</v>
      </c>
      <c r="H2525" t="s">
        <v>8224</v>
      </c>
      <c r="I2525" t="s">
        <v>8246</v>
      </c>
      <c r="J2525">
        <v>1469220144</v>
      </c>
      <c r="K2525">
        <v>1466628144</v>
      </c>
      <c r="L2525" t="b">
        <v>0</v>
      </c>
      <c r="M2525">
        <v>15</v>
      </c>
      <c r="N2525" t="b">
        <v>1</v>
      </c>
      <c r="O2525" t="s">
        <v>8267</v>
      </c>
      <c r="P2525">
        <f t="shared" si="156"/>
        <v>137</v>
      </c>
      <c r="Q2525">
        <f t="shared" si="157"/>
        <v>45.6</v>
      </c>
      <c r="R2525" s="12" t="s">
        <v>8321</v>
      </c>
      <c r="S2525" t="s">
        <v>8322</v>
      </c>
      <c r="T2525" s="17">
        <f t="shared" si="158"/>
        <v>42543.862777777773</v>
      </c>
      <c r="U2525" s="17">
        <f t="shared" si="159"/>
        <v>41146.758125</v>
      </c>
    </row>
    <row r="2526" spans="2:22" ht="42.75" hidden="1" x14ac:dyDescent="0.45">
      <c r="B2526">
        <v>668</v>
      </c>
      <c r="C2526" s="9" t="s">
        <v>669</v>
      </c>
      <c r="D2526" s="3" t="s">
        <v>4778</v>
      </c>
      <c r="E2526" s="5">
        <v>15000</v>
      </c>
      <c r="F2526" s="7">
        <v>684</v>
      </c>
      <c r="G2526" t="s">
        <v>8220</v>
      </c>
      <c r="H2526" t="s">
        <v>8223</v>
      </c>
      <c r="I2526" t="s">
        <v>8245</v>
      </c>
      <c r="J2526">
        <v>1431374222</v>
      </c>
      <c r="K2526">
        <v>1427486222</v>
      </c>
      <c r="L2526" t="b">
        <v>0</v>
      </c>
      <c r="M2526">
        <v>25</v>
      </c>
      <c r="N2526" t="b">
        <v>0</v>
      </c>
      <c r="O2526" t="s">
        <v>8271</v>
      </c>
      <c r="P2526">
        <f t="shared" si="156"/>
        <v>5</v>
      </c>
      <c r="Q2526">
        <f t="shared" si="157"/>
        <v>27.36</v>
      </c>
      <c r="R2526" s="12" t="s">
        <v>8308</v>
      </c>
      <c r="S2526" t="s">
        <v>8310</v>
      </c>
      <c r="T2526" s="17">
        <f t="shared" si="158"/>
        <v>42090.831273148149</v>
      </c>
      <c r="U2526" s="17">
        <f t="shared" si="159"/>
        <v>42672.125</v>
      </c>
    </row>
    <row r="2527" spans="2:22" ht="42.75" hidden="1" x14ac:dyDescent="0.45">
      <c r="B2527">
        <v>1892</v>
      </c>
      <c r="C2527" s="9" t="s">
        <v>1893</v>
      </c>
      <c r="D2527" s="3" t="s">
        <v>6002</v>
      </c>
      <c r="E2527" s="5">
        <v>500</v>
      </c>
      <c r="F2527" s="7">
        <v>683</v>
      </c>
      <c r="G2527" t="s">
        <v>8218</v>
      </c>
      <c r="H2527" t="s">
        <v>8223</v>
      </c>
      <c r="I2527" t="s">
        <v>8245</v>
      </c>
      <c r="J2527">
        <v>1307459881</v>
      </c>
      <c r="K2527">
        <v>1304867881</v>
      </c>
      <c r="L2527" t="b">
        <v>0</v>
      </c>
      <c r="M2527">
        <v>26</v>
      </c>
      <c r="N2527" t="b">
        <v>1</v>
      </c>
      <c r="O2527" t="s">
        <v>8277</v>
      </c>
      <c r="P2527">
        <f t="shared" si="156"/>
        <v>137</v>
      </c>
      <c r="Q2527">
        <f t="shared" si="157"/>
        <v>26.27</v>
      </c>
      <c r="R2527" s="12" t="s">
        <v>8327</v>
      </c>
      <c r="S2527" t="s">
        <v>8328</v>
      </c>
      <c r="T2527" s="17">
        <f t="shared" si="158"/>
        <v>40671.637511574074</v>
      </c>
      <c r="U2527" s="17">
        <f t="shared" si="159"/>
        <v>42518.772326388891</v>
      </c>
    </row>
    <row r="2528" spans="2:22" ht="42.75" hidden="1" x14ac:dyDescent="0.45">
      <c r="B2528">
        <v>2500</v>
      </c>
      <c r="C2528" s="9" t="s">
        <v>2500</v>
      </c>
      <c r="D2528" s="3" t="s">
        <v>6610</v>
      </c>
      <c r="E2528" s="5">
        <v>600</v>
      </c>
      <c r="F2528" s="7">
        <v>680</v>
      </c>
      <c r="G2528" t="s">
        <v>8218</v>
      </c>
      <c r="H2528" t="s">
        <v>8223</v>
      </c>
      <c r="I2528" t="s">
        <v>8245</v>
      </c>
      <c r="J2528">
        <v>1340476375</v>
      </c>
      <c r="K2528">
        <v>1337884375</v>
      </c>
      <c r="L2528" t="b">
        <v>0</v>
      </c>
      <c r="M2528">
        <v>29</v>
      </c>
      <c r="N2528" t="b">
        <v>1</v>
      </c>
      <c r="O2528" t="s">
        <v>8277</v>
      </c>
      <c r="P2528">
        <f t="shared" si="156"/>
        <v>113</v>
      </c>
      <c r="Q2528">
        <f t="shared" si="157"/>
        <v>23.45</v>
      </c>
      <c r="R2528" s="12" t="s">
        <v>8327</v>
      </c>
      <c r="S2528" t="s">
        <v>8328</v>
      </c>
      <c r="T2528" s="17">
        <f t="shared" si="158"/>
        <v>41053.772858796299</v>
      </c>
      <c r="U2528" s="17">
        <f t="shared" si="159"/>
        <v>42573.862777777773</v>
      </c>
    </row>
    <row r="2529" spans="2:21" ht="42.75" hidden="1" x14ac:dyDescent="0.45">
      <c r="B2529">
        <v>1640</v>
      </c>
      <c r="C2529" s="9" t="s">
        <v>1641</v>
      </c>
      <c r="D2529" s="3" t="s">
        <v>5750</v>
      </c>
      <c r="E2529" s="5">
        <v>400</v>
      </c>
      <c r="F2529" s="7">
        <v>679.44</v>
      </c>
      <c r="G2529" t="s">
        <v>8218</v>
      </c>
      <c r="H2529" t="s">
        <v>8223</v>
      </c>
      <c r="I2529" t="s">
        <v>8245</v>
      </c>
      <c r="J2529">
        <v>1280800740</v>
      </c>
      <c r="K2529">
        <v>1279603955</v>
      </c>
      <c r="L2529" t="b">
        <v>0</v>
      </c>
      <c r="M2529">
        <v>17</v>
      </c>
      <c r="N2529" t="b">
        <v>1</v>
      </c>
      <c r="O2529" t="s">
        <v>8274</v>
      </c>
      <c r="P2529">
        <f t="shared" si="156"/>
        <v>170</v>
      </c>
      <c r="Q2529">
        <f t="shared" si="157"/>
        <v>39.97</v>
      </c>
      <c r="R2529" s="12" t="s">
        <v>8327</v>
      </c>
      <c r="S2529" t="s">
        <v>8331</v>
      </c>
      <c r="T2529" s="17">
        <f t="shared" si="158"/>
        <v>40379.23096064815</v>
      </c>
      <c r="U2529" s="17">
        <f t="shared" si="159"/>
        <v>42135.831273148149</v>
      </c>
    </row>
    <row r="2530" spans="2:21" ht="42.75" hidden="1" x14ac:dyDescent="0.45">
      <c r="B2530">
        <v>1079</v>
      </c>
      <c r="C2530" s="9" t="s">
        <v>1080</v>
      </c>
      <c r="D2530" s="3" t="s">
        <v>5189</v>
      </c>
      <c r="E2530" s="5">
        <v>26000</v>
      </c>
      <c r="F2530" s="7">
        <v>678</v>
      </c>
      <c r="G2530" t="s">
        <v>8220</v>
      </c>
      <c r="H2530" t="s">
        <v>8235</v>
      </c>
      <c r="I2530" t="s">
        <v>8248</v>
      </c>
      <c r="J2530">
        <v>1463232936</v>
      </c>
      <c r="K2530">
        <v>1461072936</v>
      </c>
      <c r="L2530" t="b">
        <v>0</v>
      </c>
      <c r="M2530">
        <v>18</v>
      </c>
      <c r="N2530" t="b">
        <v>0</v>
      </c>
      <c r="O2530" t="s">
        <v>8280</v>
      </c>
      <c r="P2530">
        <f t="shared" si="156"/>
        <v>3</v>
      </c>
      <c r="Q2530">
        <f t="shared" si="157"/>
        <v>37.67</v>
      </c>
      <c r="R2530" s="12" t="s">
        <v>8316</v>
      </c>
      <c r="S2530" t="s">
        <v>8334</v>
      </c>
      <c r="T2530" s="17">
        <f t="shared" si="158"/>
        <v>42479.566388888896</v>
      </c>
      <c r="U2530" s="17">
        <f t="shared" si="159"/>
        <v>40701.637511574074</v>
      </c>
    </row>
    <row r="2531" spans="2:21" ht="42.75" hidden="1" x14ac:dyDescent="0.45">
      <c r="B2531">
        <v>1556</v>
      </c>
      <c r="C2531" s="9" t="s">
        <v>1557</v>
      </c>
      <c r="D2531" s="3" t="s">
        <v>5666</v>
      </c>
      <c r="E2531" s="5">
        <v>1500</v>
      </c>
      <c r="F2531" s="7">
        <v>677</v>
      </c>
      <c r="G2531" t="s">
        <v>8220</v>
      </c>
      <c r="H2531" t="s">
        <v>8228</v>
      </c>
      <c r="I2531" t="s">
        <v>8250</v>
      </c>
      <c r="J2531">
        <v>1467603624</v>
      </c>
      <c r="K2531">
        <v>1465011624</v>
      </c>
      <c r="L2531" t="b">
        <v>0</v>
      </c>
      <c r="M2531">
        <v>12</v>
      </c>
      <c r="N2531" t="b">
        <v>0</v>
      </c>
      <c r="O2531" t="s">
        <v>8287</v>
      </c>
      <c r="P2531">
        <f t="shared" si="156"/>
        <v>45</v>
      </c>
      <c r="Q2531">
        <f t="shared" si="157"/>
        <v>56.42</v>
      </c>
      <c r="R2531" s="12" t="s">
        <v>8313</v>
      </c>
      <c r="S2531" t="s">
        <v>8355</v>
      </c>
      <c r="T2531" s="17">
        <f t="shared" si="158"/>
        <v>42525.153055555551</v>
      </c>
      <c r="U2531" s="17">
        <f t="shared" si="159"/>
        <v>41083.772858796299</v>
      </c>
    </row>
    <row r="2532" spans="2:21" ht="28.5" hidden="1" x14ac:dyDescent="0.45">
      <c r="B2532">
        <v>428</v>
      </c>
      <c r="C2532" s="9" t="s">
        <v>429</v>
      </c>
      <c r="D2532" s="3" t="s">
        <v>4538</v>
      </c>
      <c r="E2532" s="5">
        <v>12000</v>
      </c>
      <c r="F2532" s="7">
        <v>676</v>
      </c>
      <c r="G2532" t="s">
        <v>8220</v>
      </c>
      <c r="H2532" t="s">
        <v>8223</v>
      </c>
      <c r="I2532" t="s">
        <v>8245</v>
      </c>
      <c r="J2532">
        <v>1402956000</v>
      </c>
      <c r="K2532">
        <v>1400523845</v>
      </c>
      <c r="L2532" t="b">
        <v>0</v>
      </c>
      <c r="M2532">
        <v>13</v>
      </c>
      <c r="N2532" t="b">
        <v>0</v>
      </c>
      <c r="O2532" t="s">
        <v>8268</v>
      </c>
      <c r="P2532">
        <f t="shared" si="156"/>
        <v>6</v>
      </c>
      <c r="Q2532">
        <f t="shared" si="157"/>
        <v>52</v>
      </c>
      <c r="R2532" s="12" t="s">
        <v>8321</v>
      </c>
      <c r="S2532" t="s">
        <v>8339</v>
      </c>
      <c r="T2532" s="17">
        <f t="shared" si="158"/>
        <v>41778.766724537039</v>
      </c>
      <c r="U2532" s="17">
        <f t="shared" si="159"/>
        <v>40393.082638888889</v>
      </c>
    </row>
    <row r="2533" spans="2:21" ht="28.5" hidden="1" x14ac:dyDescent="0.45">
      <c r="B2533">
        <v>1190</v>
      </c>
      <c r="C2533" s="9" t="s">
        <v>1191</v>
      </c>
      <c r="D2533" s="3" t="s">
        <v>5300</v>
      </c>
      <c r="E2533" s="5">
        <v>500</v>
      </c>
      <c r="F2533" s="7">
        <v>675</v>
      </c>
      <c r="G2533" t="s">
        <v>8218</v>
      </c>
      <c r="H2533" t="s">
        <v>8223</v>
      </c>
      <c r="I2533" t="s">
        <v>8245</v>
      </c>
      <c r="J2533">
        <v>1409500725</v>
      </c>
      <c r="K2533">
        <v>1406908725</v>
      </c>
      <c r="L2533" t="b">
        <v>0</v>
      </c>
      <c r="M2533">
        <v>13</v>
      </c>
      <c r="N2533" t="b">
        <v>1</v>
      </c>
      <c r="O2533" t="s">
        <v>8283</v>
      </c>
      <c r="P2533">
        <f t="shared" si="156"/>
        <v>135</v>
      </c>
      <c r="Q2533">
        <f t="shared" si="157"/>
        <v>51.92</v>
      </c>
      <c r="R2533" s="12" t="s">
        <v>8313</v>
      </c>
      <c r="S2533" t="s">
        <v>8314</v>
      </c>
      <c r="T2533" s="17">
        <f t="shared" si="158"/>
        <v>41852.665798611109</v>
      </c>
      <c r="U2533" s="17">
        <f t="shared" si="159"/>
        <v>42504.566388888896</v>
      </c>
    </row>
    <row r="2534" spans="2:21" ht="42.75" hidden="1" x14ac:dyDescent="0.45">
      <c r="B2534">
        <v>2920</v>
      </c>
      <c r="C2534" s="9" t="s">
        <v>2920</v>
      </c>
      <c r="D2534" s="3" t="s">
        <v>7030</v>
      </c>
      <c r="E2534" s="5">
        <v>2500</v>
      </c>
      <c r="F2534" s="7">
        <v>671</v>
      </c>
      <c r="G2534" t="s">
        <v>8220</v>
      </c>
      <c r="H2534" t="s">
        <v>8228</v>
      </c>
      <c r="I2534" t="s">
        <v>8250</v>
      </c>
      <c r="J2534">
        <v>1427306470</v>
      </c>
      <c r="K2534">
        <v>1424718070</v>
      </c>
      <c r="L2534" t="b">
        <v>0</v>
      </c>
      <c r="M2534">
        <v>13</v>
      </c>
      <c r="N2534" t="b">
        <v>0</v>
      </c>
      <c r="O2534" t="s">
        <v>8269</v>
      </c>
      <c r="P2534">
        <f t="shared" si="156"/>
        <v>27</v>
      </c>
      <c r="Q2534">
        <f t="shared" si="157"/>
        <v>51.62</v>
      </c>
      <c r="R2534" s="12" t="s">
        <v>8323</v>
      </c>
      <c r="S2534" t="s">
        <v>8326</v>
      </c>
      <c r="T2534" s="17">
        <f t="shared" si="158"/>
        <v>42058.792476851857</v>
      </c>
      <c r="U2534" s="17">
        <f t="shared" si="159"/>
        <v>42555.153055555551</v>
      </c>
    </row>
    <row r="2535" spans="2:21" ht="42.75" hidden="1" x14ac:dyDescent="0.45">
      <c r="B2535">
        <v>2367</v>
      </c>
      <c r="C2535" s="9" t="s">
        <v>2368</v>
      </c>
      <c r="D2535" s="3" t="s">
        <v>6477</v>
      </c>
      <c r="E2535" s="5">
        <v>50000</v>
      </c>
      <c r="F2535" s="7">
        <v>670</v>
      </c>
      <c r="G2535" t="s">
        <v>8219</v>
      </c>
      <c r="H2535" t="s">
        <v>8223</v>
      </c>
      <c r="I2535" t="s">
        <v>8245</v>
      </c>
      <c r="J2535">
        <v>1461622616</v>
      </c>
      <c r="K2535">
        <v>1456442216</v>
      </c>
      <c r="L2535" t="b">
        <v>0</v>
      </c>
      <c r="M2535">
        <v>14</v>
      </c>
      <c r="N2535" t="b">
        <v>0</v>
      </c>
      <c r="O2535" t="s">
        <v>8270</v>
      </c>
      <c r="P2535">
        <f t="shared" si="156"/>
        <v>1</v>
      </c>
      <c r="Q2535">
        <f t="shared" si="157"/>
        <v>47.86</v>
      </c>
      <c r="R2535" s="12" t="s">
        <v>8308</v>
      </c>
      <c r="S2535" t="s">
        <v>8342</v>
      </c>
      <c r="T2535" s="17">
        <f t="shared" si="158"/>
        <v>42425.970092592594</v>
      </c>
      <c r="U2535" s="17">
        <f t="shared" si="159"/>
        <v>41806.916666666664</v>
      </c>
    </row>
    <row r="2536" spans="2:21" ht="42.75" hidden="1" x14ac:dyDescent="0.45">
      <c r="B2536">
        <v>942</v>
      </c>
      <c r="C2536" s="9" t="s">
        <v>943</v>
      </c>
      <c r="D2536" s="3" t="s">
        <v>5052</v>
      </c>
      <c r="E2536" s="5">
        <v>7500</v>
      </c>
      <c r="F2536" s="7">
        <v>668</v>
      </c>
      <c r="G2536" t="s">
        <v>8220</v>
      </c>
      <c r="H2536" t="s">
        <v>8223</v>
      </c>
      <c r="I2536" t="s">
        <v>8245</v>
      </c>
      <c r="J2536">
        <v>1455826460</v>
      </c>
      <c r="K2536">
        <v>1452716060</v>
      </c>
      <c r="L2536" t="b">
        <v>0</v>
      </c>
      <c r="M2536">
        <v>16</v>
      </c>
      <c r="N2536" t="b">
        <v>0</v>
      </c>
      <c r="O2536" t="s">
        <v>8271</v>
      </c>
      <c r="P2536">
        <f t="shared" si="156"/>
        <v>9</v>
      </c>
      <c r="Q2536">
        <f t="shared" si="157"/>
        <v>41.75</v>
      </c>
      <c r="R2536" s="12" t="s">
        <v>8308</v>
      </c>
      <c r="S2536" t="s">
        <v>8310</v>
      </c>
      <c r="T2536" s="17">
        <f t="shared" si="158"/>
        <v>42382.843287037031</v>
      </c>
      <c r="U2536" s="17">
        <f t="shared" si="159"/>
        <v>41882.665798611109</v>
      </c>
    </row>
    <row r="2537" spans="2:21" ht="42.75" hidden="1" x14ac:dyDescent="0.45">
      <c r="B2537">
        <v>2801</v>
      </c>
      <c r="C2537" s="9" t="s">
        <v>2801</v>
      </c>
      <c r="D2537" s="3" t="s">
        <v>6911</v>
      </c>
      <c r="E2537" s="5">
        <v>500</v>
      </c>
      <c r="F2537" s="7">
        <v>666</v>
      </c>
      <c r="G2537" t="s">
        <v>8218</v>
      </c>
      <c r="H2537" t="s">
        <v>8225</v>
      </c>
      <c r="I2537" t="s">
        <v>8247</v>
      </c>
      <c r="J2537">
        <v>1412938800</v>
      </c>
      <c r="K2537">
        <v>1411019409</v>
      </c>
      <c r="L2537" t="b">
        <v>0</v>
      </c>
      <c r="M2537">
        <v>13</v>
      </c>
      <c r="N2537" t="b">
        <v>1</v>
      </c>
      <c r="O2537" t="s">
        <v>8269</v>
      </c>
      <c r="P2537">
        <f t="shared" si="156"/>
        <v>133</v>
      </c>
      <c r="Q2537">
        <f t="shared" si="157"/>
        <v>51.23</v>
      </c>
      <c r="R2537" s="12" t="s">
        <v>8323</v>
      </c>
      <c r="S2537" t="s">
        <v>8326</v>
      </c>
      <c r="T2537" s="17">
        <f t="shared" si="158"/>
        <v>41900.243159722224</v>
      </c>
      <c r="U2537" s="17">
        <f t="shared" si="159"/>
        <v>42088.750810185185</v>
      </c>
    </row>
    <row r="2538" spans="2:21" ht="42.75" x14ac:dyDescent="0.45">
      <c r="B2538">
        <v>3289</v>
      </c>
      <c r="C2538" s="9" t="s">
        <v>3289</v>
      </c>
      <c r="D2538" s="3" t="s">
        <v>7399</v>
      </c>
      <c r="E2538" s="5">
        <v>500</v>
      </c>
      <c r="F2538" s="7">
        <v>665.21</v>
      </c>
      <c r="G2538" t="s">
        <v>8218</v>
      </c>
      <c r="H2538" t="s">
        <v>8224</v>
      </c>
      <c r="I2538" t="s">
        <v>8246</v>
      </c>
      <c r="J2538">
        <v>1487580602</v>
      </c>
      <c r="K2538">
        <v>1485161402</v>
      </c>
      <c r="L2538" t="b">
        <v>0</v>
      </c>
      <c r="M2538">
        <v>25</v>
      </c>
      <c r="N2538" t="b">
        <v>1</v>
      </c>
      <c r="O2538" t="s">
        <v>8269</v>
      </c>
      <c r="P2538">
        <f t="shared" si="156"/>
        <v>133</v>
      </c>
      <c r="Q2538">
        <f t="shared" si="157"/>
        <v>26.61</v>
      </c>
      <c r="R2538" s="12" t="s">
        <v>8323</v>
      </c>
      <c r="S2538" t="s">
        <v>8326</v>
      </c>
      <c r="T2538" s="17">
        <f t="shared" si="158"/>
        <v>42758.368078703701</v>
      </c>
      <c r="U2538" s="17">
        <f t="shared" si="159"/>
        <v>42485.928425925929</v>
      </c>
    </row>
    <row r="2539" spans="2:21" ht="42.75" hidden="1" x14ac:dyDescent="0.45">
      <c r="B2539">
        <v>3529</v>
      </c>
      <c r="C2539" s="9" t="s">
        <v>3528</v>
      </c>
      <c r="D2539" s="3" t="s">
        <v>7639</v>
      </c>
      <c r="E2539" s="5">
        <v>500</v>
      </c>
      <c r="F2539" s="7">
        <v>660</v>
      </c>
      <c r="G2539" t="s">
        <v>8218</v>
      </c>
      <c r="H2539" t="s">
        <v>8223</v>
      </c>
      <c r="I2539" t="s">
        <v>8245</v>
      </c>
      <c r="J2539">
        <v>1436749200</v>
      </c>
      <c r="K2539">
        <v>1434997018</v>
      </c>
      <c r="L2539" t="b">
        <v>0</v>
      </c>
      <c r="M2539">
        <v>18</v>
      </c>
      <c r="N2539" t="b">
        <v>1</v>
      </c>
      <c r="O2539" t="s">
        <v>8269</v>
      </c>
      <c r="P2539">
        <f t="shared" si="156"/>
        <v>132</v>
      </c>
      <c r="Q2539">
        <f t="shared" si="157"/>
        <v>36.67</v>
      </c>
      <c r="R2539" s="12" t="s">
        <v>8323</v>
      </c>
      <c r="S2539" t="s">
        <v>8326</v>
      </c>
      <c r="T2539" s="17">
        <f t="shared" si="158"/>
        <v>42177.761782407411</v>
      </c>
      <c r="U2539" s="17">
        <f t="shared" si="159"/>
        <v>42418.843287037031</v>
      </c>
    </row>
    <row r="2540" spans="2:21" ht="42.75" hidden="1" x14ac:dyDescent="0.45">
      <c r="B2540">
        <v>3451</v>
      </c>
      <c r="C2540" s="9" t="s">
        <v>3450</v>
      </c>
      <c r="D2540" s="3" t="s">
        <v>7561</v>
      </c>
      <c r="E2540" s="5">
        <v>650</v>
      </c>
      <c r="F2540" s="7">
        <v>658</v>
      </c>
      <c r="G2540" t="s">
        <v>8218</v>
      </c>
      <c r="H2540" t="s">
        <v>8223</v>
      </c>
      <c r="I2540" t="s">
        <v>8245</v>
      </c>
      <c r="J2540">
        <v>1429636927</v>
      </c>
      <c r="K2540">
        <v>1427304127</v>
      </c>
      <c r="L2540" t="b">
        <v>0</v>
      </c>
      <c r="M2540">
        <v>16</v>
      </c>
      <c r="N2540" t="b">
        <v>1</v>
      </c>
      <c r="O2540" t="s">
        <v>8269</v>
      </c>
      <c r="P2540">
        <f t="shared" si="156"/>
        <v>101</v>
      </c>
      <c r="Q2540">
        <f t="shared" si="157"/>
        <v>41.13</v>
      </c>
      <c r="R2540" s="12" t="s">
        <v>8323</v>
      </c>
      <c r="S2540" t="s">
        <v>8326</v>
      </c>
      <c r="T2540" s="17">
        <f t="shared" si="158"/>
        <v>42088.723692129628</v>
      </c>
      <c r="U2540" s="17">
        <f t="shared" si="159"/>
        <v>41922.458333333336</v>
      </c>
    </row>
    <row r="2541" spans="2:21" ht="42.75" hidden="1" x14ac:dyDescent="0.45">
      <c r="B2541">
        <v>2911</v>
      </c>
      <c r="C2541" s="9" t="s">
        <v>2911</v>
      </c>
      <c r="D2541" s="3" t="s">
        <v>7021</v>
      </c>
      <c r="E2541" s="5">
        <v>1800</v>
      </c>
      <c r="F2541" s="7">
        <v>657</v>
      </c>
      <c r="G2541" t="s">
        <v>8220</v>
      </c>
      <c r="H2541" t="s">
        <v>8223</v>
      </c>
      <c r="I2541" t="s">
        <v>8245</v>
      </c>
      <c r="J2541">
        <v>1435429626</v>
      </c>
      <c r="K2541">
        <v>1431973626</v>
      </c>
      <c r="L2541" t="b">
        <v>0</v>
      </c>
      <c r="M2541">
        <v>14</v>
      </c>
      <c r="N2541" t="b">
        <v>0</v>
      </c>
      <c r="O2541" t="s">
        <v>8269</v>
      </c>
      <c r="P2541">
        <f t="shared" si="156"/>
        <v>37</v>
      </c>
      <c r="Q2541">
        <f t="shared" si="157"/>
        <v>46.93</v>
      </c>
      <c r="R2541" s="12" t="s">
        <v>8323</v>
      </c>
      <c r="S2541" t="s">
        <v>8326</v>
      </c>
      <c r="T2541" s="17">
        <f t="shared" si="158"/>
        <v>42142.768819444449</v>
      </c>
      <c r="U2541" s="17">
        <f t="shared" si="159"/>
        <v>42786.368078703701</v>
      </c>
    </row>
    <row r="2542" spans="2:21" ht="42.75" hidden="1" x14ac:dyDescent="0.45">
      <c r="B2542">
        <v>1998</v>
      </c>
      <c r="C2542" s="9" t="s">
        <v>1999</v>
      </c>
      <c r="D2542" s="3" t="s">
        <v>6108</v>
      </c>
      <c r="E2542" s="5">
        <v>2500</v>
      </c>
      <c r="F2542" s="7">
        <v>655</v>
      </c>
      <c r="G2542" t="s">
        <v>8220</v>
      </c>
      <c r="H2542" t="s">
        <v>8223</v>
      </c>
      <c r="I2542" t="s">
        <v>8245</v>
      </c>
      <c r="J2542">
        <v>1406861438</v>
      </c>
      <c r="K2542">
        <v>1402973438</v>
      </c>
      <c r="L2542" t="b">
        <v>0</v>
      </c>
      <c r="M2542">
        <v>3</v>
      </c>
      <c r="N2542" t="b">
        <v>0</v>
      </c>
      <c r="O2542" t="s">
        <v>8294</v>
      </c>
      <c r="P2542">
        <f t="shared" si="156"/>
        <v>26</v>
      </c>
      <c r="Q2542">
        <f t="shared" si="157"/>
        <v>218.33</v>
      </c>
      <c r="R2542" s="12" t="s">
        <v>8313</v>
      </c>
      <c r="S2542" t="s">
        <v>8353</v>
      </c>
      <c r="T2542" s="17">
        <f t="shared" si="158"/>
        <v>41807.118495370371</v>
      </c>
      <c r="U2542" s="17">
        <f t="shared" si="159"/>
        <v>42198.041666666672</v>
      </c>
    </row>
    <row r="2543" spans="2:21" ht="42.75" hidden="1" x14ac:dyDescent="0.45">
      <c r="B2543">
        <v>1777</v>
      </c>
      <c r="C2543" s="9" t="s">
        <v>1778</v>
      </c>
      <c r="D2543" s="3" t="s">
        <v>5887</v>
      </c>
      <c r="E2543" s="5">
        <v>4800</v>
      </c>
      <c r="F2543" s="7">
        <v>651</v>
      </c>
      <c r="G2543" t="s">
        <v>8220</v>
      </c>
      <c r="H2543" t="s">
        <v>8232</v>
      </c>
      <c r="I2543" t="s">
        <v>8248</v>
      </c>
      <c r="J2543">
        <v>1424421253</v>
      </c>
      <c r="K2543">
        <v>1421829253</v>
      </c>
      <c r="L2543" t="b">
        <v>1</v>
      </c>
      <c r="M2543">
        <v>10</v>
      </c>
      <c r="N2543" t="b">
        <v>0</v>
      </c>
      <c r="O2543" t="s">
        <v>8283</v>
      </c>
      <c r="P2543">
        <f t="shared" si="156"/>
        <v>14</v>
      </c>
      <c r="Q2543">
        <f t="shared" si="157"/>
        <v>65.099999999999994</v>
      </c>
      <c r="R2543" s="12" t="s">
        <v>8313</v>
      </c>
      <c r="S2543" t="s">
        <v>8314</v>
      </c>
      <c r="T2543" s="17">
        <f t="shared" si="158"/>
        <v>42025.357094907406</v>
      </c>
      <c r="U2543" s="17">
        <f t="shared" si="159"/>
        <v>42115.723692129628</v>
      </c>
    </row>
    <row r="2544" spans="2:21" ht="42.75" hidden="1" x14ac:dyDescent="0.45">
      <c r="B2544">
        <v>3928</v>
      </c>
      <c r="C2544" s="9" t="s">
        <v>3925</v>
      </c>
      <c r="D2544" s="3" t="s">
        <v>8036</v>
      </c>
      <c r="E2544" s="5">
        <v>5000</v>
      </c>
      <c r="F2544" s="7">
        <v>651</v>
      </c>
      <c r="G2544" t="s">
        <v>8220</v>
      </c>
      <c r="H2544" t="s">
        <v>8223</v>
      </c>
      <c r="I2544" t="s">
        <v>8245</v>
      </c>
      <c r="J2544">
        <v>1444971540</v>
      </c>
      <c r="K2544">
        <v>1442593427</v>
      </c>
      <c r="L2544" t="b">
        <v>0</v>
      </c>
      <c r="M2544">
        <v>7</v>
      </c>
      <c r="N2544" t="b">
        <v>0</v>
      </c>
      <c r="O2544" t="s">
        <v>8269</v>
      </c>
      <c r="P2544">
        <f t="shared" si="156"/>
        <v>13</v>
      </c>
      <c r="Q2544">
        <f t="shared" si="157"/>
        <v>93</v>
      </c>
      <c r="R2544" s="12" t="s">
        <v>8323</v>
      </c>
      <c r="S2544" t="s">
        <v>8326</v>
      </c>
      <c r="T2544" s="17">
        <f t="shared" si="158"/>
        <v>42265.683182870373</v>
      </c>
      <c r="U2544" s="17">
        <f t="shared" si="159"/>
        <v>42182.768819444449</v>
      </c>
    </row>
    <row r="2545" spans="2:21" ht="28.5" hidden="1" x14ac:dyDescent="0.45">
      <c r="B2545">
        <v>1576</v>
      </c>
      <c r="C2545" s="9" t="s">
        <v>1577</v>
      </c>
      <c r="D2545" s="3" t="s">
        <v>5686</v>
      </c>
      <c r="E2545" s="5">
        <v>5000</v>
      </c>
      <c r="F2545" s="7">
        <v>650</v>
      </c>
      <c r="G2545" t="s">
        <v>8219</v>
      </c>
      <c r="H2545" t="s">
        <v>8223</v>
      </c>
      <c r="I2545" t="s">
        <v>8245</v>
      </c>
      <c r="J2545">
        <v>1435698368</v>
      </c>
      <c r="K2545">
        <v>1431810368</v>
      </c>
      <c r="L2545" t="b">
        <v>0</v>
      </c>
      <c r="M2545">
        <v>10</v>
      </c>
      <c r="N2545" t="b">
        <v>0</v>
      </c>
      <c r="O2545" t="s">
        <v>8288</v>
      </c>
      <c r="P2545">
        <f t="shared" si="156"/>
        <v>13</v>
      </c>
      <c r="Q2545">
        <f t="shared" si="157"/>
        <v>65</v>
      </c>
      <c r="R2545" s="12" t="s">
        <v>8311</v>
      </c>
      <c r="S2545" t="s">
        <v>8349</v>
      </c>
      <c r="T2545" s="17">
        <f t="shared" si="158"/>
        <v>42140.879259259258</v>
      </c>
      <c r="U2545" s="17">
        <f t="shared" si="159"/>
        <v>41852.118495370371</v>
      </c>
    </row>
    <row r="2546" spans="2:21" ht="42.75" hidden="1" x14ac:dyDescent="0.45">
      <c r="B2546">
        <v>1723</v>
      </c>
      <c r="C2546" s="9" t="s">
        <v>1724</v>
      </c>
      <c r="D2546" s="3" t="s">
        <v>5833</v>
      </c>
      <c r="E2546" s="5">
        <v>10000</v>
      </c>
      <c r="F2546" s="7">
        <v>650</v>
      </c>
      <c r="G2546" t="s">
        <v>8220</v>
      </c>
      <c r="H2546" t="s">
        <v>8223</v>
      </c>
      <c r="I2546" t="s">
        <v>8245</v>
      </c>
      <c r="J2546">
        <v>1435730400</v>
      </c>
      <c r="K2546">
        <v>1430855315</v>
      </c>
      <c r="L2546" t="b">
        <v>0</v>
      </c>
      <c r="M2546">
        <v>3</v>
      </c>
      <c r="N2546" t="b">
        <v>0</v>
      </c>
      <c r="O2546" t="s">
        <v>8291</v>
      </c>
      <c r="P2546">
        <f t="shared" si="156"/>
        <v>7</v>
      </c>
      <c r="Q2546">
        <f t="shared" si="157"/>
        <v>216.67</v>
      </c>
      <c r="R2546" s="12" t="s">
        <v>8327</v>
      </c>
      <c r="S2546" t="s">
        <v>8330</v>
      </c>
      <c r="T2546" s="17">
        <f t="shared" si="158"/>
        <v>42129.82540509259</v>
      </c>
      <c r="U2546" s="17">
        <f t="shared" si="159"/>
        <v>42055.357094907406</v>
      </c>
    </row>
    <row r="2547" spans="2:21" ht="42.75" hidden="1" x14ac:dyDescent="0.45">
      <c r="B2547">
        <v>2877</v>
      </c>
      <c r="C2547" s="9" t="s">
        <v>2877</v>
      </c>
      <c r="D2547" s="3" t="s">
        <v>6987</v>
      </c>
      <c r="E2547" s="5">
        <v>6000</v>
      </c>
      <c r="F2547" s="7">
        <v>650</v>
      </c>
      <c r="G2547" t="s">
        <v>8220</v>
      </c>
      <c r="H2547" t="s">
        <v>8223</v>
      </c>
      <c r="I2547" t="s">
        <v>8245</v>
      </c>
      <c r="J2547">
        <v>1480525200</v>
      </c>
      <c r="K2547">
        <v>1477781724</v>
      </c>
      <c r="L2547" t="b">
        <v>0</v>
      </c>
      <c r="M2547">
        <v>6</v>
      </c>
      <c r="N2547" t="b">
        <v>0</v>
      </c>
      <c r="O2547" t="s">
        <v>8269</v>
      </c>
      <c r="P2547">
        <f t="shared" si="156"/>
        <v>11</v>
      </c>
      <c r="Q2547">
        <f t="shared" si="157"/>
        <v>108.33</v>
      </c>
      <c r="R2547" s="12" t="s">
        <v>8323</v>
      </c>
      <c r="S2547" t="s">
        <v>8326</v>
      </c>
      <c r="T2547" s="17">
        <f t="shared" si="158"/>
        <v>42672.955138888887</v>
      </c>
      <c r="U2547" s="17">
        <f t="shared" si="159"/>
        <v>42293.207638888889</v>
      </c>
    </row>
    <row r="2548" spans="2:21" ht="42.75" hidden="1" x14ac:dyDescent="0.45">
      <c r="B2548">
        <v>3345</v>
      </c>
      <c r="C2548" s="9" t="s">
        <v>3345</v>
      </c>
      <c r="D2548" s="3" t="s">
        <v>7455</v>
      </c>
      <c r="E2548" s="5">
        <v>500</v>
      </c>
      <c r="F2548" s="7">
        <v>650</v>
      </c>
      <c r="G2548" t="s">
        <v>8218</v>
      </c>
      <c r="H2548" t="s">
        <v>8223</v>
      </c>
      <c r="I2548" t="s">
        <v>8245</v>
      </c>
      <c r="J2548">
        <v>1429317420</v>
      </c>
      <c r="K2548">
        <v>1424226768</v>
      </c>
      <c r="L2548" t="b">
        <v>0</v>
      </c>
      <c r="M2548">
        <v>13</v>
      </c>
      <c r="N2548" t="b">
        <v>1</v>
      </c>
      <c r="O2548" t="s">
        <v>8269</v>
      </c>
      <c r="P2548">
        <f t="shared" si="156"/>
        <v>130</v>
      </c>
      <c r="Q2548">
        <f t="shared" si="157"/>
        <v>50</v>
      </c>
      <c r="R2548" s="12" t="s">
        <v>8323</v>
      </c>
      <c r="S2548" t="s">
        <v>8326</v>
      </c>
      <c r="T2548" s="17">
        <f t="shared" si="158"/>
        <v>42053.106111111112</v>
      </c>
      <c r="U2548" s="17">
        <f t="shared" si="159"/>
        <v>42185.879259259258</v>
      </c>
    </row>
    <row r="2549" spans="2:21" ht="42.75" hidden="1" x14ac:dyDescent="0.45">
      <c r="B2549">
        <v>3413</v>
      </c>
      <c r="C2549" s="9" t="s">
        <v>3412</v>
      </c>
      <c r="D2549" s="3" t="s">
        <v>7523</v>
      </c>
      <c r="E2549" s="5">
        <v>500</v>
      </c>
      <c r="F2549" s="7">
        <v>650</v>
      </c>
      <c r="G2549" t="s">
        <v>8218</v>
      </c>
      <c r="H2549" t="s">
        <v>8223</v>
      </c>
      <c r="I2549" t="s">
        <v>8245</v>
      </c>
      <c r="J2549">
        <v>1425099540</v>
      </c>
      <c r="K2549">
        <v>1424280938</v>
      </c>
      <c r="L2549" t="b">
        <v>0</v>
      </c>
      <c r="M2549">
        <v>14</v>
      </c>
      <c r="N2549" t="b">
        <v>1</v>
      </c>
      <c r="O2549" t="s">
        <v>8269</v>
      </c>
      <c r="P2549">
        <f t="shared" si="156"/>
        <v>130</v>
      </c>
      <c r="Q2549">
        <f t="shared" si="157"/>
        <v>46.43</v>
      </c>
      <c r="R2549" s="12" t="s">
        <v>8323</v>
      </c>
      <c r="S2549" t="s">
        <v>8326</v>
      </c>
      <c r="T2549" s="17">
        <f t="shared" si="158"/>
        <v>42053.733078703706</v>
      </c>
      <c r="U2549" s="17">
        <f t="shared" si="159"/>
        <v>42186.25</v>
      </c>
    </row>
    <row r="2550" spans="2:21" ht="42.75" hidden="1" x14ac:dyDescent="0.45">
      <c r="B2550">
        <v>3865</v>
      </c>
      <c r="C2550" s="9" t="s">
        <v>3862</v>
      </c>
      <c r="D2550" s="3" t="s">
        <v>7974</v>
      </c>
      <c r="E2550" s="5">
        <v>2413</v>
      </c>
      <c r="F2550" s="7">
        <v>650</v>
      </c>
      <c r="G2550" t="s">
        <v>8220</v>
      </c>
      <c r="H2550" t="s">
        <v>8228</v>
      </c>
      <c r="I2550" t="s">
        <v>8250</v>
      </c>
      <c r="J2550">
        <v>1409376600</v>
      </c>
      <c r="K2550">
        <v>1405957098</v>
      </c>
      <c r="L2550" t="b">
        <v>0</v>
      </c>
      <c r="M2550">
        <v>14</v>
      </c>
      <c r="N2550" t="b">
        <v>0</v>
      </c>
      <c r="O2550" t="s">
        <v>8269</v>
      </c>
      <c r="P2550">
        <f t="shared" si="156"/>
        <v>27</v>
      </c>
      <c r="Q2550">
        <f t="shared" si="157"/>
        <v>46.43</v>
      </c>
      <c r="R2550" s="12" t="s">
        <v>8323</v>
      </c>
      <c r="S2550" t="s">
        <v>8326</v>
      </c>
      <c r="T2550" s="17">
        <f t="shared" si="158"/>
        <v>41841.651597222226</v>
      </c>
      <c r="U2550" s="17">
        <f t="shared" si="159"/>
        <v>42704.708333333328</v>
      </c>
    </row>
    <row r="2551" spans="2:21" ht="42.75" hidden="1" x14ac:dyDescent="0.45">
      <c r="B2551">
        <v>3073</v>
      </c>
      <c r="C2551" s="9" t="s">
        <v>3073</v>
      </c>
      <c r="D2551" s="3" t="s">
        <v>7183</v>
      </c>
      <c r="E2551" s="5">
        <v>2800000</v>
      </c>
      <c r="F2551" s="7">
        <v>645</v>
      </c>
      <c r="G2551" t="s">
        <v>8220</v>
      </c>
      <c r="H2551" t="s">
        <v>8223</v>
      </c>
      <c r="I2551" t="s">
        <v>8245</v>
      </c>
      <c r="J2551">
        <v>1434309540</v>
      </c>
      <c r="K2551">
        <v>1429287900</v>
      </c>
      <c r="L2551" t="b">
        <v>0</v>
      </c>
      <c r="M2551">
        <v>7</v>
      </c>
      <c r="N2551" t="b">
        <v>0</v>
      </c>
      <c r="O2551" t="s">
        <v>8301</v>
      </c>
      <c r="P2551">
        <f t="shared" si="156"/>
        <v>0</v>
      </c>
      <c r="Q2551">
        <f t="shared" si="157"/>
        <v>92.14</v>
      </c>
      <c r="R2551" s="12" t="s">
        <v>8323</v>
      </c>
      <c r="S2551" t="s">
        <v>8324</v>
      </c>
      <c r="T2551" s="17">
        <f t="shared" si="158"/>
        <v>42111.684027777781</v>
      </c>
      <c r="U2551" s="17">
        <f t="shared" si="159"/>
        <v>42112.025694444441</v>
      </c>
    </row>
    <row r="2552" spans="2:21" ht="28.5" hidden="1" x14ac:dyDescent="0.45">
      <c r="B2552">
        <v>3131</v>
      </c>
      <c r="C2552" s="9" t="s">
        <v>3131</v>
      </c>
      <c r="D2552" s="3" t="s">
        <v>7241</v>
      </c>
      <c r="E2552" s="5">
        <v>4100</v>
      </c>
      <c r="F2552" s="7">
        <v>645</v>
      </c>
      <c r="G2552" t="s">
        <v>8221</v>
      </c>
      <c r="H2552" t="s">
        <v>8223</v>
      </c>
      <c r="I2552" t="s">
        <v>8245</v>
      </c>
      <c r="J2552">
        <v>1491656045</v>
      </c>
      <c r="K2552">
        <v>1489067645</v>
      </c>
      <c r="L2552" t="b">
        <v>0</v>
      </c>
      <c r="M2552">
        <v>12</v>
      </c>
      <c r="N2552" t="b">
        <v>0</v>
      </c>
      <c r="O2552" t="s">
        <v>8269</v>
      </c>
      <c r="P2552">
        <f t="shared" si="156"/>
        <v>16</v>
      </c>
      <c r="Q2552">
        <f t="shared" si="157"/>
        <v>53.75</v>
      </c>
      <c r="R2552" s="12" t="s">
        <v>8323</v>
      </c>
      <c r="S2552" t="s">
        <v>8326</v>
      </c>
      <c r="T2552" s="17">
        <f t="shared" si="158"/>
        <v>42803.579224537039</v>
      </c>
      <c r="U2552" s="17">
        <f t="shared" si="159"/>
        <v>42063.207638888889</v>
      </c>
    </row>
    <row r="2553" spans="2:21" ht="42.75" hidden="1" x14ac:dyDescent="0.45">
      <c r="B2553">
        <v>879</v>
      </c>
      <c r="C2553" s="9" t="s">
        <v>880</v>
      </c>
      <c r="D2553" s="3" t="s">
        <v>4989</v>
      </c>
      <c r="E2553" s="5">
        <v>2100</v>
      </c>
      <c r="F2553" s="7">
        <v>644</v>
      </c>
      <c r="G2553" t="s">
        <v>8220</v>
      </c>
      <c r="H2553" t="s">
        <v>8223</v>
      </c>
      <c r="I2553" t="s">
        <v>8245</v>
      </c>
      <c r="J2553">
        <v>1338321305</v>
      </c>
      <c r="K2553">
        <v>1336506905</v>
      </c>
      <c r="L2553" t="b">
        <v>0</v>
      </c>
      <c r="M2553">
        <v>30</v>
      </c>
      <c r="N2553" t="b">
        <v>0</v>
      </c>
      <c r="O2553" t="s">
        <v>8276</v>
      </c>
      <c r="P2553">
        <f t="shared" si="156"/>
        <v>31</v>
      </c>
      <c r="Q2553">
        <f t="shared" si="157"/>
        <v>21.47</v>
      </c>
      <c r="R2553" s="12" t="s">
        <v>8327</v>
      </c>
      <c r="S2553" t="s">
        <v>8350</v>
      </c>
      <c r="T2553" s="17">
        <f t="shared" si="158"/>
        <v>41037.829918981479</v>
      </c>
      <c r="U2553" s="17">
        <f t="shared" si="159"/>
        <v>41881.229166666664</v>
      </c>
    </row>
    <row r="2554" spans="2:21" ht="42.75" hidden="1" x14ac:dyDescent="0.45">
      <c r="B2554">
        <v>1039</v>
      </c>
      <c r="C2554" s="9" t="s">
        <v>1040</v>
      </c>
      <c r="D2554" s="3" t="s">
        <v>5149</v>
      </c>
      <c r="E2554" s="5">
        <v>500</v>
      </c>
      <c r="F2554" s="7">
        <v>641</v>
      </c>
      <c r="G2554" t="s">
        <v>8218</v>
      </c>
      <c r="H2554" t="s">
        <v>8223</v>
      </c>
      <c r="I2554" t="s">
        <v>8245</v>
      </c>
      <c r="J2554">
        <v>1481615940</v>
      </c>
      <c r="K2554">
        <v>1479436646</v>
      </c>
      <c r="L2554" t="b">
        <v>0</v>
      </c>
      <c r="M2554">
        <v>30</v>
      </c>
      <c r="N2554" t="b">
        <v>1</v>
      </c>
      <c r="O2554" t="s">
        <v>8278</v>
      </c>
      <c r="P2554">
        <f t="shared" si="156"/>
        <v>128</v>
      </c>
      <c r="Q2554">
        <f t="shared" si="157"/>
        <v>21.37</v>
      </c>
      <c r="R2554" s="12" t="s">
        <v>8327</v>
      </c>
      <c r="S2554" t="s">
        <v>8329</v>
      </c>
      <c r="T2554" s="17">
        <f t="shared" si="158"/>
        <v>42692.109328703707</v>
      </c>
      <c r="U2554" s="17">
        <f t="shared" si="159"/>
        <v>42169.804861111115</v>
      </c>
    </row>
    <row r="2555" spans="2:21" ht="42.75" hidden="1" x14ac:dyDescent="0.45">
      <c r="B2555">
        <v>3958</v>
      </c>
      <c r="C2555" s="9" t="s">
        <v>3955</v>
      </c>
      <c r="D2555" s="3" t="s">
        <v>8065</v>
      </c>
      <c r="E2555" s="5">
        <v>2000</v>
      </c>
      <c r="F2555" s="7">
        <v>641</v>
      </c>
      <c r="G2555" t="s">
        <v>8220</v>
      </c>
      <c r="H2555" t="s">
        <v>8223</v>
      </c>
      <c r="I2555" t="s">
        <v>8245</v>
      </c>
      <c r="J2555">
        <v>1406988000</v>
      </c>
      <c r="K2555">
        <v>1403822912</v>
      </c>
      <c r="L2555" t="b">
        <v>0</v>
      </c>
      <c r="M2555">
        <v>16</v>
      </c>
      <c r="N2555" t="b">
        <v>0</v>
      </c>
      <c r="O2555" t="s">
        <v>8269</v>
      </c>
      <c r="P2555">
        <f t="shared" si="156"/>
        <v>32</v>
      </c>
      <c r="Q2555">
        <f t="shared" si="157"/>
        <v>40.06</v>
      </c>
      <c r="R2555" s="12" t="s">
        <v>8323</v>
      </c>
      <c r="S2555" t="s">
        <v>8326</v>
      </c>
      <c r="T2555" s="17">
        <f t="shared" si="158"/>
        <v>41816.950370370374</v>
      </c>
      <c r="U2555" s="17">
        <f t="shared" si="159"/>
        <v>42833.537557870368</v>
      </c>
    </row>
    <row r="2556" spans="2:21" ht="57" hidden="1" x14ac:dyDescent="0.45">
      <c r="B2556">
        <v>3985</v>
      </c>
      <c r="C2556" s="9" t="s">
        <v>3981</v>
      </c>
      <c r="D2556" s="3" t="s">
        <v>8091</v>
      </c>
      <c r="E2556" s="5">
        <v>2000</v>
      </c>
      <c r="F2556" s="7">
        <v>641</v>
      </c>
      <c r="G2556" t="s">
        <v>8220</v>
      </c>
      <c r="H2556" t="s">
        <v>8223</v>
      </c>
      <c r="I2556" t="s">
        <v>8245</v>
      </c>
      <c r="J2556">
        <v>1456002300</v>
      </c>
      <c r="K2556">
        <v>1454173120</v>
      </c>
      <c r="L2556" t="b">
        <v>0</v>
      </c>
      <c r="M2556">
        <v>19</v>
      </c>
      <c r="N2556" t="b">
        <v>0</v>
      </c>
      <c r="O2556" t="s">
        <v>8269</v>
      </c>
      <c r="P2556">
        <f t="shared" si="156"/>
        <v>32</v>
      </c>
      <c r="Q2556">
        <f t="shared" si="157"/>
        <v>33.74</v>
      </c>
      <c r="R2556" s="12" t="s">
        <v>8323</v>
      </c>
      <c r="S2556" t="s">
        <v>8326</v>
      </c>
      <c r="T2556" s="17">
        <f t="shared" si="158"/>
        <v>42399.707407407404</v>
      </c>
      <c r="U2556" s="17">
        <f t="shared" si="159"/>
        <v>41058.829918981479</v>
      </c>
    </row>
    <row r="2557" spans="2:21" ht="42.75" hidden="1" x14ac:dyDescent="0.45">
      <c r="B2557">
        <v>4104</v>
      </c>
      <c r="C2557" s="9" t="s">
        <v>4100</v>
      </c>
      <c r="D2557" s="3" t="s">
        <v>8207</v>
      </c>
      <c r="E2557" s="5">
        <v>3000</v>
      </c>
      <c r="F2557" s="7">
        <v>641</v>
      </c>
      <c r="G2557" t="s">
        <v>8220</v>
      </c>
      <c r="H2557" t="s">
        <v>8225</v>
      </c>
      <c r="I2557" t="s">
        <v>8247</v>
      </c>
      <c r="J2557">
        <v>1477550434</v>
      </c>
      <c r="K2557">
        <v>1474958434</v>
      </c>
      <c r="L2557" t="b">
        <v>0</v>
      </c>
      <c r="M2557">
        <v>14</v>
      </c>
      <c r="N2557" t="b">
        <v>0</v>
      </c>
      <c r="O2557" t="s">
        <v>8269</v>
      </c>
      <c r="P2557">
        <f t="shared" si="156"/>
        <v>21</v>
      </c>
      <c r="Q2557">
        <f t="shared" si="157"/>
        <v>45.79</v>
      </c>
      <c r="R2557" s="12" t="s">
        <v>8323</v>
      </c>
      <c r="S2557" t="s">
        <v>8326</v>
      </c>
      <c r="T2557" s="17">
        <f t="shared" si="158"/>
        <v>42640.278171296297</v>
      </c>
      <c r="U2557" s="17">
        <f t="shared" si="159"/>
        <v>42717.332638888889</v>
      </c>
    </row>
    <row r="2558" spans="2:21" ht="42.75" hidden="1" x14ac:dyDescent="0.45">
      <c r="B2558">
        <v>164</v>
      </c>
      <c r="C2558" s="9" t="s">
        <v>166</v>
      </c>
      <c r="D2558" s="3" t="s">
        <v>4274</v>
      </c>
      <c r="E2558" s="5">
        <v>120000</v>
      </c>
      <c r="F2558" s="7">
        <v>640</v>
      </c>
      <c r="G2558" t="s">
        <v>8220</v>
      </c>
      <c r="H2558" t="s">
        <v>8223</v>
      </c>
      <c r="I2558" t="s">
        <v>8245</v>
      </c>
      <c r="J2558">
        <v>1411150701</v>
      </c>
      <c r="K2558">
        <v>1405966701</v>
      </c>
      <c r="L2558" t="b">
        <v>0</v>
      </c>
      <c r="M2558">
        <v>7</v>
      </c>
      <c r="N2558" t="b">
        <v>0</v>
      </c>
      <c r="O2558" t="s">
        <v>8266</v>
      </c>
      <c r="P2558">
        <f t="shared" si="156"/>
        <v>1</v>
      </c>
      <c r="Q2558">
        <f t="shared" si="157"/>
        <v>91.43</v>
      </c>
      <c r="R2558" s="12" t="s">
        <v>8321</v>
      </c>
      <c r="S2558" t="s">
        <v>8325</v>
      </c>
      <c r="T2558" s="17">
        <f t="shared" si="158"/>
        <v>41841.762743055559</v>
      </c>
      <c r="U2558" s="17">
        <f t="shared" si="159"/>
        <v>41853.583333333336</v>
      </c>
    </row>
    <row r="2559" spans="2:21" ht="42.75" hidden="1" x14ac:dyDescent="0.45">
      <c r="B2559">
        <v>507</v>
      </c>
      <c r="C2559" s="9" t="s">
        <v>508</v>
      </c>
      <c r="D2559" s="3" t="s">
        <v>4617</v>
      </c>
      <c r="E2559" s="5">
        <v>20000</v>
      </c>
      <c r="F2559" s="7">
        <v>640</v>
      </c>
      <c r="G2559" t="s">
        <v>8220</v>
      </c>
      <c r="H2559" t="s">
        <v>8223</v>
      </c>
      <c r="I2559" t="s">
        <v>8245</v>
      </c>
      <c r="J2559">
        <v>1350687657</v>
      </c>
      <c r="K2559">
        <v>1346799657</v>
      </c>
      <c r="L2559" t="b">
        <v>0</v>
      </c>
      <c r="M2559">
        <v>10</v>
      </c>
      <c r="N2559" t="b">
        <v>0</v>
      </c>
      <c r="O2559" t="s">
        <v>8268</v>
      </c>
      <c r="P2559">
        <f t="shared" si="156"/>
        <v>3</v>
      </c>
      <c r="Q2559">
        <f t="shared" si="157"/>
        <v>64</v>
      </c>
      <c r="R2559" s="12" t="s">
        <v>8321</v>
      </c>
      <c r="S2559" t="s">
        <v>8339</v>
      </c>
      <c r="T2559" s="17">
        <f t="shared" si="158"/>
        <v>41156.958993055552</v>
      </c>
      <c r="U2559" s="17">
        <f t="shared" si="159"/>
        <v>42420.878472222219</v>
      </c>
    </row>
    <row r="2560" spans="2:21" ht="42.75" hidden="1" x14ac:dyDescent="0.45">
      <c r="B2560">
        <v>866</v>
      </c>
      <c r="C2560" s="9" t="s">
        <v>867</v>
      </c>
      <c r="D2560" s="3" t="s">
        <v>4976</v>
      </c>
      <c r="E2560" s="5">
        <v>3500</v>
      </c>
      <c r="F2560" s="7">
        <v>640</v>
      </c>
      <c r="G2560" t="s">
        <v>8220</v>
      </c>
      <c r="H2560" t="s">
        <v>8223</v>
      </c>
      <c r="I2560" t="s">
        <v>8245</v>
      </c>
      <c r="J2560">
        <v>1425136200</v>
      </c>
      <c r="K2560">
        <v>1421853518</v>
      </c>
      <c r="L2560" t="b">
        <v>0</v>
      </c>
      <c r="M2560">
        <v>11</v>
      </c>
      <c r="N2560" t="b">
        <v>0</v>
      </c>
      <c r="O2560" t="s">
        <v>8276</v>
      </c>
      <c r="P2560">
        <f t="shared" si="156"/>
        <v>18</v>
      </c>
      <c r="Q2560">
        <f t="shared" si="157"/>
        <v>58.18</v>
      </c>
      <c r="R2560" s="12" t="s">
        <v>8327</v>
      </c>
      <c r="S2560" t="s">
        <v>8350</v>
      </c>
      <c r="T2560" s="17">
        <f t="shared" si="158"/>
        <v>42025.637939814813</v>
      </c>
      <c r="U2560" s="17">
        <f t="shared" si="159"/>
        <v>42670.278171296297</v>
      </c>
    </row>
    <row r="2561" spans="2:21" ht="42.75" hidden="1" x14ac:dyDescent="0.45">
      <c r="B2561">
        <v>2471</v>
      </c>
      <c r="C2561" s="9" t="s">
        <v>2472</v>
      </c>
      <c r="D2561" s="3" t="s">
        <v>6581</v>
      </c>
      <c r="E2561" s="5">
        <v>500</v>
      </c>
      <c r="F2561" s="7">
        <v>640</v>
      </c>
      <c r="G2561" t="s">
        <v>8218</v>
      </c>
      <c r="H2561" t="s">
        <v>8223</v>
      </c>
      <c r="I2561" t="s">
        <v>8245</v>
      </c>
      <c r="J2561">
        <v>1327535392</v>
      </c>
      <c r="K2561">
        <v>1324079392</v>
      </c>
      <c r="L2561" t="b">
        <v>0</v>
      </c>
      <c r="M2561">
        <v>17</v>
      </c>
      <c r="N2561" t="b">
        <v>1</v>
      </c>
      <c r="O2561" t="s">
        <v>8277</v>
      </c>
      <c r="P2561">
        <f t="shared" si="156"/>
        <v>128</v>
      </c>
      <c r="Q2561">
        <f t="shared" si="157"/>
        <v>37.65</v>
      </c>
      <c r="R2561" s="12" t="s">
        <v>8327</v>
      </c>
      <c r="S2561" t="s">
        <v>8328</v>
      </c>
      <c r="T2561" s="17">
        <f t="shared" si="158"/>
        <v>40893.992962962962</v>
      </c>
      <c r="U2561" s="17">
        <f t="shared" si="159"/>
        <v>41901.762743055559</v>
      </c>
    </row>
    <row r="2562" spans="2:21" ht="42.75" x14ac:dyDescent="0.45">
      <c r="B2562">
        <v>3136</v>
      </c>
      <c r="C2562" s="9" t="s">
        <v>3136</v>
      </c>
      <c r="D2562" s="3" t="s">
        <v>7246</v>
      </c>
      <c r="E2562" s="5">
        <v>500</v>
      </c>
      <c r="F2562" s="7">
        <v>639</v>
      </c>
      <c r="G2562" t="s">
        <v>8221</v>
      </c>
      <c r="H2562" t="s">
        <v>8224</v>
      </c>
      <c r="I2562" t="s">
        <v>8246</v>
      </c>
      <c r="J2562">
        <v>1491001140</v>
      </c>
      <c r="K2562">
        <v>1487847954</v>
      </c>
      <c r="L2562" t="b">
        <v>0</v>
      </c>
      <c r="M2562">
        <v>22</v>
      </c>
      <c r="N2562" t="b">
        <v>0</v>
      </c>
      <c r="O2562" t="s">
        <v>8269</v>
      </c>
      <c r="P2562">
        <f t="shared" si="156"/>
        <v>128</v>
      </c>
      <c r="Q2562">
        <f t="shared" si="157"/>
        <v>29.05</v>
      </c>
      <c r="R2562" s="12" t="s">
        <v>8323</v>
      </c>
      <c r="S2562" t="s">
        <v>8326</v>
      </c>
      <c r="T2562" s="17">
        <f t="shared" si="158"/>
        <v>42789.462430555555</v>
      </c>
      <c r="U2562" s="17">
        <f t="shared" si="159"/>
        <v>41201.958993055552</v>
      </c>
    </row>
    <row r="2563" spans="2:21" ht="28.5" hidden="1" x14ac:dyDescent="0.45">
      <c r="B2563">
        <v>1913</v>
      </c>
      <c r="C2563" s="9" t="s">
        <v>1914</v>
      </c>
      <c r="D2563" s="3" t="s">
        <v>6023</v>
      </c>
      <c r="E2563" s="5">
        <v>48000</v>
      </c>
      <c r="F2563" s="7">
        <v>637</v>
      </c>
      <c r="G2563" t="s">
        <v>8220</v>
      </c>
      <c r="H2563" t="s">
        <v>8224</v>
      </c>
      <c r="I2563" t="s">
        <v>8246</v>
      </c>
      <c r="J2563">
        <v>1412770578</v>
      </c>
      <c r="K2563">
        <v>1410178578</v>
      </c>
      <c r="L2563" t="b">
        <v>0</v>
      </c>
      <c r="M2563">
        <v>26</v>
      </c>
      <c r="N2563" t="b">
        <v>0</v>
      </c>
      <c r="O2563" t="s">
        <v>8292</v>
      </c>
      <c r="P2563">
        <f t="shared" ref="P2563:P2626" si="160">ROUND(F2563/E2563*100,0)</f>
        <v>1</v>
      </c>
      <c r="Q2563">
        <f t="shared" ref="Q2563:Q2626" si="161">IFERROR(ROUND(F2563/M2563,2),0)</f>
        <v>24.5</v>
      </c>
      <c r="R2563" s="12" t="s">
        <v>8308</v>
      </c>
      <c r="S2563" t="s">
        <v>8318</v>
      </c>
      <c r="T2563" s="17">
        <f t="shared" ref="T2563:T2626" si="162">(((K2563/60)/60)/24)+DATE(1970,1,1)</f>
        <v>41890.511319444442</v>
      </c>
      <c r="U2563" s="17">
        <f t="shared" si="159"/>
        <v>42063.631944444445</v>
      </c>
    </row>
    <row r="2564" spans="2:21" ht="42.75" hidden="1" x14ac:dyDescent="0.45">
      <c r="B2564">
        <v>70</v>
      </c>
      <c r="C2564" s="9" t="s">
        <v>72</v>
      </c>
      <c r="D2564" s="3" t="s">
        <v>4181</v>
      </c>
      <c r="E2564" s="5">
        <v>500</v>
      </c>
      <c r="F2564" s="7">
        <v>636</v>
      </c>
      <c r="G2564" t="s">
        <v>8218</v>
      </c>
      <c r="H2564" t="s">
        <v>8223</v>
      </c>
      <c r="I2564" t="s">
        <v>8245</v>
      </c>
      <c r="J2564">
        <v>1315171845</v>
      </c>
      <c r="K2564">
        <v>1309987845</v>
      </c>
      <c r="L2564" t="b">
        <v>0</v>
      </c>
      <c r="M2564">
        <v>17</v>
      </c>
      <c r="N2564" t="b">
        <v>1</v>
      </c>
      <c r="O2564" t="s">
        <v>8264</v>
      </c>
      <c r="P2564">
        <f t="shared" si="160"/>
        <v>127</v>
      </c>
      <c r="Q2564">
        <f t="shared" si="161"/>
        <v>37.409999999999997</v>
      </c>
      <c r="R2564" s="12" t="s">
        <v>8321</v>
      </c>
      <c r="S2564" t="s">
        <v>8343</v>
      </c>
      <c r="T2564" s="17">
        <f t="shared" si="162"/>
        <v>40730.896354166667</v>
      </c>
      <c r="U2564" s="17">
        <f t="shared" si="159"/>
        <v>40933.992962962962</v>
      </c>
    </row>
    <row r="2565" spans="2:21" ht="42.75" hidden="1" x14ac:dyDescent="0.45">
      <c r="B2565">
        <v>695</v>
      </c>
      <c r="C2565" s="9" t="s">
        <v>696</v>
      </c>
      <c r="D2565" s="3" t="s">
        <v>4805</v>
      </c>
      <c r="E2565" s="5">
        <v>60000</v>
      </c>
      <c r="F2565" s="7">
        <v>636</v>
      </c>
      <c r="G2565" t="s">
        <v>8220</v>
      </c>
      <c r="H2565" t="s">
        <v>8223</v>
      </c>
      <c r="I2565" t="s">
        <v>8245</v>
      </c>
      <c r="J2565">
        <v>1414758620</v>
      </c>
      <c r="K2565">
        <v>1412166620</v>
      </c>
      <c r="L2565" t="b">
        <v>0</v>
      </c>
      <c r="M2565">
        <v>7</v>
      </c>
      <c r="N2565" t="b">
        <v>0</v>
      </c>
      <c r="O2565" t="s">
        <v>8271</v>
      </c>
      <c r="P2565">
        <f t="shared" si="160"/>
        <v>1</v>
      </c>
      <c r="Q2565">
        <f t="shared" si="161"/>
        <v>90.86</v>
      </c>
      <c r="R2565" s="12" t="s">
        <v>8308</v>
      </c>
      <c r="S2565" t="s">
        <v>8310</v>
      </c>
      <c r="T2565" s="17">
        <f t="shared" si="162"/>
        <v>41913.521064814813</v>
      </c>
      <c r="U2565" s="17">
        <f t="shared" si="159"/>
        <v>42825.957638888889</v>
      </c>
    </row>
    <row r="2566" spans="2:21" ht="28.5" hidden="1" x14ac:dyDescent="0.45">
      <c r="B2566">
        <v>3050</v>
      </c>
      <c r="C2566" s="9" t="s">
        <v>3050</v>
      </c>
      <c r="D2566" s="3" t="s">
        <v>7160</v>
      </c>
      <c r="E2566" s="5">
        <v>600</v>
      </c>
      <c r="F2566" s="7">
        <v>636</v>
      </c>
      <c r="G2566" t="s">
        <v>8218</v>
      </c>
      <c r="H2566" t="s">
        <v>8223</v>
      </c>
      <c r="I2566" t="s">
        <v>8245</v>
      </c>
      <c r="J2566">
        <v>1462420960</v>
      </c>
      <c r="K2566">
        <v>1459828960</v>
      </c>
      <c r="L2566" t="b">
        <v>0</v>
      </c>
      <c r="M2566">
        <v>9</v>
      </c>
      <c r="N2566" t="b">
        <v>1</v>
      </c>
      <c r="O2566" t="s">
        <v>8301</v>
      </c>
      <c r="P2566">
        <f t="shared" si="160"/>
        <v>106</v>
      </c>
      <c r="Q2566">
        <f t="shared" si="161"/>
        <v>70.67</v>
      </c>
      <c r="R2566" s="12" t="s">
        <v>8323</v>
      </c>
      <c r="S2566" t="s">
        <v>8324</v>
      </c>
      <c r="T2566" s="17">
        <f t="shared" si="162"/>
        <v>42465.16851851852</v>
      </c>
      <c r="U2566" s="17">
        <f t="shared" ref="U2566:U2629" si="163">(((J2563/60)/60)/24)+DATE(1970,1,1)</f>
        <v>41920.511319444442</v>
      </c>
    </row>
    <row r="2567" spans="2:21" ht="42.75" hidden="1" x14ac:dyDescent="0.45">
      <c r="B2567">
        <v>1690</v>
      </c>
      <c r="C2567" s="9" t="s">
        <v>1691</v>
      </c>
      <c r="D2567" s="3" t="s">
        <v>5800</v>
      </c>
      <c r="E2567" s="5">
        <v>2500</v>
      </c>
      <c r="F2567" s="7">
        <v>635</v>
      </c>
      <c r="G2567" t="s">
        <v>8221</v>
      </c>
      <c r="H2567" t="s">
        <v>8223</v>
      </c>
      <c r="I2567" t="s">
        <v>8245</v>
      </c>
      <c r="J2567">
        <v>1491470442</v>
      </c>
      <c r="K2567">
        <v>1488882042</v>
      </c>
      <c r="L2567" t="b">
        <v>0</v>
      </c>
      <c r="M2567">
        <v>11</v>
      </c>
      <c r="N2567" t="b">
        <v>0</v>
      </c>
      <c r="O2567" t="s">
        <v>8291</v>
      </c>
      <c r="P2567">
        <f t="shared" si="160"/>
        <v>25</v>
      </c>
      <c r="Q2567">
        <f t="shared" si="161"/>
        <v>57.73</v>
      </c>
      <c r="R2567" s="12" t="s">
        <v>8327</v>
      </c>
      <c r="S2567" t="s">
        <v>8330</v>
      </c>
      <c r="T2567" s="17">
        <f t="shared" si="162"/>
        <v>42801.43104166667</v>
      </c>
      <c r="U2567" s="17">
        <f t="shared" si="163"/>
        <v>40790.896354166667</v>
      </c>
    </row>
    <row r="2568" spans="2:21" ht="42.75" hidden="1" x14ac:dyDescent="0.45">
      <c r="B2568">
        <v>2170</v>
      </c>
      <c r="C2568" s="9" t="s">
        <v>2171</v>
      </c>
      <c r="D2568" s="3" t="s">
        <v>6280</v>
      </c>
      <c r="E2568" s="5">
        <v>350</v>
      </c>
      <c r="F2568" s="7">
        <v>633</v>
      </c>
      <c r="G2568" t="s">
        <v>8218</v>
      </c>
      <c r="H2568" t="s">
        <v>8223</v>
      </c>
      <c r="I2568" t="s">
        <v>8245</v>
      </c>
      <c r="J2568">
        <v>1440266422</v>
      </c>
      <c r="K2568">
        <v>1436810422</v>
      </c>
      <c r="L2568" t="b">
        <v>0</v>
      </c>
      <c r="M2568">
        <v>19</v>
      </c>
      <c r="N2568" t="b">
        <v>1</v>
      </c>
      <c r="O2568" t="s">
        <v>8274</v>
      </c>
      <c r="P2568">
        <f t="shared" si="160"/>
        <v>181</v>
      </c>
      <c r="Q2568">
        <f t="shared" si="161"/>
        <v>33.32</v>
      </c>
      <c r="R2568" s="12" t="s">
        <v>8327</v>
      </c>
      <c r="S2568" t="s">
        <v>8331</v>
      </c>
      <c r="T2568" s="17">
        <f t="shared" si="162"/>
        <v>42198.750254629631</v>
      </c>
      <c r="U2568" s="17">
        <f t="shared" si="163"/>
        <v>41943.521064814813</v>
      </c>
    </row>
    <row r="2569" spans="2:21" ht="42.75" x14ac:dyDescent="0.45">
      <c r="B2569">
        <v>3587</v>
      </c>
      <c r="C2569" s="9" t="s">
        <v>3586</v>
      </c>
      <c r="D2569" s="3" t="s">
        <v>7697</v>
      </c>
      <c r="E2569" s="5">
        <v>500</v>
      </c>
      <c r="F2569" s="7">
        <v>633</v>
      </c>
      <c r="G2569" t="s">
        <v>8218</v>
      </c>
      <c r="H2569" t="s">
        <v>8224</v>
      </c>
      <c r="I2569" t="s">
        <v>8246</v>
      </c>
      <c r="J2569">
        <v>1467054000</v>
      </c>
      <c r="K2569">
        <v>1463144254</v>
      </c>
      <c r="L2569" t="b">
        <v>0</v>
      </c>
      <c r="M2569">
        <v>28</v>
      </c>
      <c r="N2569" t="b">
        <v>1</v>
      </c>
      <c r="O2569" t="s">
        <v>8269</v>
      </c>
      <c r="P2569">
        <f t="shared" si="160"/>
        <v>127</v>
      </c>
      <c r="Q2569">
        <f t="shared" si="161"/>
        <v>22.61</v>
      </c>
      <c r="R2569" s="12" t="s">
        <v>8323</v>
      </c>
      <c r="S2569" t="s">
        <v>8326</v>
      </c>
      <c r="T2569" s="17">
        <f t="shared" si="162"/>
        <v>42503.539976851855</v>
      </c>
      <c r="U2569" s="17">
        <f t="shared" si="163"/>
        <v>42495.16851851852</v>
      </c>
    </row>
    <row r="2570" spans="2:21" hidden="1" x14ac:dyDescent="0.45">
      <c r="B2570">
        <v>115</v>
      </c>
      <c r="C2570" s="9" t="s">
        <v>117</v>
      </c>
      <c r="D2570" s="3" t="s">
        <v>4226</v>
      </c>
      <c r="E2570" s="5">
        <v>450</v>
      </c>
      <c r="F2570" s="7">
        <v>632</v>
      </c>
      <c r="G2570" t="s">
        <v>8218</v>
      </c>
      <c r="H2570" t="s">
        <v>8223</v>
      </c>
      <c r="I2570" t="s">
        <v>8245</v>
      </c>
      <c r="J2570">
        <v>1328377444</v>
      </c>
      <c r="K2570">
        <v>1326217444</v>
      </c>
      <c r="L2570" t="b">
        <v>0</v>
      </c>
      <c r="M2570">
        <v>22</v>
      </c>
      <c r="N2570" t="b">
        <v>1</v>
      </c>
      <c r="O2570" t="s">
        <v>8264</v>
      </c>
      <c r="P2570">
        <f t="shared" si="160"/>
        <v>140</v>
      </c>
      <c r="Q2570">
        <f t="shared" si="161"/>
        <v>28.73</v>
      </c>
      <c r="R2570" s="12" t="s">
        <v>8321</v>
      </c>
      <c r="S2570" t="s">
        <v>8343</v>
      </c>
      <c r="T2570" s="17">
        <f t="shared" si="162"/>
        <v>40918.738935185182</v>
      </c>
      <c r="U2570" s="17">
        <f t="shared" si="163"/>
        <v>42831.389374999999</v>
      </c>
    </row>
    <row r="2571" spans="2:21" ht="42.75" x14ac:dyDescent="0.45">
      <c r="B2571">
        <v>3459</v>
      </c>
      <c r="C2571" s="9" t="s">
        <v>3458</v>
      </c>
      <c r="D2571" s="3" t="s">
        <v>7569</v>
      </c>
      <c r="E2571" s="5">
        <v>500</v>
      </c>
      <c r="F2571" s="7">
        <v>631</v>
      </c>
      <c r="G2571" t="s">
        <v>8218</v>
      </c>
      <c r="H2571" t="s">
        <v>8224</v>
      </c>
      <c r="I2571" t="s">
        <v>8246</v>
      </c>
      <c r="J2571">
        <v>1463743860</v>
      </c>
      <c r="K2571">
        <v>1461151860</v>
      </c>
      <c r="L2571" t="b">
        <v>0</v>
      </c>
      <c r="M2571">
        <v>36</v>
      </c>
      <c r="N2571" t="b">
        <v>1</v>
      </c>
      <c r="O2571" t="s">
        <v>8269</v>
      </c>
      <c r="P2571">
        <f t="shared" si="160"/>
        <v>126</v>
      </c>
      <c r="Q2571">
        <f t="shared" si="161"/>
        <v>17.53</v>
      </c>
      <c r="R2571" s="12" t="s">
        <v>8323</v>
      </c>
      <c r="S2571" t="s">
        <v>8326</v>
      </c>
      <c r="T2571" s="17">
        <f t="shared" si="162"/>
        <v>42480.479861111111</v>
      </c>
      <c r="U2571" s="17">
        <f t="shared" si="163"/>
        <v>42238.750254629631</v>
      </c>
    </row>
    <row r="2572" spans="2:21" ht="57" hidden="1" x14ac:dyDescent="0.45">
      <c r="B2572">
        <v>3533</v>
      </c>
      <c r="C2572" s="9" t="s">
        <v>3532</v>
      </c>
      <c r="D2572" s="3" t="s">
        <v>7643</v>
      </c>
      <c r="E2572" s="5">
        <v>500</v>
      </c>
      <c r="F2572" s="7">
        <v>631</v>
      </c>
      <c r="G2572" t="s">
        <v>8218</v>
      </c>
      <c r="H2572" t="s">
        <v>8223</v>
      </c>
      <c r="I2572" t="s">
        <v>8245</v>
      </c>
      <c r="J2572">
        <v>1447269367</v>
      </c>
      <c r="K2572">
        <v>1444673767</v>
      </c>
      <c r="L2572" t="b">
        <v>0</v>
      </c>
      <c r="M2572">
        <v>8</v>
      </c>
      <c r="N2572" t="b">
        <v>1</v>
      </c>
      <c r="O2572" t="s">
        <v>8269</v>
      </c>
      <c r="P2572">
        <f t="shared" si="160"/>
        <v>126</v>
      </c>
      <c r="Q2572">
        <f t="shared" si="161"/>
        <v>78.88</v>
      </c>
      <c r="R2572" s="12" t="s">
        <v>8323</v>
      </c>
      <c r="S2572" t="s">
        <v>8326</v>
      </c>
      <c r="T2572" s="17">
        <f t="shared" si="162"/>
        <v>42289.761192129634</v>
      </c>
      <c r="U2572" s="17">
        <f t="shared" si="163"/>
        <v>42548.791666666672</v>
      </c>
    </row>
    <row r="2573" spans="2:21" ht="42.75" hidden="1" x14ac:dyDescent="0.45">
      <c r="B2573">
        <v>9</v>
      </c>
      <c r="C2573" s="9" t="s">
        <v>11</v>
      </c>
      <c r="D2573" s="3" t="s">
        <v>4120</v>
      </c>
      <c r="E2573" s="5">
        <v>500</v>
      </c>
      <c r="F2573" s="7">
        <v>629.99</v>
      </c>
      <c r="G2573" t="s">
        <v>8218</v>
      </c>
      <c r="H2573" t="s">
        <v>8223</v>
      </c>
      <c r="I2573" t="s">
        <v>8245</v>
      </c>
      <c r="J2573">
        <v>1460860144</v>
      </c>
      <c r="K2573">
        <v>1458268144</v>
      </c>
      <c r="L2573" t="b">
        <v>0</v>
      </c>
      <c r="M2573">
        <v>20</v>
      </c>
      <c r="N2573" t="b">
        <v>1</v>
      </c>
      <c r="O2573" t="s">
        <v>8263</v>
      </c>
      <c r="P2573">
        <f t="shared" si="160"/>
        <v>126</v>
      </c>
      <c r="Q2573">
        <f t="shared" si="161"/>
        <v>31.5</v>
      </c>
      <c r="R2573" s="12" t="s">
        <v>8321</v>
      </c>
      <c r="S2573" t="s">
        <v>8332</v>
      </c>
      <c r="T2573" s="17">
        <f t="shared" si="162"/>
        <v>42447.103518518517</v>
      </c>
      <c r="U2573" s="17">
        <f t="shared" si="163"/>
        <v>40943.738935185182</v>
      </c>
    </row>
    <row r="2574" spans="2:21" ht="42.75" hidden="1" x14ac:dyDescent="0.45">
      <c r="B2574">
        <v>2067</v>
      </c>
      <c r="C2574" s="9" t="s">
        <v>2068</v>
      </c>
      <c r="D2574" s="3" t="s">
        <v>6177</v>
      </c>
      <c r="E2574" s="5">
        <v>495</v>
      </c>
      <c r="F2574" s="7">
        <v>628</v>
      </c>
      <c r="G2574" t="s">
        <v>8218</v>
      </c>
      <c r="H2574" t="s">
        <v>8224</v>
      </c>
      <c r="I2574" t="s">
        <v>8246</v>
      </c>
      <c r="J2574">
        <v>1432499376</v>
      </c>
      <c r="K2574">
        <v>1429648176</v>
      </c>
      <c r="L2574" t="b">
        <v>0</v>
      </c>
      <c r="M2574">
        <v>10</v>
      </c>
      <c r="N2574" t="b">
        <v>1</v>
      </c>
      <c r="O2574" t="s">
        <v>8293</v>
      </c>
      <c r="P2574">
        <f t="shared" si="160"/>
        <v>127</v>
      </c>
      <c r="Q2574">
        <f t="shared" si="161"/>
        <v>62.8</v>
      </c>
      <c r="R2574" s="12" t="s">
        <v>8308</v>
      </c>
      <c r="S2574" t="s">
        <v>8309</v>
      </c>
      <c r="T2574" s="17">
        <f t="shared" si="162"/>
        <v>42115.853888888887</v>
      </c>
      <c r="U2574" s="17">
        <f t="shared" si="163"/>
        <v>42510.479861111111</v>
      </c>
    </row>
    <row r="2575" spans="2:21" ht="42.75" hidden="1" x14ac:dyDescent="0.45">
      <c r="B2575">
        <v>2000</v>
      </c>
      <c r="C2575" s="9" t="s">
        <v>2001</v>
      </c>
      <c r="D2575" s="3" t="s">
        <v>6110</v>
      </c>
      <c r="E2575" s="5">
        <v>5000</v>
      </c>
      <c r="F2575" s="7">
        <v>625</v>
      </c>
      <c r="G2575" t="s">
        <v>8220</v>
      </c>
      <c r="H2575" t="s">
        <v>8228</v>
      </c>
      <c r="I2575" t="s">
        <v>8250</v>
      </c>
      <c r="J2575">
        <v>1452120613</v>
      </c>
      <c r="K2575">
        <v>1449528613</v>
      </c>
      <c r="L2575" t="b">
        <v>0</v>
      </c>
      <c r="M2575">
        <v>25</v>
      </c>
      <c r="N2575" t="b">
        <v>0</v>
      </c>
      <c r="O2575" t="s">
        <v>8294</v>
      </c>
      <c r="P2575">
        <f t="shared" si="160"/>
        <v>13</v>
      </c>
      <c r="Q2575">
        <f t="shared" si="161"/>
        <v>25</v>
      </c>
      <c r="R2575" s="12" t="s">
        <v>8313</v>
      </c>
      <c r="S2575" t="s">
        <v>8353</v>
      </c>
      <c r="T2575" s="17">
        <f t="shared" si="162"/>
        <v>42345.951539351852</v>
      </c>
      <c r="U2575" s="17">
        <f t="shared" si="163"/>
        <v>42319.802858796291</v>
      </c>
    </row>
    <row r="2576" spans="2:21" ht="42.75" hidden="1" x14ac:dyDescent="0.45">
      <c r="B2576">
        <v>2896</v>
      </c>
      <c r="C2576" s="9" t="s">
        <v>2896</v>
      </c>
      <c r="D2576" s="3" t="s">
        <v>7006</v>
      </c>
      <c r="E2576" s="5">
        <v>3000</v>
      </c>
      <c r="F2576" s="7">
        <v>625</v>
      </c>
      <c r="G2576" t="s">
        <v>8220</v>
      </c>
      <c r="H2576" t="s">
        <v>8223</v>
      </c>
      <c r="I2576" t="s">
        <v>8245</v>
      </c>
      <c r="J2576">
        <v>1481522400</v>
      </c>
      <c r="K2576">
        <v>1480283321</v>
      </c>
      <c r="L2576" t="b">
        <v>0</v>
      </c>
      <c r="M2576">
        <v>12</v>
      </c>
      <c r="N2576" t="b">
        <v>0</v>
      </c>
      <c r="O2576" t="s">
        <v>8269</v>
      </c>
      <c r="P2576">
        <f t="shared" si="160"/>
        <v>21</v>
      </c>
      <c r="Q2576">
        <f t="shared" si="161"/>
        <v>52.08</v>
      </c>
      <c r="R2576" s="12" t="s">
        <v>8323</v>
      </c>
      <c r="S2576" t="s">
        <v>8326</v>
      </c>
      <c r="T2576" s="17">
        <f t="shared" si="162"/>
        <v>42701.908807870372</v>
      </c>
      <c r="U2576" s="17">
        <f t="shared" si="163"/>
        <v>42477.103518518517</v>
      </c>
    </row>
    <row r="2577" spans="2:21" ht="42.75" hidden="1" x14ac:dyDescent="0.45">
      <c r="B2577">
        <v>2905</v>
      </c>
      <c r="C2577" s="9" t="s">
        <v>2905</v>
      </c>
      <c r="D2577" s="3" t="s">
        <v>7015</v>
      </c>
      <c r="E2577" s="5">
        <v>3500</v>
      </c>
      <c r="F2577" s="7">
        <v>622</v>
      </c>
      <c r="G2577" t="s">
        <v>8220</v>
      </c>
      <c r="H2577" t="s">
        <v>8223</v>
      </c>
      <c r="I2577" t="s">
        <v>8245</v>
      </c>
      <c r="J2577">
        <v>1473211313</v>
      </c>
      <c r="K2577">
        <v>1472001713</v>
      </c>
      <c r="L2577" t="b">
        <v>0</v>
      </c>
      <c r="M2577">
        <v>17</v>
      </c>
      <c r="N2577" t="b">
        <v>0</v>
      </c>
      <c r="O2577" t="s">
        <v>8269</v>
      </c>
      <c r="P2577">
        <f t="shared" si="160"/>
        <v>18</v>
      </c>
      <c r="Q2577">
        <f t="shared" si="161"/>
        <v>36.590000000000003</v>
      </c>
      <c r="R2577" s="12" t="s">
        <v>8323</v>
      </c>
      <c r="S2577" t="s">
        <v>8326</v>
      </c>
      <c r="T2577" s="17">
        <f t="shared" si="162"/>
        <v>42606.056863425925</v>
      </c>
      <c r="U2577" s="17">
        <f t="shared" si="163"/>
        <v>42148.853888888887</v>
      </c>
    </row>
    <row r="2578" spans="2:21" ht="42.75" hidden="1" x14ac:dyDescent="0.45">
      <c r="B2578">
        <v>1018</v>
      </c>
      <c r="C2578" s="9" t="s">
        <v>1019</v>
      </c>
      <c r="D2578" s="3" t="s">
        <v>5128</v>
      </c>
      <c r="E2578" s="5">
        <v>20000</v>
      </c>
      <c r="F2578" s="7">
        <v>621</v>
      </c>
      <c r="G2578" t="s">
        <v>8219</v>
      </c>
      <c r="H2578" t="s">
        <v>8223</v>
      </c>
      <c r="I2578" t="s">
        <v>8245</v>
      </c>
      <c r="J2578">
        <v>1468496933</v>
      </c>
      <c r="K2578">
        <v>1465904933</v>
      </c>
      <c r="L2578" t="b">
        <v>0</v>
      </c>
      <c r="M2578">
        <v>7</v>
      </c>
      <c r="N2578" t="b">
        <v>0</v>
      </c>
      <c r="O2578" t="s">
        <v>8271</v>
      </c>
      <c r="P2578">
        <f t="shared" si="160"/>
        <v>3</v>
      </c>
      <c r="Q2578">
        <f t="shared" si="161"/>
        <v>88.71</v>
      </c>
      <c r="R2578" s="12" t="s">
        <v>8308</v>
      </c>
      <c r="S2578" t="s">
        <v>8310</v>
      </c>
      <c r="T2578" s="17">
        <f t="shared" si="162"/>
        <v>42535.492280092592</v>
      </c>
      <c r="U2578" s="17">
        <f t="shared" si="163"/>
        <v>42375.951539351852</v>
      </c>
    </row>
    <row r="2579" spans="2:21" hidden="1" x14ac:dyDescent="0.45">
      <c r="B2579">
        <v>1372</v>
      </c>
      <c r="C2579" s="9" t="s">
        <v>1373</v>
      </c>
      <c r="D2579" s="3" t="s">
        <v>5482</v>
      </c>
      <c r="E2579" s="5">
        <v>500</v>
      </c>
      <c r="F2579" s="7">
        <v>620</v>
      </c>
      <c r="G2579" t="s">
        <v>8218</v>
      </c>
      <c r="H2579" t="s">
        <v>8223</v>
      </c>
      <c r="I2579" t="s">
        <v>8245</v>
      </c>
      <c r="J2579">
        <v>1342115132</v>
      </c>
      <c r="K2579">
        <v>1339523132</v>
      </c>
      <c r="L2579" t="b">
        <v>0</v>
      </c>
      <c r="M2579">
        <v>16</v>
      </c>
      <c r="N2579" t="b">
        <v>1</v>
      </c>
      <c r="O2579" t="s">
        <v>8274</v>
      </c>
      <c r="P2579">
        <f t="shared" si="160"/>
        <v>124</v>
      </c>
      <c r="Q2579">
        <f t="shared" si="161"/>
        <v>38.75</v>
      </c>
      <c r="R2579" s="12" t="s">
        <v>8327</v>
      </c>
      <c r="S2579" t="s">
        <v>8331</v>
      </c>
      <c r="T2579" s="17">
        <f t="shared" si="162"/>
        <v>41072.739953703705</v>
      </c>
      <c r="U2579" s="17">
        <f t="shared" si="163"/>
        <v>42716.25</v>
      </c>
    </row>
    <row r="2580" spans="2:21" hidden="1" x14ac:dyDescent="0.45">
      <c r="B2580">
        <v>1927</v>
      </c>
      <c r="C2580" s="9" t="s">
        <v>1928</v>
      </c>
      <c r="D2580" s="3" t="s">
        <v>6037</v>
      </c>
      <c r="E2580" s="5">
        <v>600</v>
      </c>
      <c r="F2580" s="7">
        <v>620</v>
      </c>
      <c r="G2580" t="s">
        <v>8218</v>
      </c>
      <c r="H2580" t="s">
        <v>8223</v>
      </c>
      <c r="I2580" t="s">
        <v>8245</v>
      </c>
      <c r="J2580">
        <v>1331182740</v>
      </c>
      <c r="K2580">
        <v>1329856839</v>
      </c>
      <c r="L2580" t="b">
        <v>0</v>
      </c>
      <c r="M2580">
        <v>11</v>
      </c>
      <c r="N2580" t="b">
        <v>1</v>
      </c>
      <c r="O2580" t="s">
        <v>8277</v>
      </c>
      <c r="P2580">
        <f t="shared" si="160"/>
        <v>103</v>
      </c>
      <c r="Q2580">
        <f t="shared" si="161"/>
        <v>56.36</v>
      </c>
      <c r="R2580" s="12" t="s">
        <v>8327</v>
      </c>
      <c r="S2580" t="s">
        <v>8328</v>
      </c>
      <c r="T2580" s="17">
        <f t="shared" si="162"/>
        <v>40960.861562500002</v>
      </c>
      <c r="U2580" s="17">
        <f t="shared" si="163"/>
        <v>42620.056863425925</v>
      </c>
    </row>
    <row r="2581" spans="2:21" ht="42.75" hidden="1" x14ac:dyDescent="0.45">
      <c r="B2581">
        <v>3731</v>
      </c>
      <c r="C2581" s="9" t="s">
        <v>3728</v>
      </c>
      <c r="D2581" s="3" t="s">
        <v>7841</v>
      </c>
      <c r="E2581" s="5">
        <v>5500</v>
      </c>
      <c r="F2581" s="7">
        <v>620</v>
      </c>
      <c r="G2581" t="s">
        <v>8220</v>
      </c>
      <c r="H2581" t="s">
        <v>8223</v>
      </c>
      <c r="I2581" t="s">
        <v>8245</v>
      </c>
      <c r="J2581">
        <v>1420860180</v>
      </c>
      <c r="K2581">
        <v>1418234646</v>
      </c>
      <c r="L2581" t="b">
        <v>0</v>
      </c>
      <c r="M2581">
        <v>12</v>
      </c>
      <c r="N2581" t="b">
        <v>0</v>
      </c>
      <c r="O2581" t="s">
        <v>8269</v>
      </c>
      <c r="P2581">
        <f t="shared" si="160"/>
        <v>11</v>
      </c>
      <c r="Q2581">
        <f t="shared" si="161"/>
        <v>51.67</v>
      </c>
      <c r="R2581" s="12" t="s">
        <v>8323</v>
      </c>
      <c r="S2581" t="s">
        <v>8326</v>
      </c>
      <c r="T2581" s="17">
        <f t="shared" si="162"/>
        <v>41983.752847222218</v>
      </c>
      <c r="U2581" s="17">
        <f t="shared" si="163"/>
        <v>42565.492280092592</v>
      </c>
    </row>
    <row r="2582" spans="2:21" ht="42.75" hidden="1" x14ac:dyDescent="0.45">
      <c r="B2582">
        <v>3976</v>
      </c>
      <c r="C2582" s="9" t="s">
        <v>3973</v>
      </c>
      <c r="D2582" s="3" t="s">
        <v>8083</v>
      </c>
      <c r="E2582" s="5">
        <v>1300</v>
      </c>
      <c r="F2582" s="7">
        <v>620</v>
      </c>
      <c r="G2582" t="s">
        <v>8220</v>
      </c>
      <c r="H2582" t="s">
        <v>8223</v>
      </c>
      <c r="I2582" t="s">
        <v>8245</v>
      </c>
      <c r="J2582">
        <v>1406876400</v>
      </c>
      <c r="K2582">
        <v>1405024561</v>
      </c>
      <c r="L2582" t="b">
        <v>0</v>
      </c>
      <c r="M2582">
        <v>10</v>
      </c>
      <c r="N2582" t="b">
        <v>0</v>
      </c>
      <c r="O2582" t="s">
        <v>8269</v>
      </c>
      <c r="P2582">
        <f t="shared" si="160"/>
        <v>48</v>
      </c>
      <c r="Q2582">
        <f t="shared" si="161"/>
        <v>62</v>
      </c>
      <c r="R2582" s="12" t="s">
        <v>8323</v>
      </c>
      <c r="S2582" t="s">
        <v>8326</v>
      </c>
      <c r="T2582" s="17">
        <f t="shared" si="162"/>
        <v>41830.858344907407</v>
      </c>
      <c r="U2582" s="17">
        <f t="shared" si="163"/>
        <v>41102.739953703705</v>
      </c>
    </row>
    <row r="2583" spans="2:21" ht="42.75" x14ac:dyDescent="0.45">
      <c r="B2583">
        <v>3409</v>
      </c>
      <c r="C2583" s="9" t="s">
        <v>3408</v>
      </c>
      <c r="D2583" s="3" t="s">
        <v>7519</v>
      </c>
      <c r="E2583" s="5">
        <v>500</v>
      </c>
      <c r="F2583" s="7">
        <v>618</v>
      </c>
      <c r="G2583" t="s">
        <v>8218</v>
      </c>
      <c r="H2583" t="s">
        <v>8224</v>
      </c>
      <c r="I2583" t="s">
        <v>8246</v>
      </c>
      <c r="J2583">
        <v>1469998680</v>
      </c>
      <c r="K2583">
        <v>1466710358</v>
      </c>
      <c r="L2583" t="b">
        <v>0</v>
      </c>
      <c r="M2583">
        <v>21</v>
      </c>
      <c r="N2583" t="b">
        <v>1</v>
      </c>
      <c r="O2583" t="s">
        <v>8269</v>
      </c>
      <c r="P2583">
        <f t="shared" si="160"/>
        <v>124</v>
      </c>
      <c r="Q2583">
        <f t="shared" si="161"/>
        <v>29.43</v>
      </c>
      <c r="R2583" s="12" t="s">
        <v>8323</v>
      </c>
      <c r="S2583" t="s">
        <v>8326</v>
      </c>
      <c r="T2583" s="17">
        <f t="shared" si="162"/>
        <v>42544.814328703709</v>
      </c>
      <c r="U2583" s="17">
        <f t="shared" si="163"/>
        <v>40976.207638888889</v>
      </c>
    </row>
    <row r="2584" spans="2:21" ht="28.5" hidden="1" x14ac:dyDescent="0.45">
      <c r="B2584">
        <v>2074</v>
      </c>
      <c r="C2584" s="9" t="s">
        <v>2075</v>
      </c>
      <c r="D2584" s="3" t="s">
        <v>6184</v>
      </c>
      <c r="E2584" s="5">
        <v>600</v>
      </c>
      <c r="F2584" s="7">
        <v>615</v>
      </c>
      <c r="G2584" t="s">
        <v>8218</v>
      </c>
      <c r="H2584" t="s">
        <v>8223</v>
      </c>
      <c r="I2584" t="s">
        <v>8245</v>
      </c>
      <c r="J2584">
        <v>1462564182</v>
      </c>
      <c r="K2584">
        <v>1459972182</v>
      </c>
      <c r="L2584" t="b">
        <v>0</v>
      </c>
      <c r="M2584">
        <v>3</v>
      </c>
      <c r="N2584" t="b">
        <v>1</v>
      </c>
      <c r="O2584" t="s">
        <v>8293</v>
      </c>
      <c r="P2584">
        <f t="shared" si="160"/>
        <v>103</v>
      </c>
      <c r="Q2584">
        <f t="shared" si="161"/>
        <v>205</v>
      </c>
      <c r="R2584" s="12" t="s">
        <v>8308</v>
      </c>
      <c r="S2584" t="s">
        <v>8309</v>
      </c>
      <c r="T2584" s="17">
        <f t="shared" si="162"/>
        <v>42466.826180555552</v>
      </c>
      <c r="U2584" s="17">
        <f t="shared" si="163"/>
        <v>42014.140972222223</v>
      </c>
    </row>
    <row r="2585" spans="2:21" ht="42.75" x14ac:dyDescent="0.45">
      <c r="B2585">
        <v>2915</v>
      </c>
      <c r="C2585" s="9" t="s">
        <v>2915</v>
      </c>
      <c r="D2585" s="3" t="s">
        <v>7025</v>
      </c>
      <c r="E2585" s="5">
        <v>1000</v>
      </c>
      <c r="F2585" s="7">
        <v>611</v>
      </c>
      <c r="G2585" t="s">
        <v>8220</v>
      </c>
      <c r="H2585" t="s">
        <v>8224</v>
      </c>
      <c r="I2585" t="s">
        <v>8246</v>
      </c>
      <c r="J2585">
        <v>1458117190</v>
      </c>
      <c r="K2585">
        <v>1455528790</v>
      </c>
      <c r="L2585" t="b">
        <v>0</v>
      </c>
      <c r="M2585">
        <v>3</v>
      </c>
      <c r="N2585" t="b">
        <v>0</v>
      </c>
      <c r="O2585" t="s">
        <v>8269</v>
      </c>
      <c r="P2585">
        <f t="shared" si="160"/>
        <v>61</v>
      </c>
      <c r="Q2585">
        <f t="shared" si="161"/>
        <v>203.67</v>
      </c>
      <c r="R2585" s="12" t="s">
        <v>8323</v>
      </c>
      <c r="S2585" t="s">
        <v>8326</v>
      </c>
      <c r="T2585" s="17">
        <f t="shared" si="162"/>
        <v>42415.398032407407</v>
      </c>
      <c r="U2585" s="17">
        <f t="shared" si="163"/>
        <v>41852.291666666664</v>
      </c>
    </row>
    <row r="2586" spans="2:21" ht="42.75" x14ac:dyDescent="0.45">
      <c r="B2586">
        <v>1294</v>
      </c>
      <c r="C2586" s="9" t="s">
        <v>1295</v>
      </c>
      <c r="D2586" s="3" t="s">
        <v>5404</v>
      </c>
      <c r="E2586" s="5">
        <v>500</v>
      </c>
      <c r="F2586" s="7">
        <v>610</v>
      </c>
      <c r="G2586" t="s">
        <v>8218</v>
      </c>
      <c r="H2586" t="s">
        <v>8224</v>
      </c>
      <c r="I2586" t="s">
        <v>8246</v>
      </c>
      <c r="J2586">
        <v>1445252400</v>
      </c>
      <c r="K2586">
        <v>1443696797</v>
      </c>
      <c r="L2586" t="b">
        <v>0</v>
      </c>
      <c r="M2586">
        <v>22</v>
      </c>
      <c r="N2586" t="b">
        <v>1</v>
      </c>
      <c r="O2586" t="s">
        <v>8269</v>
      </c>
      <c r="P2586">
        <f t="shared" si="160"/>
        <v>122</v>
      </c>
      <c r="Q2586">
        <f t="shared" si="161"/>
        <v>27.73</v>
      </c>
      <c r="R2586" s="12" t="s">
        <v>8323</v>
      </c>
      <c r="S2586" t="s">
        <v>8326</v>
      </c>
      <c r="T2586" s="17">
        <f t="shared" si="162"/>
        <v>42278.453668981485</v>
      </c>
      <c r="U2586" s="17">
        <f t="shared" si="163"/>
        <v>42582.873611111107</v>
      </c>
    </row>
    <row r="2587" spans="2:21" ht="42.75" hidden="1" x14ac:dyDescent="0.45">
      <c r="B2587">
        <v>2096</v>
      </c>
      <c r="C2587" s="9" t="s">
        <v>2097</v>
      </c>
      <c r="D2587" s="3" t="s">
        <v>6206</v>
      </c>
      <c r="E2587" s="5">
        <v>600</v>
      </c>
      <c r="F2587" s="7">
        <v>610</v>
      </c>
      <c r="G2587" t="s">
        <v>8218</v>
      </c>
      <c r="H2587" t="s">
        <v>8223</v>
      </c>
      <c r="I2587" t="s">
        <v>8245</v>
      </c>
      <c r="J2587">
        <v>1351223940</v>
      </c>
      <c r="K2587">
        <v>1349892735</v>
      </c>
      <c r="L2587" t="b">
        <v>0</v>
      </c>
      <c r="M2587">
        <v>14</v>
      </c>
      <c r="N2587" t="b">
        <v>1</v>
      </c>
      <c r="O2587" t="s">
        <v>8277</v>
      </c>
      <c r="P2587">
        <f t="shared" si="160"/>
        <v>102</v>
      </c>
      <c r="Q2587">
        <f t="shared" si="161"/>
        <v>43.57</v>
      </c>
      <c r="R2587" s="12" t="s">
        <v>8327</v>
      </c>
      <c r="S2587" t="s">
        <v>8328</v>
      </c>
      <c r="T2587" s="17">
        <f t="shared" si="162"/>
        <v>41192.758506944447</v>
      </c>
      <c r="U2587" s="17">
        <f t="shared" si="163"/>
        <v>42496.826180555552</v>
      </c>
    </row>
    <row r="2588" spans="2:21" ht="42.75" hidden="1" x14ac:dyDescent="0.45">
      <c r="B2588">
        <v>3085</v>
      </c>
      <c r="C2588" s="9" t="s">
        <v>3085</v>
      </c>
      <c r="D2588" s="3" t="s">
        <v>7195</v>
      </c>
      <c r="E2588" s="5">
        <v>25000</v>
      </c>
      <c r="F2588" s="7">
        <v>610</v>
      </c>
      <c r="G2588" t="s">
        <v>8220</v>
      </c>
      <c r="H2588" t="s">
        <v>8223</v>
      </c>
      <c r="I2588" t="s">
        <v>8245</v>
      </c>
      <c r="J2588">
        <v>1443561159</v>
      </c>
      <c r="K2588">
        <v>1440969159</v>
      </c>
      <c r="L2588" t="b">
        <v>0</v>
      </c>
      <c r="M2588">
        <v>9</v>
      </c>
      <c r="N2588" t="b">
        <v>0</v>
      </c>
      <c r="O2588" t="s">
        <v>8301</v>
      </c>
      <c r="P2588">
        <f t="shared" si="160"/>
        <v>2</v>
      </c>
      <c r="Q2588">
        <f t="shared" si="161"/>
        <v>67.78</v>
      </c>
      <c r="R2588" s="12" t="s">
        <v>8323</v>
      </c>
      <c r="S2588" t="s">
        <v>8324</v>
      </c>
      <c r="T2588" s="17">
        <f t="shared" si="162"/>
        <v>42246.883784722217</v>
      </c>
      <c r="U2588" s="17">
        <f t="shared" si="163"/>
        <v>42445.356365740736</v>
      </c>
    </row>
    <row r="2589" spans="2:21" ht="42.75" hidden="1" x14ac:dyDescent="0.45">
      <c r="B2589">
        <v>3404</v>
      </c>
      <c r="C2589" s="9" t="s">
        <v>3403</v>
      </c>
      <c r="D2589" s="3" t="s">
        <v>7514</v>
      </c>
      <c r="E2589" s="5">
        <v>500</v>
      </c>
      <c r="F2589" s="7">
        <v>610</v>
      </c>
      <c r="G2589" t="s">
        <v>8218</v>
      </c>
      <c r="H2589" t="s">
        <v>8223</v>
      </c>
      <c r="I2589" t="s">
        <v>8245</v>
      </c>
      <c r="J2589">
        <v>1434542702</v>
      </c>
      <c r="K2589">
        <v>1432814702</v>
      </c>
      <c r="L2589" t="b">
        <v>0</v>
      </c>
      <c r="M2589">
        <v>3</v>
      </c>
      <c r="N2589" t="b">
        <v>1</v>
      </c>
      <c r="O2589" t="s">
        <v>8269</v>
      </c>
      <c r="P2589">
        <f t="shared" si="160"/>
        <v>122</v>
      </c>
      <c r="Q2589">
        <f t="shared" si="161"/>
        <v>203.33</v>
      </c>
      <c r="R2589" s="12" t="s">
        <v>8323</v>
      </c>
      <c r="S2589" t="s">
        <v>8326</v>
      </c>
      <c r="T2589" s="17">
        <f t="shared" si="162"/>
        <v>42152.503495370373</v>
      </c>
      <c r="U2589" s="17">
        <f t="shared" si="163"/>
        <v>42296.458333333328</v>
      </c>
    </row>
    <row r="2590" spans="2:21" ht="28.5" hidden="1" x14ac:dyDescent="0.45">
      <c r="B2590">
        <v>2144</v>
      </c>
      <c r="C2590" s="9" t="s">
        <v>2145</v>
      </c>
      <c r="D2590" s="3" t="s">
        <v>6254</v>
      </c>
      <c r="E2590" s="5">
        <v>35500</v>
      </c>
      <c r="F2590" s="7">
        <v>607</v>
      </c>
      <c r="G2590" t="s">
        <v>8220</v>
      </c>
      <c r="H2590" t="s">
        <v>8223</v>
      </c>
      <c r="I2590" t="s">
        <v>8245</v>
      </c>
      <c r="J2590">
        <v>1379164040</v>
      </c>
      <c r="K2590">
        <v>1376399240</v>
      </c>
      <c r="L2590" t="b">
        <v>0</v>
      </c>
      <c r="M2590">
        <v>24</v>
      </c>
      <c r="N2590" t="b">
        <v>0</v>
      </c>
      <c r="O2590" t="s">
        <v>8280</v>
      </c>
      <c r="P2590">
        <f t="shared" si="160"/>
        <v>2</v>
      </c>
      <c r="Q2590">
        <f t="shared" si="161"/>
        <v>25.29</v>
      </c>
      <c r="R2590" s="12" t="s">
        <v>8316</v>
      </c>
      <c r="S2590" t="s">
        <v>8334</v>
      </c>
      <c r="T2590" s="17">
        <f t="shared" si="162"/>
        <v>41499.546759259261</v>
      </c>
      <c r="U2590" s="17">
        <f t="shared" si="163"/>
        <v>41208.165972222225</v>
      </c>
    </row>
    <row r="2591" spans="2:21" ht="42.75" hidden="1" x14ac:dyDescent="0.45">
      <c r="B2591">
        <v>2490</v>
      </c>
      <c r="C2591" s="9" t="s">
        <v>2490</v>
      </c>
      <c r="D2591" s="3" t="s">
        <v>6600</v>
      </c>
      <c r="E2591" s="5">
        <v>500</v>
      </c>
      <c r="F2591" s="7">
        <v>607</v>
      </c>
      <c r="G2591" t="s">
        <v>8218</v>
      </c>
      <c r="H2591" t="s">
        <v>8223</v>
      </c>
      <c r="I2591" t="s">
        <v>8245</v>
      </c>
      <c r="J2591">
        <v>1340429276</v>
      </c>
      <c r="K2591">
        <v>1335245276</v>
      </c>
      <c r="L2591" t="b">
        <v>0</v>
      </c>
      <c r="M2591">
        <v>16</v>
      </c>
      <c r="N2591" t="b">
        <v>1</v>
      </c>
      <c r="O2591" t="s">
        <v>8277</v>
      </c>
      <c r="P2591">
        <f t="shared" si="160"/>
        <v>121</v>
      </c>
      <c r="Q2591">
        <f t="shared" si="161"/>
        <v>37.94</v>
      </c>
      <c r="R2591" s="12" t="s">
        <v>8327</v>
      </c>
      <c r="S2591" t="s">
        <v>8328</v>
      </c>
      <c r="T2591" s="17">
        <f t="shared" si="162"/>
        <v>41023.227731481478</v>
      </c>
      <c r="U2591" s="17">
        <f t="shared" si="163"/>
        <v>42276.883784722217</v>
      </c>
    </row>
    <row r="2592" spans="2:21" ht="28.5" hidden="1" x14ac:dyDescent="0.45">
      <c r="B2592">
        <v>3700</v>
      </c>
      <c r="C2592" s="9" t="s">
        <v>3697</v>
      </c>
      <c r="D2592" s="3" t="s">
        <v>7810</v>
      </c>
      <c r="E2592" s="5">
        <v>500</v>
      </c>
      <c r="F2592" s="7">
        <v>606</v>
      </c>
      <c r="G2592" t="s">
        <v>8218</v>
      </c>
      <c r="H2592" t="s">
        <v>8223</v>
      </c>
      <c r="I2592" t="s">
        <v>8245</v>
      </c>
      <c r="J2592">
        <v>1412092800</v>
      </c>
      <c r="K2592">
        <v>1409493800</v>
      </c>
      <c r="L2592" t="b">
        <v>0</v>
      </c>
      <c r="M2592">
        <v>18</v>
      </c>
      <c r="N2592" t="b">
        <v>1</v>
      </c>
      <c r="O2592" t="s">
        <v>8269</v>
      </c>
      <c r="P2592">
        <f t="shared" si="160"/>
        <v>121</v>
      </c>
      <c r="Q2592">
        <f t="shared" si="161"/>
        <v>33.67</v>
      </c>
      <c r="R2592" s="12" t="s">
        <v>8323</v>
      </c>
      <c r="S2592" t="s">
        <v>8326</v>
      </c>
      <c r="T2592" s="17">
        <f t="shared" si="162"/>
        <v>41882.585648148146</v>
      </c>
      <c r="U2592" s="17">
        <f t="shared" si="163"/>
        <v>42172.503495370373</v>
      </c>
    </row>
    <row r="2593" spans="2:21" ht="57" x14ac:dyDescent="0.45">
      <c r="B2593">
        <v>1287</v>
      </c>
      <c r="C2593" s="9" t="s">
        <v>1288</v>
      </c>
      <c r="D2593" s="3" t="s">
        <v>5397</v>
      </c>
      <c r="E2593" s="5">
        <v>250</v>
      </c>
      <c r="F2593" s="7">
        <v>605</v>
      </c>
      <c r="G2593" t="s">
        <v>8218</v>
      </c>
      <c r="H2593" t="s">
        <v>8224</v>
      </c>
      <c r="I2593" t="s">
        <v>8246</v>
      </c>
      <c r="J2593">
        <v>1434120856</v>
      </c>
      <c r="K2593">
        <v>1428936856</v>
      </c>
      <c r="L2593" t="b">
        <v>0</v>
      </c>
      <c r="M2593">
        <v>25</v>
      </c>
      <c r="N2593" t="b">
        <v>1</v>
      </c>
      <c r="O2593" t="s">
        <v>8269</v>
      </c>
      <c r="P2593">
        <f t="shared" si="160"/>
        <v>242</v>
      </c>
      <c r="Q2593">
        <f t="shared" si="161"/>
        <v>24.2</v>
      </c>
      <c r="R2593" s="12" t="s">
        <v>8323</v>
      </c>
      <c r="S2593" t="s">
        <v>8326</v>
      </c>
      <c r="T2593" s="17">
        <f t="shared" si="162"/>
        <v>42107.621018518519</v>
      </c>
      <c r="U2593" s="17">
        <f t="shared" si="163"/>
        <v>41531.546759259261</v>
      </c>
    </row>
    <row r="2594" spans="2:21" ht="42.75" hidden="1" x14ac:dyDescent="0.45">
      <c r="B2594">
        <v>2815</v>
      </c>
      <c r="C2594" s="9" t="s">
        <v>2815</v>
      </c>
      <c r="D2594" s="3" t="s">
        <v>6925</v>
      </c>
      <c r="E2594" s="5">
        <v>250</v>
      </c>
      <c r="F2594" s="7">
        <v>605</v>
      </c>
      <c r="G2594" t="s">
        <v>8218</v>
      </c>
      <c r="H2594" t="s">
        <v>8228</v>
      </c>
      <c r="I2594" t="s">
        <v>8250</v>
      </c>
      <c r="J2594">
        <v>1470595109</v>
      </c>
      <c r="K2594">
        <v>1468003109</v>
      </c>
      <c r="L2594" t="b">
        <v>0</v>
      </c>
      <c r="M2594">
        <v>14</v>
      </c>
      <c r="N2594" t="b">
        <v>1</v>
      </c>
      <c r="O2594" t="s">
        <v>8269</v>
      </c>
      <c r="P2594">
        <f t="shared" si="160"/>
        <v>242</v>
      </c>
      <c r="Q2594">
        <f t="shared" si="161"/>
        <v>43.21</v>
      </c>
      <c r="R2594" s="12" t="s">
        <v>8323</v>
      </c>
      <c r="S2594" t="s">
        <v>8326</v>
      </c>
      <c r="T2594" s="17">
        <f t="shared" si="162"/>
        <v>42559.776724537034</v>
      </c>
      <c r="U2594" s="17">
        <f t="shared" si="163"/>
        <v>41083.227731481478</v>
      </c>
    </row>
    <row r="2595" spans="2:21" ht="42.75" hidden="1" x14ac:dyDescent="0.45">
      <c r="B2595">
        <v>2953</v>
      </c>
      <c r="C2595" s="9" t="s">
        <v>2953</v>
      </c>
      <c r="D2595" s="3" t="s">
        <v>7063</v>
      </c>
      <c r="E2595" s="5">
        <v>400000</v>
      </c>
      <c r="F2595" s="7">
        <v>605</v>
      </c>
      <c r="G2595" t="s">
        <v>8219</v>
      </c>
      <c r="H2595" t="s">
        <v>8223</v>
      </c>
      <c r="I2595" t="s">
        <v>8245</v>
      </c>
      <c r="J2595">
        <v>1444330821</v>
      </c>
      <c r="K2595">
        <v>1441738821</v>
      </c>
      <c r="L2595" t="b">
        <v>0</v>
      </c>
      <c r="M2595">
        <v>3</v>
      </c>
      <c r="N2595" t="b">
        <v>0</v>
      </c>
      <c r="O2595" t="s">
        <v>8301</v>
      </c>
      <c r="P2595">
        <f t="shared" si="160"/>
        <v>0</v>
      </c>
      <c r="Q2595">
        <f t="shared" si="161"/>
        <v>201.67</v>
      </c>
      <c r="R2595" s="12" t="s">
        <v>8323</v>
      </c>
      <c r="S2595" t="s">
        <v>8324</v>
      </c>
      <c r="T2595" s="17">
        <f t="shared" si="162"/>
        <v>42255.791909722218</v>
      </c>
      <c r="U2595" s="17">
        <f t="shared" si="163"/>
        <v>41912.666666666664</v>
      </c>
    </row>
    <row r="2596" spans="2:21" ht="42.75" hidden="1" x14ac:dyDescent="0.45">
      <c r="B2596">
        <v>386</v>
      </c>
      <c r="C2596" s="9" t="s">
        <v>387</v>
      </c>
      <c r="D2596" s="3" t="s">
        <v>4496</v>
      </c>
      <c r="E2596" s="5">
        <v>600</v>
      </c>
      <c r="F2596" s="7">
        <v>601</v>
      </c>
      <c r="G2596" t="s">
        <v>8218</v>
      </c>
      <c r="H2596" t="s">
        <v>8223</v>
      </c>
      <c r="I2596" t="s">
        <v>8245</v>
      </c>
      <c r="J2596">
        <v>1439246991</v>
      </c>
      <c r="K2596">
        <v>1437950991</v>
      </c>
      <c r="L2596" t="b">
        <v>0</v>
      </c>
      <c r="M2596">
        <v>13</v>
      </c>
      <c r="N2596" t="b">
        <v>1</v>
      </c>
      <c r="O2596" t="s">
        <v>8267</v>
      </c>
      <c r="P2596">
        <f t="shared" si="160"/>
        <v>100</v>
      </c>
      <c r="Q2596">
        <f t="shared" si="161"/>
        <v>46.23</v>
      </c>
      <c r="R2596" s="12" t="s">
        <v>8321</v>
      </c>
      <c r="S2596" t="s">
        <v>8322</v>
      </c>
      <c r="T2596" s="17">
        <f t="shared" si="162"/>
        <v>42211.951284722221</v>
      </c>
      <c r="U2596" s="17">
        <f t="shared" si="163"/>
        <v>42167.621018518519</v>
      </c>
    </row>
    <row r="2597" spans="2:21" ht="42.75" hidden="1" x14ac:dyDescent="0.45">
      <c r="B2597">
        <v>2142</v>
      </c>
      <c r="C2597" s="9" t="s">
        <v>2143</v>
      </c>
      <c r="D2597" s="3" t="s">
        <v>6252</v>
      </c>
      <c r="E2597" s="5">
        <v>10500</v>
      </c>
      <c r="F2597" s="7">
        <v>601</v>
      </c>
      <c r="G2597" t="s">
        <v>8220</v>
      </c>
      <c r="H2597" t="s">
        <v>8235</v>
      </c>
      <c r="I2597" t="s">
        <v>8248</v>
      </c>
      <c r="J2597">
        <v>1451494210</v>
      </c>
      <c r="K2597">
        <v>1449075010</v>
      </c>
      <c r="L2597" t="b">
        <v>0</v>
      </c>
      <c r="M2597">
        <v>12</v>
      </c>
      <c r="N2597" t="b">
        <v>0</v>
      </c>
      <c r="O2597" t="s">
        <v>8280</v>
      </c>
      <c r="P2597">
        <f t="shared" si="160"/>
        <v>6</v>
      </c>
      <c r="Q2597">
        <f t="shared" si="161"/>
        <v>50.08</v>
      </c>
      <c r="R2597" s="12" t="s">
        <v>8316</v>
      </c>
      <c r="S2597" t="s">
        <v>8334</v>
      </c>
      <c r="T2597" s="17">
        <f t="shared" si="162"/>
        <v>42340.701504629629</v>
      </c>
      <c r="U2597" s="17">
        <f t="shared" si="163"/>
        <v>42589.776724537034</v>
      </c>
    </row>
    <row r="2598" spans="2:21" ht="42.75" hidden="1" x14ac:dyDescent="0.45">
      <c r="B2598">
        <v>50</v>
      </c>
      <c r="C2598" s="9" t="s">
        <v>52</v>
      </c>
      <c r="D2598" s="3" t="s">
        <v>4161</v>
      </c>
      <c r="E2598" s="5">
        <v>600</v>
      </c>
      <c r="F2598" s="7">
        <v>600</v>
      </c>
      <c r="G2598" t="s">
        <v>8218</v>
      </c>
      <c r="H2598" t="s">
        <v>8224</v>
      </c>
      <c r="I2598" t="s">
        <v>8246</v>
      </c>
      <c r="J2598">
        <v>1422637200</v>
      </c>
      <c r="K2598">
        <v>1419271458</v>
      </c>
      <c r="L2598" t="b">
        <v>0</v>
      </c>
      <c r="M2598">
        <v>22</v>
      </c>
      <c r="N2598" t="b">
        <v>1</v>
      </c>
      <c r="O2598" t="s">
        <v>8263</v>
      </c>
      <c r="P2598">
        <f t="shared" si="160"/>
        <v>100</v>
      </c>
      <c r="Q2598">
        <f t="shared" si="161"/>
        <v>27.27</v>
      </c>
      <c r="R2598" s="12" t="s">
        <v>8321</v>
      </c>
      <c r="S2598" t="s">
        <v>8332</v>
      </c>
      <c r="T2598" s="17">
        <f t="shared" si="162"/>
        <v>41995.752986111111</v>
      </c>
      <c r="U2598" s="17">
        <f t="shared" si="163"/>
        <v>42285.791909722218</v>
      </c>
    </row>
    <row r="2599" spans="2:21" ht="28.5" hidden="1" x14ac:dyDescent="0.45">
      <c r="B2599">
        <v>104</v>
      </c>
      <c r="C2599" s="9" t="s">
        <v>106</v>
      </c>
      <c r="D2599" s="3" t="s">
        <v>4215</v>
      </c>
      <c r="E2599" s="5">
        <v>500</v>
      </c>
      <c r="F2599" s="7">
        <v>600</v>
      </c>
      <c r="G2599" t="s">
        <v>8218</v>
      </c>
      <c r="H2599" t="s">
        <v>8223</v>
      </c>
      <c r="I2599" t="s">
        <v>8245</v>
      </c>
      <c r="J2599">
        <v>1301792400</v>
      </c>
      <c r="K2599">
        <v>1299775266</v>
      </c>
      <c r="L2599" t="b">
        <v>0</v>
      </c>
      <c r="M2599">
        <v>10</v>
      </c>
      <c r="N2599" t="b">
        <v>1</v>
      </c>
      <c r="O2599" t="s">
        <v>8264</v>
      </c>
      <c r="P2599">
        <f t="shared" si="160"/>
        <v>120</v>
      </c>
      <c r="Q2599">
        <f t="shared" si="161"/>
        <v>60</v>
      </c>
      <c r="R2599" s="12" t="s">
        <v>8321</v>
      </c>
      <c r="S2599" t="s">
        <v>8343</v>
      </c>
      <c r="T2599" s="17">
        <f t="shared" si="162"/>
        <v>40612.695208333331</v>
      </c>
      <c r="U2599" s="17">
        <f t="shared" si="163"/>
        <v>42226.951284722221</v>
      </c>
    </row>
    <row r="2600" spans="2:21" ht="42.75" hidden="1" x14ac:dyDescent="0.45">
      <c r="B2600">
        <v>375</v>
      </c>
      <c r="C2600" s="9" t="s">
        <v>376</v>
      </c>
      <c r="D2600" s="3" t="s">
        <v>4485</v>
      </c>
      <c r="E2600" s="5">
        <v>500</v>
      </c>
      <c r="F2600" s="7">
        <v>600</v>
      </c>
      <c r="G2600" t="s">
        <v>8218</v>
      </c>
      <c r="H2600" t="s">
        <v>8223</v>
      </c>
      <c r="I2600" t="s">
        <v>8245</v>
      </c>
      <c r="J2600">
        <v>1393694280</v>
      </c>
      <c r="K2600">
        <v>1390088311</v>
      </c>
      <c r="L2600" t="b">
        <v>0</v>
      </c>
      <c r="M2600">
        <v>14</v>
      </c>
      <c r="N2600" t="b">
        <v>1</v>
      </c>
      <c r="O2600" t="s">
        <v>8267</v>
      </c>
      <c r="P2600">
        <f t="shared" si="160"/>
        <v>120</v>
      </c>
      <c r="Q2600">
        <f t="shared" si="161"/>
        <v>42.86</v>
      </c>
      <c r="R2600" s="12" t="s">
        <v>8321</v>
      </c>
      <c r="S2600" t="s">
        <v>8322</v>
      </c>
      <c r="T2600" s="17">
        <f t="shared" si="162"/>
        <v>41657.985081018516</v>
      </c>
      <c r="U2600" s="17">
        <f t="shared" si="163"/>
        <v>42368.701504629629</v>
      </c>
    </row>
    <row r="2601" spans="2:21" ht="42.75" hidden="1" x14ac:dyDescent="0.45">
      <c r="B2601">
        <v>1438</v>
      </c>
      <c r="C2601" s="9" t="s">
        <v>1439</v>
      </c>
      <c r="D2601" s="3" t="s">
        <v>5548</v>
      </c>
      <c r="E2601" s="5">
        <v>20000</v>
      </c>
      <c r="F2601" s="7">
        <v>600</v>
      </c>
      <c r="G2601" t="s">
        <v>8220</v>
      </c>
      <c r="H2601" t="s">
        <v>8231</v>
      </c>
      <c r="I2601" t="s">
        <v>8252</v>
      </c>
      <c r="J2601">
        <v>1461765300</v>
      </c>
      <c r="K2601">
        <v>1459198499</v>
      </c>
      <c r="L2601" t="b">
        <v>0</v>
      </c>
      <c r="M2601">
        <v>8</v>
      </c>
      <c r="N2601" t="b">
        <v>0</v>
      </c>
      <c r="O2601" t="s">
        <v>8285</v>
      </c>
      <c r="P2601">
        <f t="shared" si="160"/>
        <v>3</v>
      </c>
      <c r="Q2601">
        <f t="shared" si="161"/>
        <v>75</v>
      </c>
      <c r="R2601" s="12" t="s">
        <v>8311</v>
      </c>
      <c r="S2601" t="s">
        <v>8348</v>
      </c>
      <c r="T2601" s="17">
        <f t="shared" si="162"/>
        <v>42457.871516203704</v>
      </c>
      <c r="U2601" s="17">
        <f t="shared" si="163"/>
        <v>42034.708333333328</v>
      </c>
    </row>
    <row r="2602" spans="2:21" ht="42.75" hidden="1" x14ac:dyDescent="0.45">
      <c r="B2602">
        <v>2265</v>
      </c>
      <c r="C2602" s="9" t="s">
        <v>2266</v>
      </c>
      <c r="D2602" s="3" t="s">
        <v>6375</v>
      </c>
      <c r="E2602" s="5">
        <v>200</v>
      </c>
      <c r="F2602" s="7">
        <v>597</v>
      </c>
      <c r="G2602" t="s">
        <v>8218</v>
      </c>
      <c r="H2602" t="s">
        <v>8224</v>
      </c>
      <c r="I2602" t="s">
        <v>8246</v>
      </c>
      <c r="J2602">
        <v>1479846507</v>
      </c>
      <c r="K2602">
        <v>1479241707</v>
      </c>
      <c r="L2602" t="b">
        <v>0</v>
      </c>
      <c r="M2602">
        <v>17</v>
      </c>
      <c r="N2602" t="b">
        <v>1</v>
      </c>
      <c r="O2602" t="s">
        <v>8295</v>
      </c>
      <c r="P2602">
        <f t="shared" si="160"/>
        <v>299</v>
      </c>
      <c r="Q2602">
        <f t="shared" si="161"/>
        <v>35.119999999999997</v>
      </c>
      <c r="R2602" s="12" t="s">
        <v>8316</v>
      </c>
      <c r="S2602" t="s">
        <v>8317</v>
      </c>
      <c r="T2602" s="17">
        <f t="shared" si="162"/>
        <v>42689.853090277778</v>
      </c>
      <c r="U2602" s="17">
        <f t="shared" si="163"/>
        <v>40636.041666666664</v>
      </c>
    </row>
    <row r="2603" spans="2:21" ht="42.75" hidden="1" x14ac:dyDescent="0.45">
      <c r="B2603">
        <v>757</v>
      </c>
      <c r="C2603" s="9" t="s">
        <v>758</v>
      </c>
      <c r="D2603" s="3" t="s">
        <v>4867</v>
      </c>
      <c r="E2603" s="5">
        <v>250</v>
      </c>
      <c r="F2603" s="7">
        <v>595</v>
      </c>
      <c r="G2603" t="s">
        <v>8218</v>
      </c>
      <c r="H2603" t="s">
        <v>8223</v>
      </c>
      <c r="I2603" t="s">
        <v>8245</v>
      </c>
      <c r="J2603">
        <v>1354756714</v>
      </c>
      <c r="K2603">
        <v>1353547114</v>
      </c>
      <c r="L2603" t="b">
        <v>0</v>
      </c>
      <c r="M2603">
        <v>18</v>
      </c>
      <c r="N2603" t="b">
        <v>1</v>
      </c>
      <c r="O2603" t="s">
        <v>8272</v>
      </c>
      <c r="P2603">
        <f t="shared" si="160"/>
        <v>238</v>
      </c>
      <c r="Q2603">
        <f t="shared" si="161"/>
        <v>33.06</v>
      </c>
      <c r="R2603" s="12" t="s">
        <v>8311</v>
      </c>
      <c r="S2603" t="s">
        <v>8333</v>
      </c>
      <c r="T2603" s="17">
        <f t="shared" si="162"/>
        <v>41235.054560185185</v>
      </c>
      <c r="U2603" s="17">
        <f t="shared" si="163"/>
        <v>41699.720833333333</v>
      </c>
    </row>
    <row r="2604" spans="2:21" ht="42.75" hidden="1" x14ac:dyDescent="0.45">
      <c r="B2604">
        <v>3521</v>
      </c>
      <c r="C2604" s="9" t="s">
        <v>3520</v>
      </c>
      <c r="D2604" s="3" t="s">
        <v>7631</v>
      </c>
      <c r="E2604" s="5">
        <v>350</v>
      </c>
      <c r="F2604" s="7">
        <v>593</v>
      </c>
      <c r="G2604" t="s">
        <v>8218</v>
      </c>
      <c r="H2604" t="s">
        <v>8223</v>
      </c>
      <c r="I2604" t="s">
        <v>8245</v>
      </c>
      <c r="J2604">
        <v>1411980020</v>
      </c>
      <c r="K2604">
        <v>1409388020</v>
      </c>
      <c r="L2604" t="b">
        <v>0</v>
      </c>
      <c r="M2604">
        <v>13</v>
      </c>
      <c r="N2604" t="b">
        <v>1</v>
      </c>
      <c r="O2604" t="s">
        <v>8269</v>
      </c>
      <c r="P2604">
        <f t="shared" si="160"/>
        <v>169</v>
      </c>
      <c r="Q2604">
        <f t="shared" si="161"/>
        <v>45.62</v>
      </c>
      <c r="R2604" s="12" t="s">
        <v>8323</v>
      </c>
      <c r="S2604" t="s">
        <v>8326</v>
      </c>
      <c r="T2604" s="17">
        <f t="shared" si="162"/>
        <v>41881.361342592594</v>
      </c>
      <c r="U2604" s="17">
        <f t="shared" si="163"/>
        <v>42487.579861111109</v>
      </c>
    </row>
    <row r="2605" spans="2:21" ht="42.75" x14ac:dyDescent="0.45">
      <c r="B2605">
        <v>3378</v>
      </c>
      <c r="C2605" s="9" t="s">
        <v>3377</v>
      </c>
      <c r="D2605" s="3" t="s">
        <v>7488</v>
      </c>
      <c r="E2605" s="5">
        <v>550</v>
      </c>
      <c r="F2605" s="7">
        <v>592</v>
      </c>
      <c r="G2605" t="s">
        <v>8218</v>
      </c>
      <c r="H2605" t="s">
        <v>8224</v>
      </c>
      <c r="I2605" t="s">
        <v>8246</v>
      </c>
      <c r="J2605">
        <v>1409490480</v>
      </c>
      <c r="K2605">
        <v>1407400306</v>
      </c>
      <c r="L2605" t="b">
        <v>0</v>
      </c>
      <c r="M2605">
        <v>21</v>
      </c>
      <c r="N2605" t="b">
        <v>1</v>
      </c>
      <c r="O2605" t="s">
        <v>8269</v>
      </c>
      <c r="P2605">
        <f t="shared" si="160"/>
        <v>108</v>
      </c>
      <c r="Q2605">
        <f t="shared" si="161"/>
        <v>28.19</v>
      </c>
      <c r="R2605" s="12" t="s">
        <v>8323</v>
      </c>
      <c r="S2605" t="s">
        <v>8326</v>
      </c>
      <c r="T2605" s="17">
        <f t="shared" si="162"/>
        <v>41858.355393518519</v>
      </c>
      <c r="U2605" s="17">
        <f t="shared" si="163"/>
        <v>42696.853090277778</v>
      </c>
    </row>
    <row r="2606" spans="2:21" ht="42.75" hidden="1" x14ac:dyDescent="0.45">
      <c r="B2606">
        <v>1806</v>
      </c>
      <c r="C2606" s="9" t="s">
        <v>1807</v>
      </c>
      <c r="D2606" s="3" t="s">
        <v>5916</v>
      </c>
      <c r="E2606" s="5">
        <v>20000</v>
      </c>
      <c r="F2606" s="7">
        <v>591</v>
      </c>
      <c r="G2606" t="s">
        <v>8220</v>
      </c>
      <c r="H2606" t="s">
        <v>8224</v>
      </c>
      <c r="I2606" t="s">
        <v>8246</v>
      </c>
      <c r="J2606">
        <v>1412090349</v>
      </c>
      <c r="K2606">
        <v>1409066349</v>
      </c>
      <c r="L2606" t="b">
        <v>1</v>
      </c>
      <c r="M2606">
        <v>8</v>
      </c>
      <c r="N2606" t="b">
        <v>0</v>
      </c>
      <c r="O2606" t="s">
        <v>8283</v>
      </c>
      <c r="P2606">
        <f t="shared" si="160"/>
        <v>3</v>
      </c>
      <c r="Q2606">
        <f t="shared" si="161"/>
        <v>73.88</v>
      </c>
      <c r="R2606" s="12" t="s">
        <v>8313</v>
      </c>
      <c r="S2606" t="s">
        <v>8314</v>
      </c>
      <c r="T2606" s="17">
        <f t="shared" si="162"/>
        <v>41877.638298611113</v>
      </c>
      <c r="U2606" s="17">
        <f t="shared" si="163"/>
        <v>41249.054560185185</v>
      </c>
    </row>
    <row r="2607" spans="2:21" ht="42.75" hidden="1" x14ac:dyDescent="0.45">
      <c r="B2607">
        <v>603</v>
      </c>
      <c r="C2607" s="9" t="s">
        <v>604</v>
      </c>
      <c r="D2607" s="3" t="s">
        <v>4713</v>
      </c>
      <c r="E2607" s="5">
        <v>15000</v>
      </c>
      <c r="F2607" s="7">
        <v>590.02</v>
      </c>
      <c r="G2607" t="s">
        <v>8219</v>
      </c>
      <c r="H2607" t="s">
        <v>8223</v>
      </c>
      <c r="I2607" t="s">
        <v>8245</v>
      </c>
      <c r="J2607">
        <v>1408029623</v>
      </c>
      <c r="K2607">
        <v>1405437623</v>
      </c>
      <c r="L2607" t="b">
        <v>0</v>
      </c>
      <c r="M2607">
        <v>13</v>
      </c>
      <c r="N2607" t="b">
        <v>0</v>
      </c>
      <c r="O2607" t="s">
        <v>8270</v>
      </c>
      <c r="P2607">
        <f t="shared" si="160"/>
        <v>4</v>
      </c>
      <c r="Q2607">
        <f t="shared" si="161"/>
        <v>45.39</v>
      </c>
      <c r="R2607" s="12" t="s">
        <v>8308</v>
      </c>
      <c r="S2607" t="s">
        <v>8342</v>
      </c>
      <c r="T2607" s="17">
        <f t="shared" si="162"/>
        <v>41835.639155092591</v>
      </c>
      <c r="U2607" s="17">
        <f t="shared" si="163"/>
        <v>41911.361342592594</v>
      </c>
    </row>
    <row r="2608" spans="2:21" ht="42.75" hidden="1" x14ac:dyDescent="0.45">
      <c r="B2608">
        <v>694</v>
      </c>
      <c r="C2608" s="9" t="s">
        <v>695</v>
      </c>
      <c r="D2608" s="3" t="s">
        <v>4804</v>
      </c>
      <c r="E2608" s="5">
        <v>150000</v>
      </c>
      <c r="F2608" s="7">
        <v>590</v>
      </c>
      <c r="G2608" t="s">
        <v>8220</v>
      </c>
      <c r="H2608" t="s">
        <v>8223</v>
      </c>
      <c r="I2608" t="s">
        <v>8245</v>
      </c>
      <c r="J2608">
        <v>1485964559</v>
      </c>
      <c r="K2608">
        <v>1483372559</v>
      </c>
      <c r="L2608" t="b">
        <v>0</v>
      </c>
      <c r="M2608">
        <v>7</v>
      </c>
      <c r="N2608" t="b">
        <v>0</v>
      </c>
      <c r="O2608" t="s">
        <v>8271</v>
      </c>
      <c r="P2608">
        <f t="shared" si="160"/>
        <v>0</v>
      </c>
      <c r="Q2608">
        <f t="shared" si="161"/>
        <v>84.29</v>
      </c>
      <c r="R2608" s="12" t="s">
        <v>8308</v>
      </c>
      <c r="S2608" t="s">
        <v>8310</v>
      </c>
      <c r="T2608" s="17">
        <f t="shared" si="162"/>
        <v>42737.663877314815</v>
      </c>
      <c r="U2608" s="17">
        <f t="shared" si="163"/>
        <v>41882.547222222223</v>
      </c>
    </row>
    <row r="2609" spans="2:22" ht="42.75" hidden="1" x14ac:dyDescent="0.45">
      <c r="B2609">
        <v>3063</v>
      </c>
      <c r="C2609" s="9" t="s">
        <v>3063</v>
      </c>
      <c r="D2609" s="3" t="s">
        <v>7173</v>
      </c>
      <c r="E2609" s="5">
        <v>3000</v>
      </c>
      <c r="F2609" s="7">
        <v>587</v>
      </c>
      <c r="G2609" t="s">
        <v>8220</v>
      </c>
      <c r="H2609" t="s">
        <v>8223</v>
      </c>
      <c r="I2609" t="s">
        <v>8245</v>
      </c>
      <c r="J2609">
        <v>1477174138</v>
      </c>
      <c r="K2609">
        <v>1474150138</v>
      </c>
      <c r="L2609" t="b">
        <v>0</v>
      </c>
      <c r="M2609">
        <v>23</v>
      </c>
      <c r="N2609" t="b">
        <v>0</v>
      </c>
      <c r="O2609" t="s">
        <v>8301</v>
      </c>
      <c r="P2609">
        <f t="shared" si="160"/>
        <v>20</v>
      </c>
      <c r="Q2609">
        <f t="shared" si="161"/>
        <v>25.52</v>
      </c>
      <c r="R2609" s="12" t="s">
        <v>8323</v>
      </c>
      <c r="S2609" t="s">
        <v>8324</v>
      </c>
      <c r="T2609" s="17">
        <f t="shared" si="162"/>
        <v>42630.922893518517</v>
      </c>
      <c r="U2609" s="17">
        <f t="shared" si="163"/>
        <v>41912.638298611113</v>
      </c>
    </row>
    <row r="2610" spans="2:22" ht="42.75" hidden="1" x14ac:dyDescent="0.45">
      <c r="B2610">
        <v>3193</v>
      </c>
      <c r="C2610" s="9" t="s">
        <v>3193</v>
      </c>
      <c r="D2610" s="3" t="s">
        <v>7303</v>
      </c>
      <c r="E2610" s="5">
        <v>5000</v>
      </c>
      <c r="F2610" s="7">
        <v>587</v>
      </c>
      <c r="G2610" t="s">
        <v>8220</v>
      </c>
      <c r="H2610" t="s">
        <v>8224</v>
      </c>
      <c r="I2610" t="s">
        <v>8246</v>
      </c>
      <c r="J2610">
        <v>1424474056</v>
      </c>
      <c r="K2610">
        <v>1420586056</v>
      </c>
      <c r="L2610" t="b">
        <v>0</v>
      </c>
      <c r="M2610">
        <v>24</v>
      </c>
      <c r="N2610" t="b">
        <v>0</v>
      </c>
      <c r="O2610" t="s">
        <v>8303</v>
      </c>
      <c r="P2610">
        <f t="shared" si="160"/>
        <v>12</v>
      </c>
      <c r="Q2610">
        <f t="shared" si="161"/>
        <v>24.46</v>
      </c>
      <c r="R2610" s="12" t="s">
        <v>8323</v>
      </c>
      <c r="S2610" t="s">
        <v>8335</v>
      </c>
      <c r="T2610" s="17">
        <f t="shared" si="162"/>
        <v>42010.968240740738</v>
      </c>
      <c r="U2610" s="17">
        <f t="shared" si="163"/>
        <v>41865.639155092591</v>
      </c>
      <c r="V2610">
        <f>YEAR(T:T)</f>
        <v>2015</v>
      </c>
    </row>
    <row r="2611" spans="2:22" ht="42.75" hidden="1" x14ac:dyDescent="0.45">
      <c r="B2611">
        <v>1400</v>
      </c>
      <c r="C2611" s="9" t="s">
        <v>1401</v>
      </c>
      <c r="D2611" s="3" t="s">
        <v>5510</v>
      </c>
      <c r="E2611" s="5">
        <v>350</v>
      </c>
      <c r="F2611" s="7">
        <v>586</v>
      </c>
      <c r="G2611" t="s">
        <v>8218</v>
      </c>
      <c r="H2611" t="s">
        <v>8224</v>
      </c>
      <c r="I2611" t="s">
        <v>8246</v>
      </c>
      <c r="J2611">
        <v>1465709400</v>
      </c>
      <c r="K2611">
        <v>1462695073</v>
      </c>
      <c r="L2611" t="b">
        <v>0</v>
      </c>
      <c r="M2611">
        <v>34</v>
      </c>
      <c r="N2611" t="b">
        <v>1</v>
      </c>
      <c r="O2611" t="s">
        <v>8274</v>
      </c>
      <c r="P2611">
        <f t="shared" si="160"/>
        <v>167</v>
      </c>
      <c r="Q2611">
        <f t="shared" si="161"/>
        <v>17.239999999999998</v>
      </c>
      <c r="R2611" s="12" t="s">
        <v>8327</v>
      </c>
      <c r="S2611" t="s">
        <v>8331</v>
      </c>
      <c r="T2611" s="17">
        <f t="shared" si="162"/>
        <v>42498.341122685189</v>
      </c>
      <c r="U2611" s="17">
        <f t="shared" si="163"/>
        <v>42767.663877314815</v>
      </c>
    </row>
    <row r="2612" spans="2:22" ht="57" hidden="1" x14ac:dyDescent="0.45">
      <c r="B2612">
        <v>1127</v>
      </c>
      <c r="C2612" s="9" t="s">
        <v>1128</v>
      </c>
      <c r="D2612" s="3" t="s">
        <v>5237</v>
      </c>
      <c r="E2612" s="5">
        <v>35000</v>
      </c>
      <c r="F2612" s="7">
        <v>585</v>
      </c>
      <c r="G2612" t="s">
        <v>8220</v>
      </c>
      <c r="H2612" t="s">
        <v>8223</v>
      </c>
      <c r="I2612" t="s">
        <v>8245</v>
      </c>
      <c r="J2612">
        <v>1416000600</v>
      </c>
      <c r="K2612">
        <v>1413318600</v>
      </c>
      <c r="L2612" t="b">
        <v>0</v>
      </c>
      <c r="M2612">
        <v>23</v>
      </c>
      <c r="N2612" t="b">
        <v>0</v>
      </c>
      <c r="O2612" t="s">
        <v>8281</v>
      </c>
      <c r="P2612">
        <f t="shared" si="160"/>
        <v>2</v>
      </c>
      <c r="Q2612">
        <f t="shared" si="161"/>
        <v>25.43</v>
      </c>
      <c r="R2612" s="12" t="s">
        <v>8316</v>
      </c>
      <c r="S2612" t="s">
        <v>8344</v>
      </c>
      <c r="T2612" s="17">
        <f t="shared" si="162"/>
        <v>41926.854166666664</v>
      </c>
      <c r="U2612" s="17">
        <f t="shared" si="163"/>
        <v>42665.922893518517</v>
      </c>
    </row>
    <row r="2613" spans="2:22" ht="42.75" hidden="1" x14ac:dyDescent="0.45">
      <c r="B2613">
        <v>1175</v>
      </c>
      <c r="C2613" s="9" t="s">
        <v>1176</v>
      </c>
      <c r="D2613" s="3" t="s">
        <v>5285</v>
      </c>
      <c r="E2613" s="5">
        <v>20000</v>
      </c>
      <c r="F2613" s="7">
        <v>585</v>
      </c>
      <c r="G2613" t="s">
        <v>8220</v>
      </c>
      <c r="H2613" t="s">
        <v>8223</v>
      </c>
      <c r="I2613" t="s">
        <v>8245</v>
      </c>
      <c r="J2613">
        <v>1436981339</v>
      </c>
      <c r="K2613">
        <v>1434389339</v>
      </c>
      <c r="L2613" t="b">
        <v>0</v>
      </c>
      <c r="M2613">
        <v>9</v>
      </c>
      <c r="N2613" t="b">
        <v>0</v>
      </c>
      <c r="O2613" t="s">
        <v>8282</v>
      </c>
      <c r="P2613">
        <f t="shared" si="160"/>
        <v>3</v>
      </c>
      <c r="Q2613">
        <f t="shared" si="161"/>
        <v>65</v>
      </c>
      <c r="R2613" s="12" t="s">
        <v>8319</v>
      </c>
      <c r="S2613" t="s">
        <v>8345</v>
      </c>
      <c r="T2613" s="17">
        <f t="shared" si="162"/>
        <v>42170.728460648148</v>
      </c>
      <c r="U2613" s="17">
        <f t="shared" si="163"/>
        <v>42055.968240740738</v>
      </c>
    </row>
    <row r="2614" spans="2:22" ht="28.5" x14ac:dyDescent="0.45">
      <c r="B2614">
        <v>3607</v>
      </c>
      <c r="C2614" s="9" t="s">
        <v>3606</v>
      </c>
      <c r="D2614" s="3" t="s">
        <v>7717</v>
      </c>
      <c r="E2614" s="5">
        <v>550</v>
      </c>
      <c r="F2614" s="7">
        <v>580</v>
      </c>
      <c r="G2614" t="s">
        <v>8218</v>
      </c>
      <c r="H2614" t="s">
        <v>8224</v>
      </c>
      <c r="I2614" t="s">
        <v>8246</v>
      </c>
      <c r="J2614">
        <v>1450137600</v>
      </c>
      <c r="K2614">
        <v>1448924882</v>
      </c>
      <c r="L2614" t="b">
        <v>0</v>
      </c>
      <c r="M2614">
        <v>20</v>
      </c>
      <c r="N2614" t="b">
        <v>1</v>
      </c>
      <c r="O2614" t="s">
        <v>8269</v>
      </c>
      <c r="P2614">
        <f t="shared" si="160"/>
        <v>105</v>
      </c>
      <c r="Q2614">
        <f t="shared" si="161"/>
        <v>29</v>
      </c>
      <c r="R2614" s="12" t="s">
        <v>8323</v>
      </c>
      <c r="S2614" t="s">
        <v>8326</v>
      </c>
      <c r="T2614" s="17">
        <f t="shared" si="162"/>
        <v>42338.963912037041</v>
      </c>
      <c r="U2614" s="17">
        <f t="shared" si="163"/>
        <v>42533.229166666672</v>
      </c>
    </row>
    <row r="2615" spans="2:22" ht="42.75" x14ac:dyDescent="0.45">
      <c r="B2615">
        <v>4075</v>
      </c>
      <c r="C2615" s="9" t="s">
        <v>4071</v>
      </c>
      <c r="D2615" s="3" t="s">
        <v>8178</v>
      </c>
      <c r="E2615" s="5">
        <v>2000</v>
      </c>
      <c r="F2615" s="7">
        <v>576</v>
      </c>
      <c r="G2615" t="s">
        <v>8220</v>
      </c>
      <c r="H2615" t="s">
        <v>8224</v>
      </c>
      <c r="I2615" t="s">
        <v>8246</v>
      </c>
      <c r="J2615">
        <v>1404149280</v>
      </c>
      <c r="K2615">
        <v>1400547969</v>
      </c>
      <c r="L2615" t="b">
        <v>0</v>
      </c>
      <c r="M2615">
        <v>13</v>
      </c>
      <c r="N2615" t="b">
        <v>0</v>
      </c>
      <c r="O2615" t="s">
        <v>8269</v>
      </c>
      <c r="P2615">
        <f t="shared" si="160"/>
        <v>29</v>
      </c>
      <c r="Q2615">
        <f t="shared" si="161"/>
        <v>44.31</v>
      </c>
      <c r="R2615" s="12" t="s">
        <v>8323</v>
      </c>
      <c r="S2615" t="s">
        <v>8326</v>
      </c>
      <c r="T2615" s="17">
        <f t="shared" si="162"/>
        <v>41779.045937499999</v>
      </c>
      <c r="U2615" s="17">
        <f t="shared" si="163"/>
        <v>41957.895833333328</v>
      </c>
    </row>
    <row r="2616" spans="2:22" ht="42.75" hidden="1" x14ac:dyDescent="0.45">
      <c r="B2616">
        <v>432</v>
      </c>
      <c r="C2616" s="9" t="s">
        <v>433</v>
      </c>
      <c r="D2616" s="3" t="s">
        <v>4542</v>
      </c>
      <c r="E2616" s="5">
        <v>6000</v>
      </c>
      <c r="F2616" s="7">
        <v>570</v>
      </c>
      <c r="G2616" t="s">
        <v>8220</v>
      </c>
      <c r="H2616" t="s">
        <v>8223</v>
      </c>
      <c r="I2616" t="s">
        <v>8245</v>
      </c>
      <c r="J2616">
        <v>1445448381</v>
      </c>
      <c r="K2616">
        <v>1440264381</v>
      </c>
      <c r="L2616" t="b">
        <v>0</v>
      </c>
      <c r="M2616">
        <v>8</v>
      </c>
      <c r="N2616" t="b">
        <v>0</v>
      </c>
      <c r="O2616" t="s">
        <v>8268</v>
      </c>
      <c r="P2616">
        <f t="shared" si="160"/>
        <v>10</v>
      </c>
      <c r="Q2616">
        <f t="shared" si="161"/>
        <v>71.25</v>
      </c>
      <c r="R2616" s="12" t="s">
        <v>8321</v>
      </c>
      <c r="S2616" t="s">
        <v>8339</v>
      </c>
      <c r="T2616" s="17">
        <f t="shared" si="162"/>
        <v>42238.726631944446</v>
      </c>
      <c r="U2616" s="17">
        <f t="shared" si="163"/>
        <v>42200.728460648148</v>
      </c>
    </row>
    <row r="2617" spans="2:22" ht="42.75" hidden="1" x14ac:dyDescent="0.45">
      <c r="B2617">
        <v>2774</v>
      </c>
      <c r="C2617" s="9" t="s">
        <v>2774</v>
      </c>
      <c r="D2617" s="3" t="s">
        <v>6884</v>
      </c>
      <c r="E2617" s="5">
        <v>4000</v>
      </c>
      <c r="F2617" s="7">
        <v>570</v>
      </c>
      <c r="G2617" t="s">
        <v>8220</v>
      </c>
      <c r="H2617" t="s">
        <v>8223</v>
      </c>
      <c r="I2617" t="s">
        <v>8245</v>
      </c>
      <c r="J2617">
        <v>1362711728</v>
      </c>
      <c r="K2617">
        <v>1360119728</v>
      </c>
      <c r="L2617" t="b">
        <v>0</v>
      </c>
      <c r="M2617">
        <v>13</v>
      </c>
      <c r="N2617" t="b">
        <v>0</v>
      </c>
      <c r="O2617" t="s">
        <v>8302</v>
      </c>
      <c r="P2617">
        <f t="shared" si="160"/>
        <v>14</v>
      </c>
      <c r="Q2617">
        <f t="shared" si="161"/>
        <v>43.85</v>
      </c>
      <c r="R2617" s="12" t="s">
        <v>8311</v>
      </c>
      <c r="S2617" t="s">
        <v>8356</v>
      </c>
      <c r="T2617" s="17">
        <f t="shared" si="162"/>
        <v>41311.126481481479</v>
      </c>
      <c r="U2617" s="17">
        <f t="shared" si="163"/>
        <v>42353</v>
      </c>
    </row>
    <row r="2618" spans="2:22" ht="42.75" hidden="1" x14ac:dyDescent="0.45">
      <c r="B2618">
        <v>3291</v>
      </c>
      <c r="C2618" s="9" t="s">
        <v>3291</v>
      </c>
      <c r="D2618" s="3" t="s">
        <v>7401</v>
      </c>
      <c r="E2618" s="5">
        <v>500</v>
      </c>
      <c r="F2618" s="7">
        <v>570</v>
      </c>
      <c r="G2618" t="s">
        <v>8218</v>
      </c>
      <c r="H2618" t="s">
        <v>8223</v>
      </c>
      <c r="I2618" t="s">
        <v>8245</v>
      </c>
      <c r="J2618">
        <v>1442462340</v>
      </c>
      <c r="K2618">
        <v>1439743900</v>
      </c>
      <c r="L2618" t="b">
        <v>0</v>
      </c>
      <c r="M2618">
        <v>14</v>
      </c>
      <c r="N2618" t="b">
        <v>1</v>
      </c>
      <c r="O2618" t="s">
        <v>8269</v>
      </c>
      <c r="P2618">
        <f t="shared" si="160"/>
        <v>114</v>
      </c>
      <c r="Q2618">
        <f t="shared" si="161"/>
        <v>40.71</v>
      </c>
      <c r="R2618" s="12" t="s">
        <v>8323</v>
      </c>
      <c r="S2618" t="s">
        <v>8326</v>
      </c>
      <c r="T2618" s="17">
        <f t="shared" si="162"/>
        <v>42232.702546296292</v>
      </c>
      <c r="U2618" s="17">
        <f t="shared" si="163"/>
        <v>41820.727777777778</v>
      </c>
    </row>
    <row r="2619" spans="2:22" ht="28.5" hidden="1" x14ac:dyDescent="0.45">
      <c r="B2619">
        <v>3711</v>
      </c>
      <c r="C2619" s="9" t="s">
        <v>3708</v>
      </c>
      <c r="D2619" s="3" t="s">
        <v>7821</v>
      </c>
      <c r="E2619" s="5">
        <v>500</v>
      </c>
      <c r="F2619" s="7">
        <v>570</v>
      </c>
      <c r="G2619" t="s">
        <v>8218</v>
      </c>
      <c r="H2619" t="s">
        <v>8223</v>
      </c>
      <c r="I2619" t="s">
        <v>8245</v>
      </c>
      <c r="J2619">
        <v>1402848000</v>
      </c>
      <c r="K2619">
        <v>1400606573</v>
      </c>
      <c r="L2619" t="b">
        <v>0</v>
      </c>
      <c r="M2619">
        <v>21</v>
      </c>
      <c r="N2619" t="b">
        <v>1</v>
      </c>
      <c r="O2619" t="s">
        <v>8269</v>
      </c>
      <c r="P2619">
        <f t="shared" si="160"/>
        <v>114</v>
      </c>
      <c r="Q2619">
        <f t="shared" si="161"/>
        <v>27.14</v>
      </c>
      <c r="R2619" s="12" t="s">
        <v>8323</v>
      </c>
      <c r="S2619" t="s">
        <v>8326</v>
      </c>
      <c r="T2619" s="17">
        <f t="shared" si="162"/>
        <v>41779.724224537036</v>
      </c>
      <c r="U2619" s="17">
        <f t="shared" si="163"/>
        <v>42298.726631944446</v>
      </c>
    </row>
    <row r="2620" spans="2:22" ht="42.75" hidden="1" x14ac:dyDescent="0.45">
      <c r="B2620">
        <v>3818</v>
      </c>
      <c r="C2620" s="9" t="s">
        <v>3815</v>
      </c>
      <c r="D2620" s="3" t="s">
        <v>7928</v>
      </c>
      <c r="E2620" s="5">
        <v>250</v>
      </c>
      <c r="F2620" s="7">
        <v>570</v>
      </c>
      <c r="G2620" t="s">
        <v>8218</v>
      </c>
      <c r="H2620" t="s">
        <v>8223</v>
      </c>
      <c r="I2620" t="s">
        <v>8245</v>
      </c>
      <c r="J2620">
        <v>1426187582</v>
      </c>
      <c r="K2620">
        <v>1423599182</v>
      </c>
      <c r="L2620" t="b">
        <v>0</v>
      </c>
      <c r="M2620">
        <v>10</v>
      </c>
      <c r="N2620" t="b">
        <v>1</v>
      </c>
      <c r="O2620" t="s">
        <v>8269</v>
      </c>
      <c r="P2620">
        <f t="shared" si="160"/>
        <v>228</v>
      </c>
      <c r="Q2620">
        <f t="shared" si="161"/>
        <v>57</v>
      </c>
      <c r="R2620" s="12" t="s">
        <v>8323</v>
      </c>
      <c r="S2620" t="s">
        <v>8326</v>
      </c>
      <c r="T2620" s="17">
        <f t="shared" si="162"/>
        <v>42045.84238425926</v>
      </c>
      <c r="U2620" s="17">
        <f t="shared" si="163"/>
        <v>41341.126481481479</v>
      </c>
    </row>
    <row r="2621" spans="2:22" ht="42.75" hidden="1" x14ac:dyDescent="0.45">
      <c r="B2621">
        <v>2906</v>
      </c>
      <c r="C2621" s="9" t="s">
        <v>2906</v>
      </c>
      <c r="D2621" s="3" t="s">
        <v>7016</v>
      </c>
      <c r="E2621" s="5">
        <v>6000</v>
      </c>
      <c r="F2621" s="7">
        <v>565</v>
      </c>
      <c r="G2621" t="s">
        <v>8220</v>
      </c>
      <c r="H2621" t="s">
        <v>8223</v>
      </c>
      <c r="I2621" t="s">
        <v>8245</v>
      </c>
      <c r="J2621">
        <v>1438390800</v>
      </c>
      <c r="K2621">
        <v>1436888066</v>
      </c>
      <c r="L2621" t="b">
        <v>0</v>
      </c>
      <c r="M2621">
        <v>7</v>
      </c>
      <c r="N2621" t="b">
        <v>0</v>
      </c>
      <c r="O2621" t="s">
        <v>8269</v>
      </c>
      <c r="P2621">
        <f t="shared" si="160"/>
        <v>9</v>
      </c>
      <c r="Q2621">
        <f t="shared" si="161"/>
        <v>80.709999999999994</v>
      </c>
      <c r="R2621" s="12" t="s">
        <v>8323</v>
      </c>
      <c r="S2621" t="s">
        <v>8326</v>
      </c>
      <c r="T2621" s="17">
        <f t="shared" si="162"/>
        <v>42199.648912037039</v>
      </c>
      <c r="U2621" s="17">
        <f t="shared" si="163"/>
        <v>42264.165972222225</v>
      </c>
    </row>
    <row r="2622" spans="2:22" ht="57" hidden="1" x14ac:dyDescent="0.45">
      <c r="B2622">
        <v>3752</v>
      </c>
      <c r="C2622" s="9" t="s">
        <v>3749</v>
      </c>
      <c r="D2622" s="3" t="s">
        <v>7862</v>
      </c>
      <c r="E2622" s="5">
        <v>500</v>
      </c>
      <c r="F2622" s="7">
        <v>565</v>
      </c>
      <c r="G2622" t="s">
        <v>8218</v>
      </c>
      <c r="H2622" t="s">
        <v>8224</v>
      </c>
      <c r="I2622" t="s">
        <v>8246</v>
      </c>
      <c r="J2622">
        <v>1476651600</v>
      </c>
      <c r="K2622">
        <v>1473189335</v>
      </c>
      <c r="L2622" t="b">
        <v>0</v>
      </c>
      <c r="M2622">
        <v>15</v>
      </c>
      <c r="N2622" t="b">
        <v>1</v>
      </c>
      <c r="O2622" t="s">
        <v>8303</v>
      </c>
      <c r="P2622">
        <f t="shared" si="160"/>
        <v>113</v>
      </c>
      <c r="Q2622">
        <f t="shared" si="161"/>
        <v>37.67</v>
      </c>
      <c r="R2622" s="12" t="s">
        <v>8323</v>
      </c>
      <c r="S2622" t="s">
        <v>8335</v>
      </c>
      <c r="T2622" s="17">
        <f t="shared" si="162"/>
        <v>42619.802488425921</v>
      </c>
      <c r="U2622" s="17">
        <f t="shared" si="163"/>
        <v>41805.666666666664</v>
      </c>
      <c r="V2622">
        <f>YEAR(T:T)</f>
        <v>2016</v>
      </c>
    </row>
    <row r="2623" spans="2:22" ht="42.75" hidden="1" x14ac:dyDescent="0.45">
      <c r="B2623">
        <v>74</v>
      </c>
      <c r="C2623" s="9" t="s">
        <v>76</v>
      </c>
      <c r="D2623" s="3" t="s">
        <v>4185</v>
      </c>
      <c r="E2623" s="5">
        <v>500</v>
      </c>
      <c r="F2623" s="7">
        <v>564.66</v>
      </c>
      <c r="G2623" t="s">
        <v>8218</v>
      </c>
      <c r="H2623" t="s">
        <v>8229</v>
      </c>
      <c r="I2623" t="s">
        <v>8248</v>
      </c>
      <c r="J2623">
        <v>1453376495</v>
      </c>
      <c r="K2623">
        <v>1450784495</v>
      </c>
      <c r="L2623" t="b">
        <v>0</v>
      </c>
      <c r="M2623">
        <v>29</v>
      </c>
      <c r="N2623" t="b">
        <v>1</v>
      </c>
      <c r="O2623" t="s">
        <v>8264</v>
      </c>
      <c r="P2623">
        <f t="shared" si="160"/>
        <v>113</v>
      </c>
      <c r="Q2623">
        <f t="shared" si="161"/>
        <v>19.47</v>
      </c>
      <c r="R2623" s="12" t="s">
        <v>8321</v>
      </c>
      <c r="S2623" t="s">
        <v>8343</v>
      </c>
      <c r="T2623" s="17">
        <f t="shared" si="162"/>
        <v>42360.487210648149</v>
      </c>
      <c r="U2623" s="17">
        <f t="shared" si="163"/>
        <v>42075.800717592589</v>
      </c>
    </row>
    <row r="2624" spans="2:22" ht="42.75" hidden="1" x14ac:dyDescent="0.45">
      <c r="B2624">
        <v>1659</v>
      </c>
      <c r="C2624" s="9" t="s">
        <v>1660</v>
      </c>
      <c r="D2624" s="3" t="s">
        <v>5769</v>
      </c>
      <c r="E2624" s="5">
        <v>500</v>
      </c>
      <c r="F2624" s="7">
        <v>564</v>
      </c>
      <c r="G2624" t="s">
        <v>8218</v>
      </c>
      <c r="H2624" t="s">
        <v>8224</v>
      </c>
      <c r="I2624" t="s">
        <v>8246</v>
      </c>
      <c r="J2624">
        <v>1387281600</v>
      </c>
      <c r="K2624">
        <v>1384811721</v>
      </c>
      <c r="L2624" t="b">
        <v>0</v>
      </c>
      <c r="M2624">
        <v>45</v>
      </c>
      <c r="N2624" t="b">
        <v>1</v>
      </c>
      <c r="O2624" t="s">
        <v>8290</v>
      </c>
      <c r="P2624">
        <f t="shared" si="160"/>
        <v>113</v>
      </c>
      <c r="Q2624">
        <f t="shared" si="161"/>
        <v>12.53</v>
      </c>
      <c r="R2624" s="12" t="s">
        <v>8327</v>
      </c>
      <c r="S2624" t="s">
        <v>8338</v>
      </c>
      <c r="T2624" s="17">
        <f t="shared" si="162"/>
        <v>41596.913437499999</v>
      </c>
      <c r="U2624" s="17">
        <f t="shared" si="163"/>
        <v>42217.041666666672</v>
      </c>
    </row>
    <row r="2625" spans="2:21" ht="42.75" hidden="1" x14ac:dyDescent="0.45">
      <c r="B2625">
        <v>4028</v>
      </c>
      <c r="C2625" s="9" t="s">
        <v>4024</v>
      </c>
      <c r="D2625" s="3" t="s">
        <v>8133</v>
      </c>
      <c r="E2625" s="5">
        <v>2000</v>
      </c>
      <c r="F2625" s="7">
        <v>561</v>
      </c>
      <c r="G2625" t="s">
        <v>8220</v>
      </c>
      <c r="H2625" t="s">
        <v>8223</v>
      </c>
      <c r="I2625" t="s">
        <v>8245</v>
      </c>
      <c r="J2625">
        <v>1402007500</v>
      </c>
      <c r="K2625">
        <v>1399415500</v>
      </c>
      <c r="L2625" t="b">
        <v>0</v>
      </c>
      <c r="M2625">
        <v>11</v>
      </c>
      <c r="N2625" t="b">
        <v>0</v>
      </c>
      <c r="O2625" t="s">
        <v>8269</v>
      </c>
      <c r="P2625">
        <f t="shared" si="160"/>
        <v>28</v>
      </c>
      <c r="Q2625">
        <f t="shared" si="161"/>
        <v>51</v>
      </c>
      <c r="R2625" s="12" t="s">
        <v>8323</v>
      </c>
      <c r="S2625" t="s">
        <v>8326</v>
      </c>
      <c r="T2625" s="17">
        <f t="shared" si="162"/>
        <v>41765.938657407409</v>
      </c>
      <c r="U2625" s="17">
        <f t="shared" si="163"/>
        <v>42659.875</v>
      </c>
    </row>
    <row r="2626" spans="2:21" ht="42.75" hidden="1" x14ac:dyDescent="0.45">
      <c r="B2626">
        <v>169</v>
      </c>
      <c r="C2626" s="9" t="s">
        <v>171</v>
      </c>
      <c r="D2626" s="3" t="s">
        <v>4279</v>
      </c>
      <c r="E2626" s="5">
        <v>2500</v>
      </c>
      <c r="F2626" s="7">
        <v>560</v>
      </c>
      <c r="G2626" t="s">
        <v>8220</v>
      </c>
      <c r="H2626" t="s">
        <v>8224</v>
      </c>
      <c r="I2626" t="s">
        <v>8246</v>
      </c>
      <c r="J2626">
        <v>1413634059</v>
      </c>
      <c r="K2626">
        <v>1411042059</v>
      </c>
      <c r="L2626" t="b">
        <v>0</v>
      </c>
      <c r="M2626">
        <v>10</v>
      </c>
      <c r="N2626" t="b">
        <v>0</v>
      </c>
      <c r="O2626" t="s">
        <v>8266</v>
      </c>
      <c r="P2626">
        <f t="shared" si="160"/>
        <v>22</v>
      </c>
      <c r="Q2626">
        <f t="shared" si="161"/>
        <v>56</v>
      </c>
      <c r="R2626" s="12" t="s">
        <v>8321</v>
      </c>
      <c r="S2626" t="s">
        <v>8325</v>
      </c>
      <c r="T2626" s="17">
        <f t="shared" si="162"/>
        <v>41900.505312499998</v>
      </c>
      <c r="U2626" s="17">
        <f t="shared" si="163"/>
        <v>42390.487210648149</v>
      </c>
    </row>
    <row r="2627" spans="2:21" ht="42.75" hidden="1" x14ac:dyDescent="0.45">
      <c r="B2627">
        <v>1725</v>
      </c>
      <c r="C2627" s="9" t="s">
        <v>1726</v>
      </c>
      <c r="D2627" s="3" t="s">
        <v>5835</v>
      </c>
      <c r="E2627" s="5">
        <v>5500</v>
      </c>
      <c r="F2627" s="7">
        <v>560</v>
      </c>
      <c r="G2627" t="s">
        <v>8220</v>
      </c>
      <c r="H2627" t="s">
        <v>8223</v>
      </c>
      <c r="I2627" t="s">
        <v>8245</v>
      </c>
      <c r="J2627">
        <v>1408922049</v>
      </c>
      <c r="K2627">
        <v>1406330049</v>
      </c>
      <c r="L2627" t="b">
        <v>0</v>
      </c>
      <c r="M2627">
        <v>9</v>
      </c>
      <c r="N2627" t="b">
        <v>0</v>
      </c>
      <c r="O2627" t="s">
        <v>8291</v>
      </c>
      <c r="P2627">
        <f t="shared" ref="P2627:P2690" si="164">ROUND(F2627/E2627*100,0)</f>
        <v>10</v>
      </c>
      <c r="Q2627">
        <f t="shared" ref="Q2627:Q2690" si="165">IFERROR(ROUND(F2627/M2627,2),0)</f>
        <v>62.22</v>
      </c>
      <c r="R2627" s="12" t="s">
        <v>8327</v>
      </c>
      <c r="S2627" t="s">
        <v>8330</v>
      </c>
      <c r="T2627" s="17">
        <f t="shared" ref="T2627:T2690" si="166">(((K2627/60)/60)/24)+DATE(1970,1,1)</f>
        <v>41845.968159722222</v>
      </c>
      <c r="U2627" s="17">
        <f t="shared" si="163"/>
        <v>41625.5</v>
      </c>
    </row>
    <row r="2628" spans="2:21" ht="42.75" hidden="1" x14ac:dyDescent="0.45">
      <c r="B2628">
        <v>2140</v>
      </c>
      <c r="C2628" s="9" t="s">
        <v>2141</v>
      </c>
      <c r="D2628" s="3" t="s">
        <v>6250</v>
      </c>
      <c r="E2628" s="5">
        <v>500000</v>
      </c>
      <c r="F2628" s="7">
        <v>560</v>
      </c>
      <c r="G2628" t="s">
        <v>8220</v>
      </c>
      <c r="H2628" t="s">
        <v>8223</v>
      </c>
      <c r="I2628" t="s">
        <v>8245</v>
      </c>
      <c r="J2628">
        <v>1357934424</v>
      </c>
      <c r="K2628">
        <v>1355342424</v>
      </c>
      <c r="L2628" t="b">
        <v>0</v>
      </c>
      <c r="M2628">
        <v>11</v>
      </c>
      <c r="N2628" t="b">
        <v>0</v>
      </c>
      <c r="O2628" t="s">
        <v>8280</v>
      </c>
      <c r="P2628">
        <f t="shared" si="164"/>
        <v>0</v>
      </c>
      <c r="Q2628">
        <f t="shared" si="165"/>
        <v>50.91</v>
      </c>
      <c r="R2628" s="12" t="s">
        <v>8316</v>
      </c>
      <c r="S2628" t="s">
        <v>8334</v>
      </c>
      <c r="T2628" s="17">
        <f t="shared" si="166"/>
        <v>41255.833611111113</v>
      </c>
      <c r="U2628" s="17">
        <f t="shared" si="163"/>
        <v>41795.938657407409</v>
      </c>
    </row>
    <row r="2629" spans="2:21" ht="42.75" hidden="1" x14ac:dyDescent="0.45">
      <c r="B2629">
        <v>1896</v>
      </c>
      <c r="C2629" s="9" t="s">
        <v>1897</v>
      </c>
      <c r="D2629" s="3" t="s">
        <v>6006</v>
      </c>
      <c r="E2629" s="5">
        <v>451</v>
      </c>
      <c r="F2629" s="7">
        <v>559</v>
      </c>
      <c r="G2629" t="s">
        <v>8218</v>
      </c>
      <c r="H2629" t="s">
        <v>8223</v>
      </c>
      <c r="I2629" t="s">
        <v>8245</v>
      </c>
      <c r="J2629">
        <v>1334250165</v>
      </c>
      <c r="K2629">
        <v>1331658165</v>
      </c>
      <c r="L2629" t="b">
        <v>0</v>
      </c>
      <c r="M2629">
        <v>13</v>
      </c>
      <c r="N2629" t="b">
        <v>1</v>
      </c>
      <c r="O2629" t="s">
        <v>8277</v>
      </c>
      <c r="P2629">
        <f t="shared" si="164"/>
        <v>124</v>
      </c>
      <c r="Q2629">
        <f t="shared" si="165"/>
        <v>43</v>
      </c>
      <c r="R2629" s="12" t="s">
        <v>8327</v>
      </c>
      <c r="S2629" t="s">
        <v>8328</v>
      </c>
      <c r="T2629" s="17">
        <f t="shared" si="166"/>
        <v>40981.710243055553</v>
      </c>
      <c r="U2629" s="17">
        <f t="shared" si="163"/>
        <v>41930.505312499998</v>
      </c>
    </row>
    <row r="2630" spans="2:21" ht="28.5" x14ac:dyDescent="0.45">
      <c r="B2630">
        <v>3309</v>
      </c>
      <c r="C2630" s="9" t="s">
        <v>3309</v>
      </c>
      <c r="D2630" s="3" t="s">
        <v>7419</v>
      </c>
      <c r="E2630" s="5">
        <v>350</v>
      </c>
      <c r="F2630" s="7">
        <v>558</v>
      </c>
      <c r="G2630" t="s">
        <v>8218</v>
      </c>
      <c r="H2630" t="s">
        <v>8224</v>
      </c>
      <c r="I2630" t="s">
        <v>8246</v>
      </c>
      <c r="J2630">
        <v>1476632178</v>
      </c>
      <c r="K2630">
        <v>1473953778</v>
      </c>
      <c r="L2630" t="b">
        <v>0</v>
      </c>
      <c r="M2630">
        <v>31</v>
      </c>
      <c r="N2630" t="b">
        <v>1</v>
      </c>
      <c r="O2630" t="s">
        <v>8269</v>
      </c>
      <c r="P2630">
        <f t="shared" si="164"/>
        <v>159</v>
      </c>
      <c r="Q2630">
        <f t="shared" si="165"/>
        <v>18</v>
      </c>
      <c r="R2630" s="12" t="s">
        <v>8323</v>
      </c>
      <c r="S2630" t="s">
        <v>8326</v>
      </c>
      <c r="T2630" s="17">
        <f t="shared" si="166"/>
        <v>42628.650208333333</v>
      </c>
      <c r="U2630" s="17">
        <f t="shared" ref="U2630:U2693" si="167">(((J2627/60)/60)/24)+DATE(1970,1,1)</f>
        <v>41875.968159722222</v>
      </c>
    </row>
    <row r="2631" spans="2:21" ht="42.75" hidden="1" x14ac:dyDescent="0.45">
      <c r="B2631">
        <v>2281</v>
      </c>
      <c r="C2631" s="9" t="s">
        <v>2282</v>
      </c>
      <c r="D2631" s="3" t="s">
        <v>6391</v>
      </c>
      <c r="E2631" s="5">
        <v>300</v>
      </c>
      <c r="F2631" s="7">
        <v>555</v>
      </c>
      <c r="G2631" t="s">
        <v>8218</v>
      </c>
      <c r="H2631" t="s">
        <v>8223</v>
      </c>
      <c r="I2631" t="s">
        <v>8245</v>
      </c>
      <c r="J2631">
        <v>1311576600</v>
      </c>
      <c r="K2631">
        <v>1306219897</v>
      </c>
      <c r="L2631" t="b">
        <v>0</v>
      </c>
      <c r="M2631">
        <v>11</v>
      </c>
      <c r="N2631" t="b">
        <v>1</v>
      </c>
      <c r="O2631" t="s">
        <v>8274</v>
      </c>
      <c r="P2631">
        <f t="shared" si="164"/>
        <v>185</v>
      </c>
      <c r="Q2631">
        <f t="shared" si="165"/>
        <v>50.45</v>
      </c>
      <c r="R2631" s="12" t="s">
        <v>8327</v>
      </c>
      <c r="S2631" t="s">
        <v>8331</v>
      </c>
      <c r="T2631" s="17">
        <f t="shared" si="166"/>
        <v>40687.285844907405</v>
      </c>
      <c r="U2631" s="17">
        <f t="shared" si="167"/>
        <v>41285.833611111113</v>
      </c>
    </row>
    <row r="2632" spans="2:21" ht="42.75" hidden="1" x14ac:dyDescent="0.45">
      <c r="B2632">
        <v>685</v>
      </c>
      <c r="C2632" s="9" t="s">
        <v>686</v>
      </c>
      <c r="D2632" s="3" t="s">
        <v>4795</v>
      </c>
      <c r="E2632" s="5">
        <v>2000</v>
      </c>
      <c r="F2632" s="7">
        <v>553</v>
      </c>
      <c r="G2632" t="s">
        <v>8220</v>
      </c>
      <c r="H2632" t="s">
        <v>8223</v>
      </c>
      <c r="I2632" t="s">
        <v>8245</v>
      </c>
      <c r="J2632">
        <v>1421095672</v>
      </c>
      <c r="K2632">
        <v>1417207672</v>
      </c>
      <c r="L2632" t="b">
        <v>0</v>
      </c>
      <c r="M2632">
        <v>10</v>
      </c>
      <c r="N2632" t="b">
        <v>0</v>
      </c>
      <c r="O2632" t="s">
        <v>8271</v>
      </c>
      <c r="P2632">
        <f t="shared" si="164"/>
        <v>28</v>
      </c>
      <c r="Q2632">
        <f t="shared" si="165"/>
        <v>55.3</v>
      </c>
      <c r="R2632" s="12" t="s">
        <v>8308</v>
      </c>
      <c r="S2632" t="s">
        <v>8310</v>
      </c>
      <c r="T2632" s="17">
        <f t="shared" si="166"/>
        <v>41971.866574074069</v>
      </c>
      <c r="U2632" s="17">
        <f t="shared" si="167"/>
        <v>41011.710243055553</v>
      </c>
    </row>
    <row r="2633" spans="2:21" ht="28.5" hidden="1" x14ac:dyDescent="0.45">
      <c r="B2633">
        <v>1807</v>
      </c>
      <c r="C2633" s="9" t="s">
        <v>1808</v>
      </c>
      <c r="D2633" s="3" t="s">
        <v>5917</v>
      </c>
      <c r="E2633" s="5">
        <v>5000</v>
      </c>
      <c r="F2633" s="7">
        <v>553</v>
      </c>
      <c r="G2633" t="s">
        <v>8220</v>
      </c>
      <c r="H2633" t="s">
        <v>8223</v>
      </c>
      <c r="I2633" t="s">
        <v>8245</v>
      </c>
      <c r="J2633">
        <v>1411868313</v>
      </c>
      <c r="K2633">
        <v>1409276313</v>
      </c>
      <c r="L2633" t="b">
        <v>1</v>
      </c>
      <c r="M2633">
        <v>8</v>
      </c>
      <c r="N2633" t="b">
        <v>0</v>
      </c>
      <c r="O2633" t="s">
        <v>8283</v>
      </c>
      <c r="P2633">
        <f t="shared" si="164"/>
        <v>11</v>
      </c>
      <c r="Q2633">
        <f t="shared" si="165"/>
        <v>69.13</v>
      </c>
      <c r="R2633" s="12" t="s">
        <v>8313</v>
      </c>
      <c r="S2633" t="s">
        <v>8314</v>
      </c>
      <c r="T2633" s="17">
        <f t="shared" si="166"/>
        <v>41880.068437499998</v>
      </c>
      <c r="U2633" s="17">
        <f t="shared" si="167"/>
        <v>42659.650208333333</v>
      </c>
    </row>
    <row r="2634" spans="2:21" ht="42.75" hidden="1" x14ac:dyDescent="0.45">
      <c r="B2634">
        <v>1391</v>
      </c>
      <c r="C2634" s="9" t="s">
        <v>1392</v>
      </c>
      <c r="D2634" s="3" t="s">
        <v>5501</v>
      </c>
      <c r="E2634" s="5">
        <v>500</v>
      </c>
      <c r="F2634" s="7">
        <v>551</v>
      </c>
      <c r="G2634" t="s">
        <v>8218</v>
      </c>
      <c r="H2634" t="s">
        <v>8223</v>
      </c>
      <c r="I2634" t="s">
        <v>8245</v>
      </c>
      <c r="J2634">
        <v>1440219540</v>
      </c>
      <c r="K2634">
        <v>1436369818</v>
      </c>
      <c r="L2634" t="b">
        <v>0</v>
      </c>
      <c r="M2634">
        <v>13</v>
      </c>
      <c r="N2634" t="b">
        <v>1</v>
      </c>
      <c r="O2634" t="s">
        <v>8274</v>
      </c>
      <c r="P2634">
        <f t="shared" si="164"/>
        <v>110</v>
      </c>
      <c r="Q2634">
        <f t="shared" si="165"/>
        <v>42.38</v>
      </c>
      <c r="R2634" s="12" t="s">
        <v>8327</v>
      </c>
      <c r="S2634" t="s">
        <v>8331</v>
      </c>
      <c r="T2634" s="17">
        <f t="shared" si="166"/>
        <v>42193.650671296295</v>
      </c>
      <c r="U2634" s="17">
        <f t="shared" si="167"/>
        <v>40749.284722222219</v>
      </c>
    </row>
    <row r="2635" spans="2:21" ht="28.5" hidden="1" x14ac:dyDescent="0.45">
      <c r="B2635">
        <v>1612</v>
      </c>
      <c r="C2635" s="9" t="s">
        <v>1613</v>
      </c>
      <c r="D2635" s="3" t="s">
        <v>5722</v>
      </c>
      <c r="E2635" s="5">
        <v>500</v>
      </c>
      <c r="F2635" s="7">
        <v>550</v>
      </c>
      <c r="G2635" t="s">
        <v>8218</v>
      </c>
      <c r="H2635" t="s">
        <v>8223</v>
      </c>
      <c r="I2635" t="s">
        <v>8245</v>
      </c>
      <c r="J2635">
        <v>1357160384</v>
      </c>
      <c r="K2635">
        <v>1354568384</v>
      </c>
      <c r="L2635" t="b">
        <v>0</v>
      </c>
      <c r="M2635">
        <v>11</v>
      </c>
      <c r="N2635" t="b">
        <v>1</v>
      </c>
      <c r="O2635" t="s">
        <v>8274</v>
      </c>
      <c r="P2635">
        <f t="shared" si="164"/>
        <v>110</v>
      </c>
      <c r="Q2635">
        <f t="shared" si="165"/>
        <v>50</v>
      </c>
      <c r="R2635" s="12" t="s">
        <v>8327</v>
      </c>
      <c r="S2635" t="s">
        <v>8331</v>
      </c>
      <c r="T2635" s="17">
        <f t="shared" si="166"/>
        <v>41246.874814814815</v>
      </c>
      <c r="U2635" s="17">
        <f t="shared" si="167"/>
        <v>42016.866574074069</v>
      </c>
    </row>
    <row r="2636" spans="2:21" ht="42.75" hidden="1" x14ac:dyDescent="0.45">
      <c r="B2636">
        <v>2752</v>
      </c>
      <c r="C2636" s="9" t="s">
        <v>2752</v>
      </c>
      <c r="D2636" s="3" t="s">
        <v>6862</v>
      </c>
      <c r="E2636" s="5">
        <v>4800</v>
      </c>
      <c r="F2636" s="7">
        <v>550</v>
      </c>
      <c r="G2636" t="s">
        <v>8220</v>
      </c>
      <c r="H2636" t="s">
        <v>8223</v>
      </c>
      <c r="I2636" t="s">
        <v>8245</v>
      </c>
      <c r="J2636">
        <v>1324232504</v>
      </c>
      <c r="K2636">
        <v>1320776504</v>
      </c>
      <c r="L2636" t="b">
        <v>0</v>
      </c>
      <c r="M2636">
        <v>14</v>
      </c>
      <c r="N2636" t="b">
        <v>0</v>
      </c>
      <c r="O2636" t="s">
        <v>8302</v>
      </c>
      <c r="P2636">
        <f t="shared" si="164"/>
        <v>11</v>
      </c>
      <c r="Q2636">
        <f t="shared" si="165"/>
        <v>39.29</v>
      </c>
      <c r="R2636" s="12" t="s">
        <v>8311</v>
      </c>
      <c r="S2636" t="s">
        <v>8356</v>
      </c>
      <c r="T2636" s="17">
        <f t="shared" si="166"/>
        <v>40855.765092592592</v>
      </c>
      <c r="U2636" s="17">
        <f t="shared" si="167"/>
        <v>41910.068437499998</v>
      </c>
    </row>
    <row r="2637" spans="2:21" ht="42.75" hidden="1" x14ac:dyDescent="0.45">
      <c r="B2637">
        <v>2897</v>
      </c>
      <c r="C2637" s="9" t="s">
        <v>2897</v>
      </c>
      <c r="D2637" s="3" t="s">
        <v>7007</v>
      </c>
      <c r="E2637" s="5">
        <v>12000</v>
      </c>
      <c r="F2637" s="7">
        <v>550</v>
      </c>
      <c r="G2637" t="s">
        <v>8220</v>
      </c>
      <c r="H2637" t="s">
        <v>8223</v>
      </c>
      <c r="I2637" t="s">
        <v>8245</v>
      </c>
      <c r="J2637">
        <v>1444577345</v>
      </c>
      <c r="K2637">
        <v>1441985458</v>
      </c>
      <c r="L2637" t="b">
        <v>0</v>
      </c>
      <c r="M2637">
        <v>3</v>
      </c>
      <c r="N2637" t="b">
        <v>0</v>
      </c>
      <c r="O2637" t="s">
        <v>8269</v>
      </c>
      <c r="P2637">
        <f t="shared" si="164"/>
        <v>5</v>
      </c>
      <c r="Q2637">
        <f t="shared" si="165"/>
        <v>183.33</v>
      </c>
      <c r="R2637" s="12" t="s">
        <v>8323</v>
      </c>
      <c r="S2637" t="s">
        <v>8326</v>
      </c>
      <c r="T2637" s="17">
        <f t="shared" si="166"/>
        <v>42258.646504629629</v>
      </c>
      <c r="U2637" s="17">
        <f t="shared" si="167"/>
        <v>42238.207638888889</v>
      </c>
    </row>
    <row r="2638" spans="2:21" ht="42.75" hidden="1" x14ac:dyDescent="0.45">
      <c r="B2638">
        <v>3514</v>
      </c>
      <c r="C2638" s="9" t="s">
        <v>3513</v>
      </c>
      <c r="D2638" s="3" t="s">
        <v>7624</v>
      </c>
      <c r="E2638" s="5">
        <v>500</v>
      </c>
      <c r="F2638" s="7">
        <v>550</v>
      </c>
      <c r="G2638" t="s">
        <v>8218</v>
      </c>
      <c r="H2638" t="s">
        <v>8223</v>
      </c>
      <c r="I2638" t="s">
        <v>8245</v>
      </c>
      <c r="J2638">
        <v>1422853140</v>
      </c>
      <c r="K2638">
        <v>1421439552</v>
      </c>
      <c r="L2638" t="b">
        <v>0</v>
      </c>
      <c r="M2638">
        <v>10</v>
      </c>
      <c r="N2638" t="b">
        <v>1</v>
      </c>
      <c r="O2638" t="s">
        <v>8269</v>
      </c>
      <c r="P2638">
        <f t="shared" si="164"/>
        <v>110</v>
      </c>
      <c r="Q2638">
        <f t="shared" si="165"/>
        <v>55</v>
      </c>
      <c r="R2638" s="12" t="s">
        <v>8323</v>
      </c>
      <c r="S2638" t="s">
        <v>8326</v>
      </c>
      <c r="T2638" s="17">
        <f t="shared" si="166"/>
        <v>42020.846666666665</v>
      </c>
      <c r="U2638" s="17">
        <f t="shared" si="167"/>
        <v>41276.874814814815</v>
      </c>
    </row>
    <row r="2639" spans="2:21" ht="42.75" hidden="1" x14ac:dyDescent="0.45">
      <c r="B2639">
        <v>3934</v>
      </c>
      <c r="C2639" s="9" t="s">
        <v>3931</v>
      </c>
      <c r="D2639" s="3" t="s">
        <v>8042</v>
      </c>
      <c r="E2639" s="5">
        <v>5000</v>
      </c>
      <c r="F2639" s="7">
        <v>550</v>
      </c>
      <c r="G2639" t="s">
        <v>8220</v>
      </c>
      <c r="H2639" t="s">
        <v>8223</v>
      </c>
      <c r="I2639" t="s">
        <v>8245</v>
      </c>
      <c r="J2639">
        <v>1443704400</v>
      </c>
      <c r="K2639">
        <v>1439827639</v>
      </c>
      <c r="L2639" t="b">
        <v>0</v>
      </c>
      <c r="M2639">
        <v>12</v>
      </c>
      <c r="N2639" t="b">
        <v>0</v>
      </c>
      <c r="O2639" t="s">
        <v>8269</v>
      </c>
      <c r="P2639">
        <f t="shared" si="164"/>
        <v>11</v>
      </c>
      <c r="Q2639">
        <f t="shared" si="165"/>
        <v>45.83</v>
      </c>
      <c r="R2639" s="12" t="s">
        <v>8323</v>
      </c>
      <c r="S2639" t="s">
        <v>8326</v>
      </c>
      <c r="T2639" s="17">
        <f t="shared" si="166"/>
        <v>42233.671747685185</v>
      </c>
      <c r="U2639" s="17">
        <f t="shared" si="167"/>
        <v>40895.765092592592</v>
      </c>
    </row>
    <row r="2640" spans="2:21" ht="42.75" hidden="1" x14ac:dyDescent="0.45">
      <c r="B2640">
        <v>2455</v>
      </c>
      <c r="C2640" s="9" t="s">
        <v>2456</v>
      </c>
      <c r="D2640" s="3" t="s">
        <v>6565</v>
      </c>
      <c r="E2640" s="5">
        <v>300</v>
      </c>
      <c r="F2640" s="7">
        <v>546</v>
      </c>
      <c r="G2640" t="s">
        <v>8218</v>
      </c>
      <c r="H2640" t="s">
        <v>8223</v>
      </c>
      <c r="I2640" t="s">
        <v>8245</v>
      </c>
      <c r="J2640">
        <v>1461177950</v>
      </c>
      <c r="K2640">
        <v>1458758750</v>
      </c>
      <c r="L2640" t="b">
        <v>0</v>
      </c>
      <c r="M2640">
        <v>16</v>
      </c>
      <c r="N2640" t="b">
        <v>1</v>
      </c>
      <c r="O2640" t="s">
        <v>8296</v>
      </c>
      <c r="P2640">
        <f t="shared" si="164"/>
        <v>182</v>
      </c>
      <c r="Q2640">
        <f t="shared" si="165"/>
        <v>34.130000000000003</v>
      </c>
      <c r="R2640" s="12" t="s">
        <v>8319</v>
      </c>
      <c r="S2640" t="s">
        <v>8320</v>
      </c>
      <c r="T2640" s="17">
        <f t="shared" si="166"/>
        <v>42452.781828703708</v>
      </c>
      <c r="U2640" s="17">
        <f t="shared" si="167"/>
        <v>42288.645196759258</v>
      </c>
    </row>
    <row r="2641" spans="2:21" ht="42.75" hidden="1" x14ac:dyDescent="0.45">
      <c r="B2641">
        <v>818</v>
      </c>
      <c r="C2641" s="9" t="s">
        <v>819</v>
      </c>
      <c r="D2641" s="3" t="s">
        <v>4928</v>
      </c>
      <c r="E2641" s="5">
        <v>350</v>
      </c>
      <c r="F2641" s="7">
        <v>545</v>
      </c>
      <c r="G2641" t="s">
        <v>8218</v>
      </c>
      <c r="H2641" t="s">
        <v>8223</v>
      </c>
      <c r="I2641" t="s">
        <v>8245</v>
      </c>
      <c r="J2641">
        <v>1344358860</v>
      </c>
      <c r="K2641">
        <v>1343682681</v>
      </c>
      <c r="L2641" t="b">
        <v>0</v>
      </c>
      <c r="M2641">
        <v>19</v>
      </c>
      <c r="N2641" t="b">
        <v>1</v>
      </c>
      <c r="O2641" t="s">
        <v>8274</v>
      </c>
      <c r="P2641">
        <f t="shared" si="164"/>
        <v>156</v>
      </c>
      <c r="Q2641">
        <f t="shared" si="165"/>
        <v>28.68</v>
      </c>
      <c r="R2641" s="12" t="s">
        <v>8327</v>
      </c>
      <c r="S2641" t="s">
        <v>8331</v>
      </c>
      <c r="T2641" s="17">
        <f t="shared" si="166"/>
        <v>41120.882881944446</v>
      </c>
      <c r="U2641" s="17">
        <f t="shared" si="167"/>
        <v>42037.207638888889</v>
      </c>
    </row>
    <row r="2642" spans="2:21" ht="42.75" hidden="1" x14ac:dyDescent="0.45">
      <c r="B2642">
        <v>856</v>
      </c>
      <c r="C2642" s="9" t="s">
        <v>857</v>
      </c>
      <c r="D2642" s="3" t="s">
        <v>4966</v>
      </c>
      <c r="E2642" s="5">
        <v>250</v>
      </c>
      <c r="F2642" s="7">
        <v>545</v>
      </c>
      <c r="G2642" t="s">
        <v>8218</v>
      </c>
      <c r="H2642" t="s">
        <v>8235</v>
      </c>
      <c r="I2642" t="s">
        <v>8248</v>
      </c>
      <c r="J2642">
        <v>1477422000</v>
      </c>
      <c r="K2642">
        <v>1472282956</v>
      </c>
      <c r="L2642" t="b">
        <v>0</v>
      </c>
      <c r="M2642">
        <v>28</v>
      </c>
      <c r="N2642" t="b">
        <v>1</v>
      </c>
      <c r="O2642" t="s">
        <v>8275</v>
      </c>
      <c r="P2642">
        <f t="shared" si="164"/>
        <v>218</v>
      </c>
      <c r="Q2642">
        <f t="shared" si="165"/>
        <v>19.46</v>
      </c>
      <c r="R2642" s="12" t="s">
        <v>8327</v>
      </c>
      <c r="S2642" t="s">
        <v>8336</v>
      </c>
      <c r="T2642" s="17">
        <f t="shared" si="166"/>
        <v>42609.311990740738</v>
      </c>
      <c r="U2642" s="17">
        <f t="shared" si="167"/>
        <v>42278.541666666672</v>
      </c>
    </row>
    <row r="2643" spans="2:21" ht="42.75" x14ac:dyDescent="0.45">
      <c r="B2643">
        <v>3181</v>
      </c>
      <c r="C2643" s="9" t="s">
        <v>3181</v>
      </c>
      <c r="D2643" s="3" t="s">
        <v>7291</v>
      </c>
      <c r="E2643" s="5">
        <v>500</v>
      </c>
      <c r="F2643" s="7">
        <v>545</v>
      </c>
      <c r="G2643" t="s">
        <v>8218</v>
      </c>
      <c r="H2643" t="s">
        <v>8224</v>
      </c>
      <c r="I2643" t="s">
        <v>8246</v>
      </c>
      <c r="J2643">
        <v>1402848000</v>
      </c>
      <c r="K2643">
        <v>1400570787</v>
      </c>
      <c r="L2643" t="b">
        <v>1</v>
      </c>
      <c r="M2643">
        <v>15</v>
      </c>
      <c r="N2643" t="b">
        <v>1</v>
      </c>
      <c r="O2643" t="s">
        <v>8269</v>
      </c>
      <c r="P2643">
        <f t="shared" si="164"/>
        <v>109</v>
      </c>
      <c r="Q2643">
        <f t="shared" si="165"/>
        <v>36.33</v>
      </c>
      <c r="R2643" s="12" t="s">
        <v>8323</v>
      </c>
      <c r="S2643" t="s">
        <v>8326</v>
      </c>
      <c r="T2643" s="17">
        <f t="shared" si="166"/>
        <v>41779.310034722221</v>
      </c>
      <c r="U2643" s="17">
        <f t="shared" si="167"/>
        <v>42480.781828703708</v>
      </c>
    </row>
    <row r="2644" spans="2:21" ht="42.75" x14ac:dyDescent="0.45">
      <c r="B2644">
        <v>3888</v>
      </c>
      <c r="C2644" s="9" t="s">
        <v>3885</v>
      </c>
      <c r="D2644" s="3" t="s">
        <v>7996</v>
      </c>
      <c r="E2644" s="5">
        <v>2000</v>
      </c>
      <c r="F2644" s="7">
        <v>542</v>
      </c>
      <c r="G2644" t="s">
        <v>8220</v>
      </c>
      <c r="H2644" t="s">
        <v>8224</v>
      </c>
      <c r="I2644" t="s">
        <v>8246</v>
      </c>
      <c r="J2644">
        <v>1488114358</v>
      </c>
      <c r="K2644">
        <v>1485522358</v>
      </c>
      <c r="L2644" t="b">
        <v>0</v>
      </c>
      <c r="M2644">
        <v>14</v>
      </c>
      <c r="N2644" t="b">
        <v>0</v>
      </c>
      <c r="O2644" t="s">
        <v>8269</v>
      </c>
      <c r="P2644">
        <f t="shared" si="164"/>
        <v>27</v>
      </c>
      <c r="Q2644">
        <f t="shared" si="165"/>
        <v>38.71</v>
      </c>
      <c r="R2644" s="12" t="s">
        <v>8323</v>
      </c>
      <c r="S2644" t="s">
        <v>8326</v>
      </c>
      <c r="T2644" s="17">
        <f t="shared" si="166"/>
        <v>42762.545810185184</v>
      </c>
      <c r="U2644" s="17">
        <f t="shared" si="167"/>
        <v>41128.709027777775</v>
      </c>
    </row>
    <row r="2645" spans="2:21" ht="42.75" hidden="1" x14ac:dyDescent="0.45">
      <c r="B2645">
        <v>3992</v>
      </c>
      <c r="C2645" s="9" t="s">
        <v>3988</v>
      </c>
      <c r="D2645" s="3" t="s">
        <v>8098</v>
      </c>
      <c r="E2645" s="5">
        <v>10000</v>
      </c>
      <c r="F2645" s="7">
        <v>541</v>
      </c>
      <c r="G2645" t="s">
        <v>8220</v>
      </c>
      <c r="H2645" t="s">
        <v>8223</v>
      </c>
      <c r="I2645" t="s">
        <v>8245</v>
      </c>
      <c r="J2645">
        <v>1449876859</v>
      </c>
      <c r="K2645">
        <v>1444689259</v>
      </c>
      <c r="L2645" t="b">
        <v>0</v>
      </c>
      <c r="M2645">
        <v>9</v>
      </c>
      <c r="N2645" t="b">
        <v>0</v>
      </c>
      <c r="O2645" t="s">
        <v>8269</v>
      </c>
      <c r="P2645">
        <f t="shared" si="164"/>
        <v>5</v>
      </c>
      <c r="Q2645">
        <f t="shared" si="165"/>
        <v>60.11</v>
      </c>
      <c r="R2645" s="12" t="s">
        <v>8323</v>
      </c>
      <c r="S2645" t="s">
        <v>8326</v>
      </c>
      <c r="T2645" s="17">
        <f t="shared" si="166"/>
        <v>42289.94049768518</v>
      </c>
      <c r="U2645" s="17">
        <f t="shared" si="167"/>
        <v>42668.791666666672</v>
      </c>
    </row>
    <row r="2646" spans="2:21" ht="42.75" x14ac:dyDescent="0.45">
      <c r="B2646">
        <v>3133</v>
      </c>
      <c r="C2646" s="9" t="s">
        <v>3133</v>
      </c>
      <c r="D2646" s="3" t="s">
        <v>7243</v>
      </c>
      <c r="E2646" s="5">
        <v>500</v>
      </c>
      <c r="F2646" s="7">
        <v>540</v>
      </c>
      <c r="G2646" t="s">
        <v>8221</v>
      </c>
      <c r="H2646" t="s">
        <v>8224</v>
      </c>
      <c r="I2646" t="s">
        <v>8246</v>
      </c>
      <c r="J2646">
        <v>1490358834</v>
      </c>
      <c r="K2646">
        <v>1487770434</v>
      </c>
      <c r="L2646" t="b">
        <v>0</v>
      </c>
      <c r="M2646">
        <v>16</v>
      </c>
      <c r="N2646" t="b">
        <v>0</v>
      </c>
      <c r="O2646" t="s">
        <v>8269</v>
      </c>
      <c r="P2646">
        <f t="shared" si="164"/>
        <v>108</v>
      </c>
      <c r="Q2646">
        <f t="shared" si="165"/>
        <v>33.75</v>
      </c>
      <c r="R2646" s="12" t="s">
        <v>8323</v>
      </c>
      <c r="S2646" t="s">
        <v>8326</v>
      </c>
      <c r="T2646" s="17">
        <f t="shared" si="166"/>
        <v>42788.565208333333</v>
      </c>
      <c r="U2646" s="17">
        <f t="shared" si="167"/>
        <v>41805.666666666664</v>
      </c>
    </row>
    <row r="2647" spans="2:21" ht="42.75" x14ac:dyDescent="0.45">
      <c r="B2647">
        <v>3319</v>
      </c>
      <c r="C2647" s="9" t="s">
        <v>3319</v>
      </c>
      <c r="D2647" s="3" t="s">
        <v>7429</v>
      </c>
      <c r="E2647" s="5">
        <v>500</v>
      </c>
      <c r="F2647" s="7">
        <v>540</v>
      </c>
      <c r="G2647" t="s">
        <v>8218</v>
      </c>
      <c r="H2647" t="s">
        <v>8224</v>
      </c>
      <c r="I2647" t="s">
        <v>8246</v>
      </c>
      <c r="J2647">
        <v>1422712986</v>
      </c>
      <c r="K2647">
        <v>1418824986</v>
      </c>
      <c r="L2647" t="b">
        <v>0</v>
      </c>
      <c r="M2647">
        <v>16</v>
      </c>
      <c r="N2647" t="b">
        <v>1</v>
      </c>
      <c r="O2647" t="s">
        <v>8269</v>
      </c>
      <c r="P2647">
        <f t="shared" si="164"/>
        <v>108</v>
      </c>
      <c r="Q2647">
        <f t="shared" si="165"/>
        <v>33.75</v>
      </c>
      <c r="R2647" s="12" t="s">
        <v>8323</v>
      </c>
      <c r="S2647" t="s">
        <v>8326</v>
      </c>
      <c r="T2647" s="17">
        <f t="shared" si="166"/>
        <v>41990.585486111115</v>
      </c>
      <c r="U2647" s="17">
        <f t="shared" si="167"/>
        <v>42792.545810185184</v>
      </c>
    </row>
    <row r="2648" spans="2:21" ht="42.75" hidden="1" x14ac:dyDescent="0.45">
      <c r="B2648">
        <v>3321</v>
      </c>
      <c r="C2648" s="9" t="s">
        <v>3321</v>
      </c>
      <c r="D2648" s="3" t="s">
        <v>7431</v>
      </c>
      <c r="E2648" s="5">
        <v>500</v>
      </c>
      <c r="F2648" s="7">
        <v>537</v>
      </c>
      <c r="G2648" t="s">
        <v>8218</v>
      </c>
      <c r="H2648" t="s">
        <v>8223</v>
      </c>
      <c r="I2648" t="s">
        <v>8245</v>
      </c>
      <c r="J2648">
        <v>1413431940</v>
      </c>
      <c r="K2648">
        <v>1412216665</v>
      </c>
      <c r="L2648" t="b">
        <v>0</v>
      </c>
      <c r="M2648">
        <v>15</v>
      </c>
      <c r="N2648" t="b">
        <v>1</v>
      </c>
      <c r="O2648" t="s">
        <v>8269</v>
      </c>
      <c r="P2648">
        <f t="shared" si="164"/>
        <v>107</v>
      </c>
      <c r="Q2648">
        <f t="shared" si="165"/>
        <v>35.799999999999997</v>
      </c>
      <c r="R2648" s="12" t="s">
        <v>8323</v>
      </c>
      <c r="S2648" t="s">
        <v>8326</v>
      </c>
      <c r="T2648" s="17">
        <f t="shared" si="166"/>
        <v>41914.100289351853</v>
      </c>
      <c r="U2648" s="17">
        <f t="shared" si="167"/>
        <v>42349.982164351852</v>
      </c>
    </row>
    <row r="2649" spans="2:21" ht="42.75" hidden="1" x14ac:dyDescent="0.45">
      <c r="B2649">
        <v>3831</v>
      </c>
      <c r="C2649" s="9" t="s">
        <v>3828</v>
      </c>
      <c r="D2649" s="3" t="s">
        <v>7940</v>
      </c>
      <c r="E2649" s="5">
        <v>500</v>
      </c>
      <c r="F2649" s="7">
        <v>530.11</v>
      </c>
      <c r="G2649" t="s">
        <v>8218</v>
      </c>
      <c r="H2649" t="s">
        <v>8223</v>
      </c>
      <c r="I2649" t="s">
        <v>8245</v>
      </c>
      <c r="J2649">
        <v>1415222545</v>
      </c>
      <c r="K2649">
        <v>1413404545</v>
      </c>
      <c r="L2649" t="b">
        <v>0</v>
      </c>
      <c r="M2649">
        <v>9</v>
      </c>
      <c r="N2649" t="b">
        <v>1</v>
      </c>
      <c r="O2649" t="s">
        <v>8269</v>
      </c>
      <c r="P2649">
        <f t="shared" si="164"/>
        <v>106</v>
      </c>
      <c r="Q2649">
        <f t="shared" si="165"/>
        <v>58.9</v>
      </c>
      <c r="R2649" s="12" t="s">
        <v>8323</v>
      </c>
      <c r="S2649" t="s">
        <v>8326</v>
      </c>
      <c r="T2649" s="17">
        <f t="shared" si="166"/>
        <v>41927.848900462966</v>
      </c>
      <c r="U2649" s="17">
        <f t="shared" si="167"/>
        <v>42818.523541666669</v>
      </c>
    </row>
    <row r="2650" spans="2:21" ht="42.75" hidden="1" x14ac:dyDescent="0.45">
      <c r="B2650">
        <v>1146</v>
      </c>
      <c r="C2650" s="9" t="s">
        <v>1147</v>
      </c>
      <c r="D2650" s="3" t="s">
        <v>5256</v>
      </c>
      <c r="E2650" s="5">
        <v>6000</v>
      </c>
      <c r="F2650" s="7">
        <v>530</v>
      </c>
      <c r="G2650" t="s">
        <v>8220</v>
      </c>
      <c r="H2650" t="s">
        <v>8223</v>
      </c>
      <c r="I2650" t="s">
        <v>8245</v>
      </c>
      <c r="J2650">
        <v>1399071173</v>
      </c>
      <c r="K2650">
        <v>1395787973</v>
      </c>
      <c r="L2650" t="b">
        <v>0</v>
      </c>
      <c r="M2650">
        <v>12</v>
      </c>
      <c r="N2650" t="b">
        <v>0</v>
      </c>
      <c r="O2650" t="s">
        <v>8282</v>
      </c>
      <c r="P2650">
        <f t="shared" si="164"/>
        <v>9</v>
      </c>
      <c r="Q2650">
        <f t="shared" si="165"/>
        <v>44.17</v>
      </c>
      <c r="R2650" s="12" t="s">
        <v>8319</v>
      </c>
      <c r="S2650" t="s">
        <v>8345</v>
      </c>
      <c r="T2650" s="17">
        <f t="shared" si="166"/>
        <v>41723.9533912037</v>
      </c>
      <c r="U2650" s="17">
        <f t="shared" si="167"/>
        <v>42035.585486111115</v>
      </c>
    </row>
    <row r="2651" spans="2:21" ht="42.75" hidden="1" x14ac:dyDescent="0.45">
      <c r="B2651">
        <v>2581</v>
      </c>
      <c r="C2651" s="9" t="s">
        <v>2581</v>
      </c>
      <c r="D2651" s="3" t="s">
        <v>6691</v>
      </c>
      <c r="E2651" s="5">
        <v>5000</v>
      </c>
      <c r="F2651" s="7">
        <v>530</v>
      </c>
      <c r="G2651" t="s">
        <v>8220</v>
      </c>
      <c r="H2651" t="s">
        <v>8223</v>
      </c>
      <c r="I2651" t="s">
        <v>8245</v>
      </c>
      <c r="J2651">
        <v>1447689898</v>
      </c>
      <c r="K2651">
        <v>1445094298</v>
      </c>
      <c r="L2651" t="b">
        <v>0</v>
      </c>
      <c r="M2651">
        <v>11</v>
      </c>
      <c r="N2651" t="b">
        <v>0</v>
      </c>
      <c r="O2651" t="s">
        <v>8282</v>
      </c>
      <c r="P2651">
        <f t="shared" si="164"/>
        <v>11</v>
      </c>
      <c r="Q2651">
        <f t="shared" si="165"/>
        <v>48.18</v>
      </c>
      <c r="R2651" s="12" t="s">
        <v>8319</v>
      </c>
      <c r="S2651" t="s">
        <v>8345</v>
      </c>
      <c r="T2651" s="17">
        <f t="shared" si="166"/>
        <v>42294.628449074073</v>
      </c>
      <c r="U2651" s="17">
        <f t="shared" si="167"/>
        <v>41928.165972222225</v>
      </c>
    </row>
    <row r="2652" spans="2:21" ht="42.75" hidden="1" x14ac:dyDescent="0.45">
      <c r="B2652">
        <v>3525</v>
      </c>
      <c r="C2652" s="9" t="s">
        <v>3524</v>
      </c>
      <c r="D2652" s="3" t="s">
        <v>7635</v>
      </c>
      <c r="E2652" s="5">
        <v>500</v>
      </c>
      <c r="F2652" s="7">
        <v>530</v>
      </c>
      <c r="G2652" t="s">
        <v>8218</v>
      </c>
      <c r="H2652" t="s">
        <v>8223</v>
      </c>
      <c r="I2652" t="s">
        <v>8245</v>
      </c>
      <c r="J2652">
        <v>1439136000</v>
      </c>
      <c r="K2652">
        <v>1438188106</v>
      </c>
      <c r="L2652" t="b">
        <v>0</v>
      </c>
      <c r="M2652">
        <v>7</v>
      </c>
      <c r="N2652" t="b">
        <v>1</v>
      </c>
      <c r="O2652" t="s">
        <v>8269</v>
      </c>
      <c r="P2652">
        <f t="shared" si="164"/>
        <v>106</v>
      </c>
      <c r="Q2652">
        <f t="shared" si="165"/>
        <v>75.709999999999994</v>
      </c>
      <c r="R2652" s="12" t="s">
        <v>8323</v>
      </c>
      <c r="S2652" t="s">
        <v>8326</v>
      </c>
      <c r="T2652" s="17">
        <f t="shared" si="166"/>
        <v>42214.6956712963</v>
      </c>
      <c r="U2652" s="17">
        <f t="shared" si="167"/>
        <v>41948.890567129631</v>
      </c>
    </row>
    <row r="2653" spans="2:21" ht="42.75" x14ac:dyDescent="0.45">
      <c r="B2653">
        <v>3563</v>
      </c>
      <c r="C2653" s="9" t="s">
        <v>3562</v>
      </c>
      <c r="D2653" s="3" t="s">
        <v>7673</v>
      </c>
      <c r="E2653" s="5">
        <v>500</v>
      </c>
      <c r="F2653" s="7">
        <v>527.45000000000005</v>
      </c>
      <c r="G2653" t="s">
        <v>8218</v>
      </c>
      <c r="H2653" t="s">
        <v>8224</v>
      </c>
      <c r="I2653" t="s">
        <v>8246</v>
      </c>
      <c r="J2653">
        <v>1470078000</v>
      </c>
      <c r="K2653">
        <v>1467648456</v>
      </c>
      <c r="L2653" t="b">
        <v>0</v>
      </c>
      <c r="M2653">
        <v>25</v>
      </c>
      <c r="N2653" t="b">
        <v>1</v>
      </c>
      <c r="O2653" t="s">
        <v>8269</v>
      </c>
      <c r="P2653">
        <f t="shared" si="164"/>
        <v>105</v>
      </c>
      <c r="Q2653">
        <f t="shared" si="165"/>
        <v>21.1</v>
      </c>
      <c r="R2653" s="12" t="s">
        <v>8323</v>
      </c>
      <c r="S2653" t="s">
        <v>8326</v>
      </c>
      <c r="T2653" s="17">
        <f t="shared" si="166"/>
        <v>42555.671944444446</v>
      </c>
      <c r="U2653" s="17">
        <f t="shared" si="167"/>
        <v>41761.9533912037</v>
      </c>
    </row>
    <row r="2654" spans="2:21" ht="42.75" hidden="1" x14ac:dyDescent="0.45">
      <c r="B2654">
        <v>3968</v>
      </c>
      <c r="C2654" s="9" t="s">
        <v>3965</v>
      </c>
      <c r="D2654" s="3" t="s">
        <v>8075</v>
      </c>
      <c r="E2654" s="5">
        <v>5000</v>
      </c>
      <c r="F2654" s="7">
        <v>527</v>
      </c>
      <c r="G2654" t="s">
        <v>8220</v>
      </c>
      <c r="H2654" t="s">
        <v>8223</v>
      </c>
      <c r="I2654" t="s">
        <v>8245</v>
      </c>
      <c r="J2654">
        <v>1463945673</v>
      </c>
      <c r="K2654">
        <v>1458761673</v>
      </c>
      <c r="L2654" t="b">
        <v>0</v>
      </c>
      <c r="M2654">
        <v>11</v>
      </c>
      <c r="N2654" t="b">
        <v>0</v>
      </c>
      <c r="O2654" t="s">
        <v>8269</v>
      </c>
      <c r="P2654">
        <f t="shared" si="164"/>
        <v>11</v>
      </c>
      <c r="Q2654">
        <f t="shared" si="165"/>
        <v>47.91</v>
      </c>
      <c r="R2654" s="12" t="s">
        <v>8323</v>
      </c>
      <c r="S2654" t="s">
        <v>8326</v>
      </c>
      <c r="T2654" s="17">
        <f t="shared" si="166"/>
        <v>42452.815659722226</v>
      </c>
      <c r="U2654" s="17">
        <f t="shared" si="167"/>
        <v>42324.670115740737</v>
      </c>
    </row>
    <row r="2655" spans="2:21" ht="42.75" hidden="1" x14ac:dyDescent="0.45">
      <c r="B2655">
        <v>2</v>
      </c>
      <c r="C2655" s="9" t="s">
        <v>4</v>
      </c>
      <c r="D2655" s="3" t="s">
        <v>4113</v>
      </c>
      <c r="E2655" s="5">
        <v>500</v>
      </c>
      <c r="F2655" s="7">
        <v>525</v>
      </c>
      <c r="G2655" t="s">
        <v>8218</v>
      </c>
      <c r="H2655" t="s">
        <v>8224</v>
      </c>
      <c r="I2655" t="s">
        <v>8246</v>
      </c>
      <c r="J2655">
        <v>1455555083</v>
      </c>
      <c r="K2655">
        <v>1454691083</v>
      </c>
      <c r="L2655" t="b">
        <v>0</v>
      </c>
      <c r="M2655">
        <v>35</v>
      </c>
      <c r="N2655" t="b">
        <v>1</v>
      </c>
      <c r="O2655" t="s">
        <v>8263</v>
      </c>
      <c r="P2655">
        <f t="shared" si="164"/>
        <v>105</v>
      </c>
      <c r="Q2655">
        <f t="shared" si="165"/>
        <v>15</v>
      </c>
      <c r="R2655" s="12" t="s">
        <v>8321</v>
      </c>
      <c r="S2655" t="s">
        <v>8332</v>
      </c>
      <c r="T2655" s="17">
        <f t="shared" si="166"/>
        <v>42405.702349537038</v>
      </c>
      <c r="U2655" s="17">
        <f t="shared" si="167"/>
        <v>42225.666666666672</v>
      </c>
    </row>
    <row r="2656" spans="2:21" ht="42.75" x14ac:dyDescent="0.45">
      <c r="B2656">
        <v>3255</v>
      </c>
      <c r="C2656" s="9" t="s">
        <v>3255</v>
      </c>
      <c r="D2656" s="3" t="s">
        <v>7365</v>
      </c>
      <c r="E2656" s="5">
        <v>300</v>
      </c>
      <c r="F2656" s="7">
        <v>525</v>
      </c>
      <c r="G2656" t="s">
        <v>8218</v>
      </c>
      <c r="H2656" t="s">
        <v>8224</v>
      </c>
      <c r="I2656" t="s">
        <v>8246</v>
      </c>
      <c r="J2656">
        <v>1412706375</v>
      </c>
      <c r="K2656">
        <v>1410114375</v>
      </c>
      <c r="L2656" t="b">
        <v>1</v>
      </c>
      <c r="M2656">
        <v>18</v>
      </c>
      <c r="N2656" t="b">
        <v>1</v>
      </c>
      <c r="O2656" t="s">
        <v>8269</v>
      </c>
      <c r="P2656">
        <f t="shared" si="164"/>
        <v>175</v>
      </c>
      <c r="Q2656">
        <f t="shared" si="165"/>
        <v>29.17</v>
      </c>
      <c r="R2656" s="12" t="s">
        <v>8323</v>
      </c>
      <c r="S2656" t="s">
        <v>8326</v>
      </c>
      <c r="T2656" s="17">
        <f t="shared" si="166"/>
        <v>41889.768229166664</v>
      </c>
      <c r="U2656" s="17">
        <f t="shared" si="167"/>
        <v>42583.791666666672</v>
      </c>
    </row>
    <row r="2657" spans="2:21" ht="42.75" hidden="1" x14ac:dyDescent="0.45">
      <c r="B2657">
        <v>3749</v>
      </c>
      <c r="C2657" s="9" t="s">
        <v>3746</v>
      </c>
      <c r="D2657" s="3" t="s">
        <v>7859</v>
      </c>
      <c r="E2657" s="5">
        <v>500</v>
      </c>
      <c r="F2657" s="7">
        <v>525</v>
      </c>
      <c r="G2657" t="s">
        <v>8218</v>
      </c>
      <c r="H2657" t="s">
        <v>8223</v>
      </c>
      <c r="I2657" t="s">
        <v>8245</v>
      </c>
      <c r="J2657">
        <v>1461902340</v>
      </c>
      <c r="K2657">
        <v>1459220588</v>
      </c>
      <c r="L2657" t="b">
        <v>0</v>
      </c>
      <c r="M2657">
        <v>7</v>
      </c>
      <c r="N2657" t="b">
        <v>1</v>
      </c>
      <c r="O2657" t="s">
        <v>8303</v>
      </c>
      <c r="P2657">
        <f t="shared" si="164"/>
        <v>105</v>
      </c>
      <c r="Q2657">
        <f t="shared" si="165"/>
        <v>75</v>
      </c>
      <c r="R2657" s="12" t="s">
        <v>8323</v>
      </c>
      <c r="S2657" t="s">
        <v>8335</v>
      </c>
      <c r="T2657" s="17">
        <f t="shared" si="166"/>
        <v>42458.127175925925</v>
      </c>
      <c r="U2657" s="17">
        <f t="shared" si="167"/>
        <v>42512.815659722226</v>
      </c>
    </row>
    <row r="2658" spans="2:21" ht="42.75" hidden="1" x14ac:dyDescent="0.45">
      <c r="B2658">
        <v>3112</v>
      </c>
      <c r="C2658" s="9" t="s">
        <v>3112</v>
      </c>
      <c r="D2658" s="3" t="s">
        <v>7222</v>
      </c>
      <c r="E2658" s="5">
        <v>11000</v>
      </c>
      <c r="F2658" s="7">
        <v>521</v>
      </c>
      <c r="G2658" t="s">
        <v>8220</v>
      </c>
      <c r="H2658" t="s">
        <v>8223</v>
      </c>
      <c r="I2658" t="s">
        <v>8245</v>
      </c>
      <c r="J2658">
        <v>1477968934</v>
      </c>
      <c r="K2658">
        <v>1472784934</v>
      </c>
      <c r="L2658" t="b">
        <v>0</v>
      </c>
      <c r="M2658">
        <v>9</v>
      </c>
      <c r="N2658" t="b">
        <v>0</v>
      </c>
      <c r="O2658" t="s">
        <v>8301</v>
      </c>
      <c r="P2658">
        <f t="shared" si="164"/>
        <v>5</v>
      </c>
      <c r="Q2658">
        <f t="shared" si="165"/>
        <v>57.89</v>
      </c>
      <c r="R2658" s="12" t="s">
        <v>8323</v>
      </c>
      <c r="S2658" t="s">
        <v>8324</v>
      </c>
      <c r="T2658" s="17">
        <f t="shared" si="166"/>
        <v>42615.121921296297</v>
      </c>
      <c r="U2658" s="17">
        <f t="shared" si="167"/>
        <v>42415.702349537038</v>
      </c>
    </row>
    <row r="2659" spans="2:21" ht="42.75" hidden="1" x14ac:dyDescent="0.45">
      <c r="B2659">
        <v>829</v>
      </c>
      <c r="C2659" s="9" t="s">
        <v>830</v>
      </c>
      <c r="D2659" s="3" t="s">
        <v>4939</v>
      </c>
      <c r="E2659" s="5">
        <v>500</v>
      </c>
      <c r="F2659" s="7">
        <v>520</v>
      </c>
      <c r="G2659" t="s">
        <v>8218</v>
      </c>
      <c r="H2659" t="s">
        <v>8224</v>
      </c>
      <c r="I2659" t="s">
        <v>8246</v>
      </c>
      <c r="J2659">
        <v>1468437240</v>
      </c>
      <c r="K2659">
        <v>1463253240</v>
      </c>
      <c r="L2659" t="b">
        <v>0</v>
      </c>
      <c r="M2659">
        <v>16</v>
      </c>
      <c r="N2659" t="b">
        <v>1</v>
      </c>
      <c r="O2659" t="s">
        <v>8274</v>
      </c>
      <c r="P2659">
        <f t="shared" si="164"/>
        <v>104</v>
      </c>
      <c r="Q2659">
        <f t="shared" si="165"/>
        <v>32.5</v>
      </c>
      <c r="R2659" s="12" t="s">
        <v>8327</v>
      </c>
      <c r="S2659" t="s">
        <v>8331</v>
      </c>
      <c r="T2659" s="17">
        <f t="shared" si="166"/>
        <v>42504.801388888889</v>
      </c>
      <c r="U2659" s="17">
        <f t="shared" si="167"/>
        <v>41919.768229166664</v>
      </c>
    </row>
    <row r="2660" spans="2:21" ht="57" hidden="1" x14ac:dyDescent="0.45">
      <c r="B2660">
        <v>909</v>
      </c>
      <c r="C2660" s="9" t="s">
        <v>910</v>
      </c>
      <c r="D2660" s="3" t="s">
        <v>5019</v>
      </c>
      <c r="E2660" s="5">
        <v>16000</v>
      </c>
      <c r="F2660" s="7">
        <v>520</v>
      </c>
      <c r="G2660" t="s">
        <v>8220</v>
      </c>
      <c r="H2660" t="s">
        <v>8223</v>
      </c>
      <c r="I2660" t="s">
        <v>8245</v>
      </c>
      <c r="J2660">
        <v>1343016000</v>
      </c>
      <c r="K2660">
        <v>1340296440</v>
      </c>
      <c r="L2660" t="b">
        <v>0</v>
      </c>
      <c r="M2660">
        <v>8</v>
      </c>
      <c r="N2660" t="b">
        <v>0</v>
      </c>
      <c r="O2660" t="s">
        <v>8276</v>
      </c>
      <c r="P2660">
        <f t="shared" si="164"/>
        <v>3</v>
      </c>
      <c r="Q2660">
        <f t="shared" si="165"/>
        <v>65</v>
      </c>
      <c r="R2660" s="12" t="s">
        <v>8327</v>
      </c>
      <c r="S2660" t="s">
        <v>8350</v>
      </c>
      <c r="T2660" s="17">
        <f t="shared" si="166"/>
        <v>41081.69027777778</v>
      </c>
      <c r="U2660" s="17">
        <f t="shared" si="167"/>
        <v>42489.165972222225</v>
      </c>
    </row>
    <row r="2661" spans="2:21" ht="57" hidden="1" x14ac:dyDescent="0.45">
      <c r="B2661">
        <v>1835</v>
      </c>
      <c r="C2661" s="9" t="s">
        <v>1836</v>
      </c>
      <c r="D2661" s="3" t="s">
        <v>5945</v>
      </c>
      <c r="E2661" s="5">
        <v>500</v>
      </c>
      <c r="F2661" s="7">
        <v>520</v>
      </c>
      <c r="G2661" t="s">
        <v>8218</v>
      </c>
      <c r="H2661" t="s">
        <v>8224</v>
      </c>
      <c r="I2661" t="s">
        <v>8246</v>
      </c>
      <c r="J2661">
        <v>1459439471</v>
      </c>
      <c r="K2661">
        <v>1456851071</v>
      </c>
      <c r="L2661" t="b">
        <v>0</v>
      </c>
      <c r="M2661">
        <v>11</v>
      </c>
      <c r="N2661" t="b">
        <v>1</v>
      </c>
      <c r="O2661" t="s">
        <v>8274</v>
      </c>
      <c r="P2661">
        <f t="shared" si="164"/>
        <v>104</v>
      </c>
      <c r="Q2661">
        <f t="shared" si="165"/>
        <v>47.27</v>
      </c>
      <c r="R2661" s="12" t="s">
        <v>8327</v>
      </c>
      <c r="S2661" t="s">
        <v>8331</v>
      </c>
      <c r="T2661" s="17">
        <f t="shared" si="166"/>
        <v>42430.702210648145</v>
      </c>
      <c r="U2661" s="17">
        <f t="shared" si="167"/>
        <v>42675.121921296297</v>
      </c>
    </row>
    <row r="2662" spans="2:21" ht="42.75" hidden="1" x14ac:dyDescent="0.45">
      <c r="B2662">
        <v>3651</v>
      </c>
      <c r="C2662" s="9" t="s">
        <v>3649</v>
      </c>
      <c r="D2662" s="3" t="s">
        <v>7761</v>
      </c>
      <c r="E2662" s="5">
        <v>500</v>
      </c>
      <c r="F2662" s="7">
        <v>520</v>
      </c>
      <c r="G2662" t="s">
        <v>8218</v>
      </c>
      <c r="H2662" t="s">
        <v>8223</v>
      </c>
      <c r="I2662" t="s">
        <v>8245</v>
      </c>
      <c r="J2662">
        <v>1407686340</v>
      </c>
      <c r="K2662">
        <v>1404833442</v>
      </c>
      <c r="L2662" t="b">
        <v>0</v>
      </c>
      <c r="M2662">
        <v>9</v>
      </c>
      <c r="N2662" t="b">
        <v>1</v>
      </c>
      <c r="O2662" t="s">
        <v>8269</v>
      </c>
      <c r="P2662">
        <f t="shared" si="164"/>
        <v>104</v>
      </c>
      <c r="Q2662">
        <f t="shared" si="165"/>
        <v>57.78</v>
      </c>
      <c r="R2662" s="12" t="s">
        <v>8323</v>
      </c>
      <c r="S2662" t="s">
        <v>8326</v>
      </c>
      <c r="T2662" s="17">
        <f t="shared" si="166"/>
        <v>41828.646319444444</v>
      </c>
      <c r="U2662" s="17">
        <f t="shared" si="167"/>
        <v>42564.801388888889</v>
      </c>
    </row>
    <row r="2663" spans="2:21" ht="42.75" hidden="1" x14ac:dyDescent="0.45">
      <c r="B2663">
        <v>3894</v>
      </c>
      <c r="C2663" s="9" t="s">
        <v>3891</v>
      </c>
      <c r="D2663" s="3" t="s">
        <v>8002</v>
      </c>
      <c r="E2663" s="5">
        <v>15000</v>
      </c>
      <c r="F2663" s="7">
        <v>520</v>
      </c>
      <c r="G2663" t="s">
        <v>8220</v>
      </c>
      <c r="H2663" t="s">
        <v>8223</v>
      </c>
      <c r="I2663" t="s">
        <v>8245</v>
      </c>
      <c r="J2663">
        <v>1481000340</v>
      </c>
      <c r="K2663">
        <v>1478386812</v>
      </c>
      <c r="L2663" t="b">
        <v>0</v>
      </c>
      <c r="M2663">
        <v>11</v>
      </c>
      <c r="N2663" t="b">
        <v>0</v>
      </c>
      <c r="O2663" t="s">
        <v>8269</v>
      </c>
      <c r="P2663">
        <f t="shared" si="164"/>
        <v>3</v>
      </c>
      <c r="Q2663">
        <f t="shared" si="165"/>
        <v>47.27</v>
      </c>
      <c r="R2663" s="12" t="s">
        <v>8323</v>
      </c>
      <c r="S2663" t="s">
        <v>8326</v>
      </c>
      <c r="T2663" s="17">
        <f t="shared" si="166"/>
        <v>42679.958472222221</v>
      </c>
      <c r="U2663" s="17">
        <f t="shared" si="167"/>
        <v>41113.166666666664</v>
      </c>
    </row>
    <row r="2664" spans="2:21" ht="42.75" hidden="1" x14ac:dyDescent="0.45">
      <c r="B2664">
        <v>1637</v>
      </c>
      <c r="C2664" s="9" t="s">
        <v>1638</v>
      </c>
      <c r="D2664" s="3" t="s">
        <v>5747</v>
      </c>
      <c r="E2664" s="5">
        <v>500</v>
      </c>
      <c r="F2664" s="7">
        <v>519</v>
      </c>
      <c r="G2664" t="s">
        <v>8218</v>
      </c>
      <c r="H2664" t="s">
        <v>8223</v>
      </c>
      <c r="I2664" t="s">
        <v>8245</v>
      </c>
      <c r="J2664">
        <v>1262302740</v>
      </c>
      <c r="K2664">
        <v>1257444140</v>
      </c>
      <c r="L2664" t="b">
        <v>0</v>
      </c>
      <c r="M2664">
        <v>15</v>
      </c>
      <c r="N2664" t="b">
        <v>1</v>
      </c>
      <c r="O2664" t="s">
        <v>8274</v>
      </c>
      <c r="P2664">
        <f t="shared" si="164"/>
        <v>104</v>
      </c>
      <c r="Q2664">
        <f t="shared" si="165"/>
        <v>34.6</v>
      </c>
      <c r="R2664" s="12" t="s">
        <v>8327</v>
      </c>
      <c r="S2664" t="s">
        <v>8331</v>
      </c>
      <c r="T2664" s="17">
        <f t="shared" si="166"/>
        <v>40122.751620370371</v>
      </c>
      <c r="U2664" s="17">
        <f t="shared" si="167"/>
        <v>42460.660543981481</v>
      </c>
    </row>
    <row r="2665" spans="2:21" ht="42.75" hidden="1" x14ac:dyDescent="0.45">
      <c r="B2665">
        <v>2491</v>
      </c>
      <c r="C2665" s="9" t="s">
        <v>2491</v>
      </c>
      <c r="D2665" s="3" t="s">
        <v>6601</v>
      </c>
      <c r="E2665" s="5">
        <v>500</v>
      </c>
      <c r="F2665" s="7">
        <v>516</v>
      </c>
      <c r="G2665" t="s">
        <v>8218</v>
      </c>
      <c r="H2665" t="s">
        <v>8223</v>
      </c>
      <c r="I2665" t="s">
        <v>8245</v>
      </c>
      <c r="J2665">
        <v>1295142660</v>
      </c>
      <c r="K2665">
        <v>1293739714</v>
      </c>
      <c r="L2665" t="b">
        <v>0</v>
      </c>
      <c r="M2665">
        <v>10</v>
      </c>
      <c r="N2665" t="b">
        <v>1</v>
      </c>
      <c r="O2665" t="s">
        <v>8277</v>
      </c>
      <c r="P2665">
        <f t="shared" si="164"/>
        <v>103</v>
      </c>
      <c r="Q2665">
        <f t="shared" si="165"/>
        <v>51.6</v>
      </c>
      <c r="R2665" s="12" t="s">
        <v>8327</v>
      </c>
      <c r="S2665" t="s">
        <v>8328</v>
      </c>
      <c r="T2665" s="17">
        <f t="shared" si="166"/>
        <v>40542.839282407411</v>
      </c>
      <c r="U2665" s="17">
        <f t="shared" si="167"/>
        <v>41861.665972222225</v>
      </c>
    </row>
    <row r="2666" spans="2:21" ht="42.75" hidden="1" x14ac:dyDescent="0.45">
      <c r="B2666">
        <v>1816</v>
      </c>
      <c r="C2666" s="9" t="s">
        <v>1817</v>
      </c>
      <c r="D2666" s="3" t="s">
        <v>5926</v>
      </c>
      <c r="E2666" s="5">
        <v>25000</v>
      </c>
      <c r="F2666" s="7">
        <v>509</v>
      </c>
      <c r="G2666" t="s">
        <v>8220</v>
      </c>
      <c r="H2666" t="s">
        <v>8239</v>
      </c>
      <c r="I2666" t="s">
        <v>8256</v>
      </c>
      <c r="J2666">
        <v>1469473200</v>
      </c>
      <c r="K2666">
        <v>1467061303</v>
      </c>
      <c r="L2666" t="b">
        <v>0</v>
      </c>
      <c r="M2666">
        <v>6</v>
      </c>
      <c r="N2666" t="b">
        <v>0</v>
      </c>
      <c r="O2666" t="s">
        <v>8283</v>
      </c>
      <c r="P2666">
        <f t="shared" si="164"/>
        <v>2</v>
      </c>
      <c r="Q2666">
        <f t="shared" si="165"/>
        <v>84.83</v>
      </c>
      <c r="R2666" s="12" t="s">
        <v>8313</v>
      </c>
      <c r="S2666" t="s">
        <v>8314</v>
      </c>
      <c r="T2666" s="17">
        <f t="shared" si="166"/>
        <v>42548.876192129625</v>
      </c>
      <c r="U2666" s="17">
        <f t="shared" si="167"/>
        <v>42710.207638888889</v>
      </c>
    </row>
    <row r="2667" spans="2:21" ht="42.75" hidden="1" x14ac:dyDescent="0.45">
      <c r="B2667">
        <v>1990</v>
      </c>
      <c r="C2667" s="9" t="s">
        <v>1991</v>
      </c>
      <c r="D2667" s="3" t="s">
        <v>6100</v>
      </c>
      <c r="E2667" s="5">
        <v>3000</v>
      </c>
      <c r="F2667" s="7">
        <v>509</v>
      </c>
      <c r="G2667" t="s">
        <v>8220</v>
      </c>
      <c r="H2667" t="s">
        <v>8223</v>
      </c>
      <c r="I2667" t="s">
        <v>8245</v>
      </c>
      <c r="J2667">
        <v>1455338532</v>
      </c>
      <c r="K2667">
        <v>1454042532</v>
      </c>
      <c r="L2667" t="b">
        <v>0</v>
      </c>
      <c r="M2667">
        <v>5</v>
      </c>
      <c r="N2667" t="b">
        <v>0</v>
      </c>
      <c r="O2667" t="s">
        <v>8294</v>
      </c>
      <c r="P2667">
        <f t="shared" si="164"/>
        <v>17</v>
      </c>
      <c r="Q2667">
        <f t="shared" si="165"/>
        <v>101.8</v>
      </c>
      <c r="R2667" s="12" t="s">
        <v>8313</v>
      </c>
      <c r="S2667" t="s">
        <v>8353</v>
      </c>
      <c r="T2667" s="17">
        <f t="shared" si="166"/>
        <v>42398.195972222224</v>
      </c>
      <c r="U2667" s="17">
        <f t="shared" si="167"/>
        <v>40178.98541666667</v>
      </c>
    </row>
    <row r="2668" spans="2:21" ht="42.75" hidden="1" x14ac:dyDescent="0.45">
      <c r="B2668">
        <v>1574</v>
      </c>
      <c r="C2668" s="9" t="s">
        <v>1575</v>
      </c>
      <c r="D2668" s="3" t="s">
        <v>5684</v>
      </c>
      <c r="E2668" s="5">
        <v>10000</v>
      </c>
      <c r="F2668" s="7">
        <v>506</v>
      </c>
      <c r="G2668" t="s">
        <v>8219</v>
      </c>
      <c r="H2668" t="s">
        <v>8223</v>
      </c>
      <c r="I2668" t="s">
        <v>8245</v>
      </c>
      <c r="J2668">
        <v>1424211329</v>
      </c>
      <c r="K2668">
        <v>1421187329</v>
      </c>
      <c r="L2668" t="b">
        <v>0</v>
      </c>
      <c r="M2668">
        <v>6</v>
      </c>
      <c r="N2668" t="b">
        <v>0</v>
      </c>
      <c r="O2668" t="s">
        <v>8288</v>
      </c>
      <c r="P2668">
        <f t="shared" si="164"/>
        <v>5</v>
      </c>
      <c r="Q2668">
        <f t="shared" si="165"/>
        <v>84.33</v>
      </c>
      <c r="R2668" s="12" t="s">
        <v>8311</v>
      </c>
      <c r="S2668" t="s">
        <v>8349</v>
      </c>
      <c r="T2668" s="17">
        <f t="shared" si="166"/>
        <v>42017.927418981482</v>
      </c>
      <c r="U2668" s="17">
        <f t="shared" si="167"/>
        <v>40559.07708333333</v>
      </c>
    </row>
    <row r="2669" spans="2:21" ht="42.75" hidden="1" x14ac:dyDescent="0.45">
      <c r="B2669">
        <v>3462</v>
      </c>
      <c r="C2669" s="9" t="s">
        <v>3461</v>
      </c>
      <c r="D2669" s="3" t="s">
        <v>7572</v>
      </c>
      <c r="E2669" s="5">
        <v>250</v>
      </c>
      <c r="F2669" s="7">
        <v>505</v>
      </c>
      <c r="G2669" t="s">
        <v>8218</v>
      </c>
      <c r="H2669" t="s">
        <v>8223</v>
      </c>
      <c r="I2669" t="s">
        <v>8245</v>
      </c>
      <c r="J2669">
        <v>1436551200</v>
      </c>
      <c r="K2669">
        <v>1435181628</v>
      </c>
      <c r="L2669" t="b">
        <v>0</v>
      </c>
      <c r="M2669">
        <v>17</v>
      </c>
      <c r="N2669" t="b">
        <v>1</v>
      </c>
      <c r="O2669" t="s">
        <v>8269</v>
      </c>
      <c r="P2669">
        <f t="shared" si="164"/>
        <v>202</v>
      </c>
      <c r="Q2669">
        <f t="shared" si="165"/>
        <v>29.71</v>
      </c>
      <c r="R2669" s="12" t="s">
        <v>8323</v>
      </c>
      <c r="S2669" t="s">
        <v>8326</v>
      </c>
      <c r="T2669" s="17">
        <f t="shared" si="166"/>
        <v>42179.898472222223</v>
      </c>
      <c r="U2669" s="17">
        <f t="shared" si="167"/>
        <v>42576.791666666672</v>
      </c>
    </row>
    <row r="2670" spans="2:21" ht="42.75" hidden="1" x14ac:dyDescent="0.45">
      <c r="B2670">
        <v>2867</v>
      </c>
      <c r="C2670" s="9" t="s">
        <v>2867</v>
      </c>
      <c r="D2670" s="3" t="s">
        <v>6977</v>
      </c>
      <c r="E2670" s="5">
        <v>2500</v>
      </c>
      <c r="F2670" s="7">
        <v>504</v>
      </c>
      <c r="G2670" t="s">
        <v>8220</v>
      </c>
      <c r="H2670" t="s">
        <v>8223</v>
      </c>
      <c r="I2670" t="s">
        <v>8245</v>
      </c>
      <c r="J2670">
        <v>1467604800</v>
      </c>
      <c r="K2670">
        <v>1465533672</v>
      </c>
      <c r="L2670" t="b">
        <v>0</v>
      </c>
      <c r="M2670">
        <v>10</v>
      </c>
      <c r="N2670" t="b">
        <v>0</v>
      </c>
      <c r="O2670" t="s">
        <v>8269</v>
      </c>
      <c r="P2670">
        <f t="shared" si="164"/>
        <v>20</v>
      </c>
      <c r="Q2670">
        <f t="shared" si="165"/>
        <v>50.4</v>
      </c>
      <c r="R2670" s="12" t="s">
        <v>8323</v>
      </c>
      <c r="S2670" t="s">
        <v>8326</v>
      </c>
      <c r="T2670" s="17">
        <f t="shared" si="166"/>
        <v>42531.195277777777</v>
      </c>
      <c r="U2670" s="17">
        <f t="shared" si="167"/>
        <v>42413.195972222224</v>
      </c>
    </row>
    <row r="2671" spans="2:21" ht="42.75" x14ac:dyDescent="0.45">
      <c r="B2671">
        <v>3558</v>
      </c>
      <c r="C2671" s="9" t="s">
        <v>3557</v>
      </c>
      <c r="D2671" s="3" t="s">
        <v>7668</v>
      </c>
      <c r="E2671" s="5">
        <v>350</v>
      </c>
      <c r="F2671" s="7">
        <v>504</v>
      </c>
      <c r="G2671" t="s">
        <v>8218</v>
      </c>
      <c r="H2671" t="s">
        <v>8224</v>
      </c>
      <c r="I2671" t="s">
        <v>8246</v>
      </c>
      <c r="J2671">
        <v>1435352400</v>
      </c>
      <c r="K2671">
        <v>1431718575</v>
      </c>
      <c r="L2671" t="b">
        <v>0</v>
      </c>
      <c r="M2671">
        <v>22</v>
      </c>
      <c r="N2671" t="b">
        <v>1</v>
      </c>
      <c r="O2671" t="s">
        <v>8269</v>
      </c>
      <c r="P2671">
        <f t="shared" si="164"/>
        <v>144</v>
      </c>
      <c r="Q2671">
        <f t="shared" si="165"/>
        <v>22.91</v>
      </c>
      <c r="R2671" s="12" t="s">
        <v>8323</v>
      </c>
      <c r="S2671" t="s">
        <v>8326</v>
      </c>
      <c r="T2671" s="17">
        <f t="shared" si="166"/>
        <v>42139.816840277781</v>
      </c>
      <c r="U2671" s="17">
        <f t="shared" si="167"/>
        <v>42052.927418981482</v>
      </c>
    </row>
    <row r="2672" spans="2:21" ht="42.75" x14ac:dyDescent="0.45">
      <c r="B2672">
        <v>539</v>
      </c>
      <c r="C2672" s="9" t="s">
        <v>540</v>
      </c>
      <c r="D2672" s="3" t="s">
        <v>4649</v>
      </c>
      <c r="E2672" s="5">
        <v>500</v>
      </c>
      <c r="F2672" s="7">
        <v>503.22</v>
      </c>
      <c r="G2672" t="s">
        <v>8218</v>
      </c>
      <c r="H2672" t="s">
        <v>8224</v>
      </c>
      <c r="I2672" t="s">
        <v>8246</v>
      </c>
      <c r="J2672">
        <v>1467681107</v>
      </c>
      <c r="K2672">
        <v>1465866707</v>
      </c>
      <c r="L2672" t="b">
        <v>0</v>
      </c>
      <c r="M2672">
        <v>20</v>
      </c>
      <c r="N2672" t="b">
        <v>1</v>
      </c>
      <c r="O2672" t="s">
        <v>8269</v>
      </c>
      <c r="P2672">
        <f t="shared" si="164"/>
        <v>101</v>
      </c>
      <c r="Q2672">
        <f t="shared" si="165"/>
        <v>25.16</v>
      </c>
      <c r="R2672" s="12" t="s">
        <v>8323</v>
      </c>
      <c r="S2672" t="s">
        <v>8326</v>
      </c>
      <c r="T2672" s="17">
        <f t="shared" si="166"/>
        <v>42535.049849537041</v>
      </c>
      <c r="U2672" s="17">
        <f t="shared" si="167"/>
        <v>42195.75</v>
      </c>
    </row>
    <row r="2673" spans="2:22" ht="42.75" hidden="1" x14ac:dyDescent="0.45">
      <c r="B2673">
        <v>1320</v>
      </c>
      <c r="C2673" s="9" t="s">
        <v>1321</v>
      </c>
      <c r="D2673" s="3" t="s">
        <v>5430</v>
      </c>
      <c r="E2673" s="5">
        <v>100000</v>
      </c>
      <c r="F2673" s="7">
        <v>503</v>
      </c>
      <c r="G2673" t="s">
        <v>8219</v>
      </c>
      <c r="H2673" t="s">
        <v>8232</v>
      </c>
      <c r="I2673" t="s">
        <v>8248</v>
      </c>
      <c r="J2673">
        <v>1483138800</v>
      </c>
      <c r="K2673">
        <v>1480610046</v>
      </c>
      <c r="L2673" t="b">
        <v>0</v>
      </c>
      <c r="M2673">
        <v>3</v>
      </c>
      <c r="N2673" t="b">
        <v>0</v>
      </c>
      <c r="O2673" t="s">
        <v>8271</v>
      </c>
      <c r="P2673">
        <f t="shared" si="164"/>
        <v>1</v>
      </c>
      <c r="Q2673">
        <f t="shared" si="165"/>
        <v>167.67</v>
      </c>
      <c r="R2673" s="12" t="s">
        <v>8308</v>
      </c>
      <c r="S2673" t="s">
        <v>8310</v>
      </c>
      <c r="T2673" s="17">
        <f t="shared" si="166"/>
        <v>42705.690347222218</v>
      </c>
      <c r="U2673" s="17">
        <f t="shared" si="167"/>
        <v>42555.166666666672</v>
      </c>
    </row>
    <row r="2674" spans="2:22" ht="28.5" hidden="1" x14ac:dyDescent="0.45">
      <c r="B2674">
        <v>90</v>
      </c>
      <c r="C2674" s="9" t="s">
        <v>92</v>
      </c>
      <c r="D2674" s="3" t="s">
        <v>4201</v>
      </c>
      <c r="E2674" s="5">
        <v>500</v>
      </c>
      <c r="F2674" s="7">
        <v>502</v>
      </c>
      <c r="G2674" t="s">
        <v>8218</v>
      </c>
      <c r="H2674" t="s">
        <v>8223</v>
      </c>
      <c r="I2674" t="s">
        <v>8245</v>
      </c>
      <c r="J2674">
        <v>1310454499</v>
      </c>
      <c r="K2674">
        <v>1307862499</v>
      </c>
      <c r="L2674" t="b">
        <v>0</v>
      </c>
      <c r="M2674">
        <v>16</v>
      </c>
      <c r="N2674" t="b">
        <v>1</v>
      </c>
      <c r="O2674" t="s">
        <v>8264</v>
      </c>
      <c r="P2674">
        <f t="shared" si="164"/>
        <v>100</v>
      </c>
      <c r="Q2674">
        <f t="shared" si="165"/>
        <v>31.38</v>
      </c>
      <c r="R2674" s="12" t="s">
        <v>8321</v>
      </c>
      <c r="S2674" t="s">
        <v>8343</v>
      </c>
      <c r="T2674" s="17">
        <f t="shared" si="166"/>
        <v>40706.297442129631</v>
      </c>
      <c r="U2674" s="17">
        <f t="shared" si="167"/>
        <v>42181.875</v>
      </c>
    </row>
    <row r="2675" spans="2:22" ht="42.75" hidden="1" x14ac:dyDescent="0.45">
      <c r="B2675">
        <v>3829</v>
      </c>
      <c r="C2675" s="9" t="s">
        <v>3826</v>
      </c>
      <c r="D2675" s="3" t="s">
        <v>7938</v>
      </c>
      <c r="E2675" s="5">
        <v>500</v>
      </c>
      <c r="F2675" s="7">
        <v>501</v>
      </c>
      <c r="G2675" t="s">
        <v>8218</v>
      </c>
      <c r="H2675" t="s">
        <v>8223</v>
      </c>
      <c r="I2675" t="s">
        <v>8245</v>
      </c>
      <c r="J2675">
        <v>1472676371</v>
      </c>
      <c r="K2675">
        <v>1470948371</v>
      </c>
      <c r="L2675" t="b">
        <v>0</v>
      </c>
      <c r="M2675">
        <v>8</v>
      </c>
      <c r="N2675" t="b">
        <v>1</v>
      </c>
      <c r="O2675" t="s">
        <v>8269</v>
      </c>
      <c r="P2675">
        <f t="shared" si="164"/>
        <v>100</v>
      </c>
      <c r="Q2675">
        <f t="shared" si="165"/>
        <v>62.63</v>
      </c>
      <c r="R2675" s="12" t="s">
        <v>8323</v>
      </c>
      <c r="S2675" t="s">
        <v>8326</v>
      </c>
      <c r="T2675" s="17">
        <f t="shared" si="166"/>
        <v>42593.865405092598</v>
      </c>
      <c r="U2675" s="17">
        <f t="shared" si="167"/>
        <v>42556.049849537041</v>
      </c>
    </row>
    <row r="2676" spans="2:22" ht="42.75" hidden="1" x14ac:dyDescent="0.45">
      <c r="B2676">
        <v>84</v>
      </c>
      <c r="C2676" s="9" t="s">
        <v>86</v>
      </c>
      <c r="D2676" s="3" t="s">
        <v>4195</v>
      </c>
      <c r="E2676" s="5">
        <v>500</v>
      </c>
      <c r="F2676" s="7">
        <v>500</v>
      </c>
      <c r="G2676" t="s">
        <v>8218</v>
      </c>
      <c r="H2676" t="s">
        <v>8223</v>
      </c>
      <c r="I2676" t="s">
        <v>8245</v>
      </c>
      <c r="J2676">
        <v>1305483086</v>
      </c>
      <c r="K2676">
        <v>1302891086</v>
      </c>
      <c r="L2676" t="b">
        <v>0</v>
      </c>
      <c r="M2676">
        <v>7</v>
      </c>
      <c r="N2676" t="b">
        <v>1</v>
      </c>
      <c r="O2676" t="s">
        <v>8264</v>
      </c>
      <c r="P2676">
        <f t="shared" si="164"/>
        <v>100</v>
      </c>
      <c r="Q2676">
        <f t="shared" si="165"/>
        <v>71.430000000000007</v>
      </c>
      <c r="R2676" s="12" t="s">
        <v>8321</v>
      </c>
      <c r="S2676" t="s">
        <v>8343</v>
      </c>
      <c r="T2676" s="17">
        <f t="shared" si="166"/>
        <v>40648.757939814815</v>
      </c>
      <c r="U2676" s="17">
        <f t="shared" si="167"/>
        <v>42734.958333333328</v>
      </c>
    </row>
    <row r="2677" spans="2:22" ht="42.75" hidden="1" x14ac:dyDescent="0.45">
      <c r="B2677">
        <v>139</v>
      </c>
      <c r="C2677" s="9" t="s">
        <v>141</v>
      </c>
      <c r="D2677" s="3" t="s">
        <v>4249</v>
      </c>
      <c r="E2677" s="5">
        <v>500</v>
      </c>
      <c r="F2677" s="7">
        <v>500</v>
      </c>
      <c r="G2677" t="s">
        <v>8219</v>
      </c>
      <c r="H2677" t="s">
        <v>8223</v>
      </c>
      <c r="I2677" t="s">
        <v>8245</v>
      </c>
      <c r="J2677">
        <v>1436738772</v>
      </c>
      <c r="K2677">
        <v>1435874772</v>
      </c>
      <c r="L2677" t="b">
        <v>0</v>
      </c>
      <c r="M2677">
        <v>1</v>
      </c>
      <c r="N2677" t="b">
        <v>0</v>
      </c>
      <c r="O2677" t="s">
        <v>8265</v>
      </c>
      <c r="P2677">
        <f t="shared" si="164"/>
        <v>100</v>
      </c>
      <c r="Q2677">
        <f t="shared" si="165"/>
        <v>500</v>
      </c>
      <c r="R2677" s="12" t="s">
        <v>8321</v>
      </c>
      <c r="S2677" t="s">
        <v>8337</v>
      </c>
      <c r="T2677" s="17">
        <f t="shared" si="166"/>
        <v>42187.920972222222</v>
      </c>
      <c r="U2677" s="17">
        <f t="shared" si="167"/>
        <v>40736.297442129631</v>
      </c>
    </row>
    <row r="2678" spans="2:22" ht="42.75" hidden="1" x14ac:dyDescent="0.45">
      <c r="B2678">
        <v>1832</v>
      </c>
      <c r="C2678" s="9" t="s">
        <v>1833</v>
      </c>
      <c r="D2678" s="3" t="s">
        <v>5942</v>
      </c>
      <c r="E2678" s="5">
        <v>350</v>
      </c>
      <c r="F2678" s="7">
        <v>500</v>
      </c>
      <c r="G2678" t="s">
        <v>8218</v>
      </c>
      <c r="H2678" t="s">
        <v>8223</v>
      </c>
      <c r="I2678" t="s">
        <v>8245</v>
      </c>
      <c r="J2678">
        <v>1299243427</v>
      </c>
      <c r="K2678">
        <v>1296651427</v>
      </c>
      <c r="L2678" t="b">
        <v>0</v>
      </c>
      <c r="M2678">
        <v>20</v>
      </c>
      <c r="N2678" t="b">
        <v>1</v>
      </c>
      <c r="O2678" t="s">
        <v>8274</v>
      </c>
      <c r="P2678">
        <f t="shared" si="164"/>
        <v>143</v>
      </c>
      <c r="Q2678">
        <f t="shared" si="165"/>
        <v>25</v>
      </c>
      <c r="R2678" s="12" t="s">
        <v>8327</v>
      </c>
      <c r="S2678" t="s">
        <v>8331</v>
      </c>
      <c r="T2678" s="17">
        <f t="shared" si="166"/>
        <v>40576.539664351854</v>
      </c>
      <c r="U2678" s="17">
        <f t="shared" si="167"/>
        <v>42613.865405092598</v>
      </c>
    </row>
    <row r="2679" spans="2:22" ht="42.75" hidden="1" x14ac:dyDescent="0.45">
      <c r="B2679">
        <v>2892</v>
      </c>
      <c r="C2679" s="9" t="s">
        <v>2892</v>
      </c>
      <c r="D2679" s="3" t="s">
        <v>7002</v>
      </c>
      <c r="E2679" s="5">
        <v>5500</v>
      </c>
      <c r="F2679" s="7">
        <v>500</v>
      </c>
      <c r="G2679" t="s">
        <v>8220</v>
      </c>
      <c r="H2679" t="s">
        <v>8223</v>
      </c>
      <c r="I2679" t="s">
        <v>8245</v>
      </c>
      <c r="J2679">
        <v>1409000400</v>
      </c>
      <c r="K2679">
        <v>1408381704</v>
      </c>
      <c r="L2679" t="b">
        <v>0</v>
      </c>
      <c r="M2679">
        <v>17</v>
      </c>
      <c r="N2679" t="b">
        <v>0</v>
      </c>
      <c r="O2679" t="s">
        <v>8269</v>
      </c>
      <c r="P2679">
        <f t="shared" si="164"/>
        <v>9</v>
      </c>
      <c r="Q2679">
        <f t="shared" si="165"/>
        <v>29.41</v>
      </c>
      <c r="R2679" s="12" t="s">
        <v>8323</v>
      </c>
      <c r="S2679" t="s">
        <v>8326</v>
      </c>
      <c r="T2679" s="17">
        <f t="shared" si="166"/>
        <v>41869.714166666665</v>
      </c>
      <c r="U2679" s="17">
        <f t="shared" si="167"/>
        <v>40678.757939814815</v>
      </c>
    </row>
    <row r="2680" spans="2:22" ht="42.75" hidden="1" x14ac:dyDescent="0.45">
      <c r="B2680">
        <v>2922</v>
      </c>
      <c r="C2680" s="9" t="s">
        <v>2922</v>
      </c>
      <c r="D2680" s="3" t="s">
        <v>7032</v>
      </c>
      <c r="E2680" s="5">
        <v>500</v>
      </c>
      <c r="F2680" s="7">
        <v>500</v>
      </c>
      <c r="G2680" t="s">
        <v>8218</v>
      </c>
      <c r="H2680" t="s">
        <v>8224</v>
      </c>
      <c r="I2680" t="s">
        <v>8246</v>
      </c>
      <c r="J2680">
        <v>1431982727</v>
      </c>
      <c r="K2680">
        <v>1428094727</v>
      </c>
      <c r="L2680" t="b">
        <v>0</v>
      </c>
      <c r="M2680">
        <v>6</v>
      </c>
      <c r="N2680" t="b">
        <v>1</v>
      </c>
      <c r="O2680" t="s">
        <v>8303</v>
      </c>
      <c r="P2680">
        <f t="shared" si="164"/>
        <v>100</v>
      </c>
      <c r="Q2680">
        <f t="shared" si="165"/>
        <v>83.33</v>
      </c>
      <c r="R2680" s="12" t="s">
        <v>8323</v>
      </c>
      <c r="S2680" t="s">
        <v>8335</v>
      </c>
      <c r="T2680" s="17">
        <f t="shared" si="166"/>
        <v>42097.874155092592</v>
      </c>
      <c r="U2680" s="17">
        <f t="shared" si="167"/>
        <v>42197.920972222222</v>
      </c>
      <c r="V2680">
        <f>YEAR(T:T)</f>
        <v>2015</v>
      </c>
    </row>
    <row r="2681" spans="2:22" ht="42.75" hidden="1" x14ac:dyDescent="0.45">
      <c r="B2681">
        <v>3000</v>
      </c>
      <c r="C2681" s="9" t="s">
        <v>3000</v>
      </c>
      <c r="D2681" s="3" t="s">
        <v>7110</v>
      </c>
      <c r="E2681" s="5">
        <v>500</v>
      </c>
      <c r="F2681" s="7">
        <v>500</v>
      </c>
      <c r="G2681" t="s">
        <v>8218</v>
      </c>
      <c r="H2681" t="s">
        <v>8223</v>
      </c>
      <c r="I2681" t="s">
        <v>8245</v>
      </c>
      <c r="J2681">
        <v>1485885600</v>
      </c>
      <c r="K2681">
        <v>1484682670</v>
      </c>
      <c r="L2681" t="b">
        <v>0</v>
      </c>
      <c r="M2681">
        <v>8</v>
      </c>
      <c r="N2681" t="b">
        <v>1</v>
      </c>
      <c r="O2681" t="s">
        <v>8301</v>
      </c>
      <c r="P2681">
        <f t="shared" si="164"/>
        <v>100</v>
      </c>
      <c r="Q2681">
        <f t="shared" si="165"/>
        <v>62.5</v>
      </c>
      <c r="R2681" s="12" t="s">
        <v>8323</v>
      </c>
      <c r="S2681" t="s">
        <v>8324</v>
      </c>
      <c r="T2681" s="17">
        <f t="shared" si="166"/>
        <v>42752.827199074076</v>
      </c>
      <c r="U2681" s="17">
        <f t="shared" si="167"/>
        <v>40606.539664351854</v>
      </c>
    </row>
    <row r="2682" spans="2:22" ht="42.75" x14ac:dyDescent="0.45">
      <c r="B2682">
        <v>3392</v>
      </c>
      <c r="C2682" s="9" t="s">
        <v>3391</v>
      </c>
      <c r="D2682" s="3" t="s">
        <v>7502</v>
      </c>
      <c r="E2682" s="5">
        <v>500</v>
      </c>
      <c r="F2682" s="7">
        <v>500</v>
      </c>
      <c r="G2682" t="s">
        <v>8218</v>
      </c>
      <c r="H2682" t="s">
        <v>8224</v>
      </c>
      <c r="I2682" t="s">
        <v>8246</v>
      </c>
      <c r="J2682">
        <v>1462565855</v>
      </c>
      <c r="K2682">
        <v>1458245855</v>
      </c>
      <c r="L2682" t="b">
        <v>0</v>
      </c>
      <c r="M2682">
        <v>12</v>
      </c>
      <c r="N2682" t="b">
        <v>1</v>
      </c>
      <c r="O2682" t="s">
        <v>8269</v>
      </c>
      <c r="P2682">
        <f t="shared" si="164"/>
        <v>100</v>
      </c>
      <c r="Q2682">
        <f t="shared" si="165"/>
        <v>41.67</v>
      </c>
      <c r="R2682" s="12" t="s">
        <v>8323</v>
      </c>
      <c r="S2682" t="s">
        <v>8326</v>
      </c>
      <c r="T2682" s="17">
        <f t="shared" si="166"/>
        <v>42446.845543981486</v>
      </c>
      <c r="U2682" s="17">
        <f t="shared" si="167"/>
        <v>41876.875</v>
      </c>
    </row>
    <row r="2683" spans="2:22" ht="28.5" x14ac:dyDescent="0.45">
      <c r="B2683">
        <v>3572</v>
      </c>
      <c r="C2683" s="9" t="s">
        <v>3571</v>
      </c>
      <c r="D2683" s="3" t="s">
        <v>7682</v>
      </c>
      <c r="E2683" s="5">
        <v>500</v>
      </c>
      <c r="F2683" s="7">
        <v>500</v>
      </c>
      <c r="G2683" t="s">
        <v>8218</v>
      </c>
      <c r="H2683" t="s">
        <v>8224</v>
      </c>
      <c r="I2683" t="s">
        <v>8246</v>
      </c>
      <c r="J2683">
        <v>1434894082</v>
      </c>
      <c r="K2683">
        <v>1432302082</v>
      </c>
      <c r="L2683" t="b">
        <v>0</v>
      </c>
      <c r="M2683">
        <v>9</v>
      </c>
      <c r="N2683" t="b">
        <v>1</v>
      </c>
      <c r="O2683" t="s">
        <v>8269</v>
      </c>
      <c r="P2683">
        <f t="shared" si="164"/>
        <v>100</v>
      </c>
      <c r="Q2683">
        <f t="shared" si="165"/>
        <v>55.56</v>
      </c>
      <c r="R2683" s="12" t="s">
        <v>8323</v>
      </c>
      <c r="S2683" t="s">
        <v>8326</v>
      </c>
      <c r="T2683" s="17">
        <f t="shared" si="166"/>
        <v>42146.570393518516</v>
      </c>
      <c r="U2683" s="17">
        <f t="shared" si="167"/>
        <v>42142.874155092592</v>
      </c>
    </row>
    <row r="2684" spans="2:22" ht="42.75" x14ac:dyDescent="0.45">
      <c r="B2684">
        <v>3579</v>
      </c>
      <c r="C2684" s="9" t="s">
        <v>3578</v>
      </c>
      <c r="D2684" s="3" t="s">
        <v>7689</v>
      </c>
      <c r="E2684" s="5">
        <v>500</v>
      </c>
      <c r="F2684" s="7">
        <v>500</v>
      </c>
      <c r="G2684" t="s">
        <v>8218</v>
      </c>
      <c r="H2684" t="s">
        <v>8224</v>
      </c>
      <c r="I2684" t="s">
        <v>8246</v>
      </c>
      <c r="J2684">
        <v>1459444656</v>
      </c>
      <c r="K2684">
        <v>1456856256</v>
      </c>
      <c r="L2684" t="b">
        <v>0</v>
      </c>
      <c r="M2684">
        <v>14</v>
      </c>
      <c r="N2684" t="b">
        <v>1</v>
      </c>
      <c r="O2684" t="s">
        <v>8269</v>
      </c>
      <c r="P2684">
        <f t="shared" si="164"/>
        <v>100</v>
      </c>
      <c r="Q2684">
        <f t="shared" si="165"/>
        <v>35.71</v>
      </c>
      <c r="R2684" s="12" t="s">
        <v>8323</v>
      </c>
      <c r="S2684" t="s">
        <v>8326</v>
      </c>
      <c r="T2684" s="17">
        <f t="shared" si="166"/>
        <v>42430.762222222227</v>
      </c>
      <c r="U2684" s="17">
        <f t="shared" si="167"/>
        <v>42766.75</v>
      </c>
    </row>
    <row r="2685" spans="2:22" ht="42.75" x14ac:dyDescent="0.45">
      <c r="B2685">
        <v>3650</v>
      </c>
      <c r="C2685" s="9" t="s">
        <v>3648</v>
      </c>
      <c r="D2685" s="3" t="s">
        <v>7760</v>
      </c>
      <c r="E2685" s="5">
        <v>500</v>
      </c>
      <c r="F2685" s="7">
        <v>500</v>
      </c>
      <c r="G2685" t="s">
        <v>8218</v>
      </c>
      <c r="H2685" t="s">
        <v>8224</v>
      </c>
      <c r="I2685" t="s">
        <v>8246</v>
      </c>
      <c r="J2685">
        <v>1454412584</v>
      </c>
      <c r="K2685">
        <v>1452598184</v>
      </c>
      <c r="L2685" t="b">
        <v>0</v>
      </c>
      <c r="M2685">
        <v>17</v>
      </c>
      <c r="N2685" t="b">
        <v>1</v>
      </c>
      <c r="O2685" t="s">
        <v>8269</v>
      </c>
      <c r="P2685">
        <f t="shared" si="164"/>
        <v>100</v>
      </c>
      <c r="Q2685">
        <f t="shared" si="165"/>
        <v>29.41</v>
      </c>
      <c r="R2685" s="12" t="s">
        <v>8323</v>
      </c>
      <c r="S2685" t="s">
        <v>8326</v>
      </c>
      <c r="T2685" s="17">
        <f t="shared" si="166"/>
        <v>42381.478981481487</v>
      </c>
      <c r="U2685" s="17">
        <f t="shared" si="167"/>
        <v>42496.845543981486</v>
      </c>
    </row>
    <row r="2686" spans="2:22" ht="42.75" hidden="1" x14ac:dyDescent="0.45">
      <c r="B2686">
        <v>3761</v>
      </c>
      <c r="C2686" s="9" t="s">
        <v>3758</v>
      </c>
      <c r="D2686" s="3" t="s">
        <v>7871</v>
      </c>
      <c r="E2686" s="5">
        <v>500</v>
      </c>
      <c r="F2686" s="7">
        <v>500</v>
      </c>
      <c r="G2686" t="s">
        <v>8218</v>
      </c>
      <c r="H2686" t="s">
        <v>8224</v>
      </c>
      <c r="I2686" t="s">
        <v>8246</v>
      </c>
      <c r="J2686">
        <v>1439247600</v>
      </c>
      <c r="K2686">
        <v>1434625937</v>
      </c>
      <c r="L2686" t="b">
        <v>0</v>
      </c>
      <c r="M2686">
        <v>3</v>
      </c>
      <c r="N2686" t="b">
        <v>1</v>
      </c>
      <c r="O2686" t="s">
        <v>8303</v>
      </c>
      <c r="P2686">
        <f t="shared" si="164"/>
        <v>100</v>
      </c>
      <c r="Q2686">
        <f t="shared" si="165"/>
        <v>166.67</v>
      </c>
      <c r="R2686" s="12" t="s">
        <v>8323</v>
      </c>
      <c r="S2686" t="s">
        <v>8335</v>
      </c>
      <c r="T2686" s="17">
        <f t="shared" si="166"/>
        <v>42173.466863425929</v>
      </c>
      <c r="U2686" s="17">
        <f t="shared" si="167"/>
        <v>42176.570393518516</v>
      </c>
      <c r="V2686">
        <f>YEAR(T:T)</f>
        <v>2015</v>
      </c>
    </row>
    <row r="2687" spans="2:22" ht="71.25" hidden="1" x14ac:dyDescent="0.45">
      <c r="B2687">
        <v>3788</v>
      </c>
      <c r="C2687" s="9" t="s">
        <v>3785</v>
      </c>
      <c r="D2687" s="3" t="s">
        <v>7898</v>
      </c>
      <c r="E2687" s="5">
        <v>75000</v>
      </c>
      <c r="F2687" s="7">
        <v>500</v>
      </c>
      <c r="G2687" t="s">
        <v>8220</v>
      </c>
      <c r="H2687" t="s">
        <v>8223</v>
      </c>
      <c r="I2687" t="s">
        <v>8245</v>
      </c>
      <c r="J2687">
        <v>1450887480</v>
      </c>
      <c r="K2687">
        <v>1448469719</v>
      </c>
      <c r="L2687" t="b">
        <v>0</v>
      </c>
      <c r="M2687">
        <v>1</v>
      </c>
      <c r="N2687" t="b">
        <v>0</v>
      </c>
      <c r="O2687" t="s">
        <v>8303</v>
      </c>
      <c r="P2687">
        <f t="shared" si="164"/>
        <v>1</v>
      </c>
      <c r="Q2687">
        <f t="shared" si="165"/>
        <v>500</v>
      </c>
      <c r="R2687" s="12" t="s">
        <v>8323</v>
      </c>
      <c r="S2687" t="s">
        <v>8335</v>
      </c>
      <c r="T2687" s="17">
        <f t="shared" si="166"/>
        <v>42333.695821759262</v>
      </c>
      <c r="U2687" s="17">
        <f t="shared" si="167"/>
        <v>42460.720555555556</v>
      </c>
    </row>
    <row r="2688" spans="2:22" ht="42.75" hidden="1" x14ac:dyDescent="0.45">
      <c r="B2688">
        <v>3996</v>
      </c>
      <c r="C2688" s="9" t="s">
        <v>3992</v>
      </c>
      <c r="D2688" s="3" t="s">
        <v>8102</v>
      </c>
      <c r="E2688" s="5">
        <v>3000</v>
      </c>
      <c r="F2688" s="7">
        <v>497</v>
      </c>
      <c r="G2688" t="s">
        <v>8220</v>
      </c>
      <c r="H2688" t="s">
        <v>8223</v>
      </c>
      <c r="I2688" t="s">
        <v>8245</v>
      </c>
      <c r="J2688">
        <v>1416499440</v>
      </c>
      <c r="K2688">
        <v>1415341464</v>
      </c>
      <c r="L2688" t="b">
        <v>0</v>
      </c>
      <c r="M2688">
        <v>17</v>
      </c>
      <c r="N2688" t="b">
        <v>0</v>
      </c>
      <c r="O2688" t="s">
        <v>8269</v>
      </c>
      <c r="P2688">
        <f t="shared" si="164"/>
        <v>17</v>
      </c>
      <c r="Q2688">
        <f t="shared" si="165"/>
        <v>29.24</v>
      </c>
      <c r="R2688" s="12" t="s">
        <v>8323</v>
      </c>
      <c r="S2688" t="s">
        <v>8326</v>
      </c>
      <c r="T2688" s="17">
        <f t="shared" si="166"/>
        <v>41950.26694444444</v>
      </c>
      <c r="U2688" s="17">
        <f t="shared" si="167"/>
        <v>42402.478981481487</v>
      </c>
    </row>
    <row r="2689" spans="2:21" ht="42.75" hidden="1" x14ac:dyDescent="0.45">
      <c r="B2689">
        <v>2639</v>
      </c>
      <c r="C2689" s="9" t="s">
        <v>2639</v>
      </c>
      <c r="D2689" s="3" t="s">
        <v>6749</v>
      </c>
      <c r="E2689" s="5">
        <v>300</v>
      </c>
      <c r="F2689" s="7">
        <v>492</v>
      </c>
      <c r="G2689" t="s">
        <v>8218</v>
      </c>
      <c r="H2689" t="s">
        <v>8224</v>
      </c>
      <c r="I2689" t="s">
        <v>8246</v>
      </c>
      <c r="J2689">
        <v>1424378748</v>
      </c>
      <c r="K2689">
        <v>1421786748</v>
      </c>
      <c r="L2689" t="b">
        <v>0</v>
      </c>
      <c r="M2689">
        <v>49</v>
      </c>
      <c r="N2689" t="b">
        <v>1</v>
      </c>
      <c r="O2689" t="s">
        <v>8299</v>
      </c>
      <c r="P2689">
        <f t="shared" si="164"/>
        <v>164</v>
      </c>
      <c r="Q2689">
        <f t="shared" si="165"/>
        <v>10.039999999999999</v>
      </c>
      <c r="R2689" s="12" t="s">
        <v>8308</v>
      </c>
      <c r="S2689" t="s">
        <v>8315</v>
      </c>
      <c r="T2689" s="17">
        <f t="shared" si="166"/>
        <v>42024.86513888889</v>
      </c>
      <c r="U2689" s="17">
        <f t="shared" si="167"/>
        <v>42226.958333333328</v>
      </c>
    </row>
    <row r="2690" spans="2:21" ht="42.75" hidden="1" x14ac:dyDescent="0.45">
      <c r="B2690">
        <v>4062</v>
      </c>
      <c r="C2690" s="9" t="s">
        <v>4058</v>
      </c>
      <c r="D2690" s="3" t="s">
        <v>8166</v>
      </c>
      <c r="E2690" s="5">
        <v>20000</v>
      </c>
      <c r="F2690" s="7">
        <v>490</v>
      </c>
      <c r="G2690" t="s">
        <v>8220</v>
      </c>
      <c r="H2690" t="s">
        <v>8223</v>
      </c>
      <c r="I2690" t="s">
        <v>8245</v>
      </c>
      <c r="J2690">
        <v>1467481468</v>
      </c>
      <c r="K2690">
        <v>1464889468</v>
      </c>
      <c r="L2690" t="b">
        <v>0</v>
      </c>
      <c r="M2690">
        <v>3</v>
      </c>
      <c r="N2690" t="b">
        <v>0</v>
      </c>
      <c r="O2690" t="s">
        <v>8269</v>
      </c>
      <c r="P2690">
        <f t="shared" si="164"/>
        <v>2</v>
      </c>
      <c r="Q2690">
        <f t="shared" si="165"/>
        <v>163.33000000000001</v>
      </c>
      <c r="R2690" s="12" t="s">
        <v>8323</v>
      </c>
      <c r="S2690" t="s">
        <v>8326</v>
      </c>
      <c r="T2690" s="17">
        <f t="shared" si="166"/>
        <v>42523.739212962959</v>
      </c>
      <c r="U2690" s="17">
        <f t="shared" si="167"/>
        <v>42361.679166666669</v>
      </c>
    </row>
    <row r="2691" spans="2:21" ht="42.75" x14ac:dyDescent="0.45">
      <c r="B2691">
        <v>3986</v>
      </c>
      <c r="C2691" s="9" t="s">
        <v>3982</v>
      </c>
      <c r="D2691" s="3" t="s">
        <v>8092</v>
      </c>
      <c r="E2691" s="5">
        <v>5000</v>
      </c>
      <c r="F2691" s="7">
        <v>488</v>
      </c>
      <c r="G2691" t="s">
        <v>8220</v>
      </c>
      <c r="H2691" t="s">
        <v>8224</v>
      </c>
      <c r="I2691" t="s">
        <v>8246</v>
      </c>
      <c r="J2691">
        <v>1462539840</v>
      </c>
      <c r="K2691">
        <v>1460034594</v>
      </c>
      <c r="L2691" t="b">
        <v>0</v>
      </c>
      <c r="M2691">
        <v>13</v>
      </c>
      <c r="N2691" t="b">
        <v>0</v>
      </c>
      <c r="O2691" t="s">
        <v>8269</v>
      </c>
      <c r="P2691">
        <f t="shared" ref="P2691:P2754" si="168">ROUND(F2691/E2691*100,0)</f>
        <v>10</v>
      </c>
      <c r="Q2691">
        <f t="shared" ref="Q2691:Q2754" si="169">IFERROR(ROUND(F2691/M2691,2),0)</f>
        <v>37.54</v>
      </c>
      <c r="R2691" s="12" t="s">
        <v>8323</v>
      </c>
      <c r="S2691" t="s">
        <v>8326</v>
      </c>
      <c r="T2691" s="17">
        <f t="shared" ref="T2691:T2754" si="170">(((K2691/60)/60)/24)+DATE(1970,1,1)</f>
        <v>42467.548541666663</v>
      </c>
      <c r="U2691" s="17">
        <f t="shared" si="167"/>
        <v>41963.669444444444</v>
      </c>
    </row>
    <row r="2692" spans="2:21" ht="42.75" hidden="1" x14ac:dyDescent="0.45">
      <c r="B2692">
        <v>1707</v>
      </c>
      <c r="C2692" s="9" t="s">
        <v>1708</v>
      </c>
      <c r="D2692" s="3" t="s">
        <v>5817</v>
      </c>
      <c r="E2692" s="5">
        <v>5000</v>
      </c>
      <c r="F2692" s="7">
        <v>487</v>
      </c>
      <c r="G2692" t="s">
        <v>8220</v>
      </c>
      <c r="H2692" t="s">
        <v>8223</v>
      </c>
      <c r="I2692" t="s">
        <v>8245</v>
      </c>
      <c r="J2692">
        <v>1459181895</v>
      </c>
      <c r="K2692">
        <v>1456593495</v>
      </c>
      <c r="L2692" t="b">
        <v>0</v>
      </c>
      <c r="M2692">
        <v>9</v>
      </c>
      <c r="N2692" t="b">
        <v>0</v>
      </c>
      <c r="O2692" t="s">
        <v>8291</v>
      </c>
      <c r="P2692">
        <f t="shared" si="168"/>
        <v>10</v>
      </c>
      <c r="Q2692">
        <f t="shared" si="169"/>
        <v>54.11</v>
      </c>
      <c r="R2692" s="12" t="s">
        <v>8327</v>
      </c>
      <c r="S2692" t="s">
        <v>8330</v>
      </c>
      <c r="T2692" s="17">
        <f t="shared" si="170"/>
        <v>42427.721006944441</v>
      </c>
      <c r="U2692" s="17">
        <f t="shared" si="167"/>
        <v>42054.86513888889</v>
      </c>
    </row>
    <row r="2693" spans="2:21" ht="42.75" hidden="1" x14ac:dyDescent="0.45">
      <c r="B2693">
        <v>1325</v>
      </c>
      <c r="C2693" s="9" t="s">
        <v>1326</v>
      </c>
      <c r="D2693" s="3" t="s">
        <v>5435</v>
      </c>
      <c r="E2693" s="5">
        <v>20000</v>
      </c>
      <c r="F2693" s="7">
        <v>486</v>
      </c>
      <c r="G2693" t="s">
        <v>8219</v>
      </c>
      <c r="H2693" t="s">
        <v>8223</v>
      </c>
      <c r="I2693" t="s">
        <v>8245</v>
      </c>
      <c r="J2693">
        <v>1483063435</v>
      </c>
      <c r="K2693">
        <v>1480471435</v>
      </c>
      <c r="L2693" t="b">
        <v>0</v>
      </c>
      <c r="M2693">
        <v>8</v>
      </c>
      <c r="N2693" t="b">
        <v>0</v>
      </c>
      <c r="O2693" t="s">
        <v>8271</v>
      </c>
      <c r="P2693">
        <f t="shared" si="168"/>
        <v>2</v>
      </c>
      <c r="Q2693">
        <f t="shared" si="169"/>
        <v>60.75</v>
      </c>
      <c r="R2693" s="12" t="s">
        <v>8308</v>
      </c>
      <c r="S2693" t="s">
        <v>8310</v>
      </c>
      <c r="T2693" s="17">
        <f t="shared" si="170"/>
        <v>42704.086053240739</v>
      </c>
      <c r="U2693" s="17">
        <f t="shared" si="167"/>
        <v>42553.739212962959</v>
      </c>
    </row>
    <row r="2694" spans="2:21" ht="42.75" hidden="1" x14ac:dyDescent="0.45">
      <c r="B2694">
        <v>2836</v>
      </c>
      <c r="C2694" s="9" t="s">
        <v>2836</v>
      </c>
      <c r="D2694" s="3" t="s">
        <v>6946</v>
      </c>
      <c r="E2694" s="5">
        <v>450</v>
      </c>
      <c r="F2694" s="7">
        <v>485</v>
      </c>
      <c r="G2694" t="s">
        <v>8218</v>
      </c>
      <c r="H2694" t="s">
        <v>8223</v>
      </c>
      <c r="I2694" t="s">
        <v>8245</v>
      </c>
      <c r="J2694">
        <v>1487393940</v>
      </c>
      <c r="K2694">
        <v>1484115418</v>
      </c>
      <c r="L2694" t="b">
        <v>0</v>
      </c>
      <c r="M2694">
        <v>11</v>
      </c>
      <c r="N2694" t="b">
        <v>1</v>
      </c>
      <c r="O2694" t="s">
        <v>8269</v>
      </c>
      <c r="P2694">
        <f t="shared" si="168"/>
        <v>108</v>
      </c>
      <c r="Q2694">
        <f t="shared" si="169"/>
        <v>44.09</v>
      </c>
      <c r="R2694" s="12" t="s">
        <v>8323</v>
      </c>
      <c r="S2694" t="s">
        <v>8326</v>
      </c>
      <c r="T2694" s="17">
        <f t="shared" si="170"/>
        <v>42746.261782407411</v>
      </c>
      <c r="U2694" s="17">
        <f t="shared" ref="U2694:U2757" si="171">(((J2691/60)/60)/24)+DATE(1970,1,1)</f>
        <v>42496.544444444444</v>
      </c>
    </row>
    <row r="2695" spans="2:21" ht="42.75" x14ac:dyDescent="0.45">
      <c r="B2695">
        <v>3405</v>
      </c>
      <c r="C2695" s="9" t="s">
        <v>3404</v>
      </c>
      <c r="D2695" s="3" t="s">
        <v>7515</v>
      </c>
      <c r="E2695" s="5">
        <v>350</v>
      </c>
      <c r="F2695" s="7">
        <v>481.5</v>
      </c>
      <c r="G2695" t="s">
        <v>8218</v>
      </c>
      <c r="H2695" t="s">
        <v>8224</v>
      </c>
      <c r="I2695" t="s">
        <v>8246</v>
      </c>
      <c r="J2695">
        <v>1456876740</v>
      </c>
      <c r="K2695">
        <v>1455063886</v>
      </c>
      <c r="L2695" t="b">
        <v>0</v>
      </c>
      <c r="M2695">
        <v>17</v>
      </c>
      <c r="N2695" t="b">
        <v>1</v>
      </c>
      <c r="O2695" t="s">
        <v>8269</v>
      </c>
      <c r="P2695">
        <f t="shared" si="168"/>
        <v>138</v>
      </c>
      <c r="Q2695">
        <f t="shared" si="169"/>
        <v>28.32</v>
      </c>
      <c r="R2695" s="12" t="s">
        <v>8323</v>
      </c>
      <c r="S2695" t="s">
        <v>8326</v>
      </c>
      <c r="T2695" s="17">
        <f t="shared" si="170"/>
        <v>42410.017199074078</v>
      </c>
      <c r="U2695" s="17">
        <f t="shared" si="171"/>
        <v>42457.679340277777</v>
      </c>
    </row>
    <row r="2696" spans="2:21" ht="42.75" hidden="1" x14ac:dyDescent="0.45">
      <c r="B2696">
        <v>704</v>
      </c>
      <c r="C2696" s="9" t="s">
        <v>705</v>
      </c>
      <c r="D2696" s="3" t="s">
        <v>4814</v>
      </c>
      <c r="E2696" s="5">
        <v>55000</v>
      </c>
      <c r="F2696" s="7">
        <v>481</v>
      </c>
      <c r="G2696" t="s">
        <v>8220</v>
      </c>
      <c r="H2696" t="s">
        <v>8228</v>
      </c>
      <c r="I2696" t="s">
        <v>8250</v>
      </c>
      <c r="J2696">
        <v>1487565468</v>
      </c>
      <c r="K2696">
        <v>1482381468</v>
      </c>
      <c r="L2696" t="b">
        <v>0</v>
      </c>
      <c r="M2696">
        <v>4</v>
      </c>
      <c r="N2696" t="b">
        <v>0</v>
      </c>
      <c r="O2696" t="s">
        <v>8271</v>
      </c>
      <c r="P2696">
        <f t="shared" si="168"/>
        <v>1</v>
      </c>
      <c r="Q2696">
        <f t="shared" si="169"/>
        <v>120.25</v>
      </c>
      <c r="R2696" s="12" t="s">
        <v>8308</v>
      </c>
      <c r="S2696" t="s">
        <v>8310</v>
      </c>
      <c r="T2696" s="17">
        <f t="shared" si="170"/>
        <v>42726.192916666667</v>
      </c>
      <c r="U2696" s="17">
        <f t="shared" si="171"/>
        <v>42734.086053240739</v>
      </c>
    </row>
    <row r="2697" spans="2:21" ht="42.75" hidden="1" x14ac:dyDescent="0.45">
      <c r="B2697">
        <v>3646</v>
      </c>
      <c r="C2697" s="9" t="s">
        <v>3644</v>
      </c>
      <c r="D2697" s="3" t="s">
        <v>7756</v>
      </c>
      <c r="E2697" s="5">
        <v>10000</v>
      </c>
      <c r="F2697" s="7">
        <v>481</v>
      </c>
      <c r="G2697" t="s">
        <v>8220</v>
      </c>
      <c r="H2697" t="s">
        <v>8223</v>
      </c>
      <c r="I2697" t="s">
        <v>8245</v>
      </c>
      <c r="J2697">
        <v>1434497400</v>
      </c>
      <c r="K2697">
        <v>1431770802</v>
      </c>
      <c r="L2697" t="b">
        <v>0</v>
      </c>
      <c r="M2697">
        <v>8</v>
      </c>
      <c r="N2697" t="b">
        <v>0</v>
      </c>
      <c r="O2697" t="s">
        <v>8303</v>
      </c>
      <c r="P2697">
        <f t="shared" si="168"/>
        <v>5</v>
      </c>
      <c r="Q2697">
        <f t="shared" si="169"/>
        <v>60.13</v>
      </c>
      <c r="R2697" s="12" t="s">
        <v>8323</v>
      </c>
      <c r="S2697" t="s">
        <v>8335</v>
      </c>
      <c r="T2697" s="17">
        <f t="shared" si="170"/>
        <v>42140.421319444446</v>
      </c>
      <c r="U2697" s="17">
        <f t="shared" si="171"/>
        <v>42784.207638888889</v>
      </c>
    </row>
    <row r="2698" spans="2:21" ht="28.5" hidden="1" x14ac:dyDescent="0.45">
      <c r="B2698">
        <v>452</v>
      </c>
      <c r="C2698" s="9" t="s">
        <v>453</v>
      </c>
      <c r="D2698" s="3" t="s">
        <v>4562</v>
      </c>
      <c r="E2698" s="5">
        <v>750</v>
      </c>
      <c r="F2698" s="7">
        <v>480</v>
      </c>
      <c r="G2698" t="s">
        <v>8220</v>
      </c>
      <c r="H2698" t="s">
        <v>8223</v>
      </c>
      <c r="I2698" t="s">
        <v>8245</v>
      </c>
      <c r="J2698">
        <v>1431536015</v>
      </c>
      <c r="K2698">
        <v>1428944015</v>
      </c>
      <c r="L2698" t="b">
        <v>0</v>
      </c>
      <c r="M2698">
        <v>12</v>
      </c>
      <c r="N2698" t="b">
        <v>0</v>
      </c>
      <c r="O2698" t="s">
        <v>8268</v>
      </c>
      <c r="P2698">
        <f t="shared" si="168"/>
        <v>64</v>
      </c>
      <c r="Q2698">
        <f t="shared" si="169"/>
        <v>40</v>
      </c>
      <c r="R2698" s="12" t="s">
        <v>8321</v>
      </c>
      <c r="S2698" t="s">
        <v>8339</v>
      </c>
      <c r="T2698" s="17">
        <f t="shared" si="170"/>
        <v>42107.703877314809</v>
      </c>
      <c r="U2698" s="17">
        <f t="shared" si="171"/>
        <v>42430.999305555553</v>
      </c>
    </row>
    <row r="2699" spans="2:21" ht="57" hidden="1" x14ac:dyDescent="0.45">
      <c r="B2699">
        <v>948</v>
      </c>
      <c r="C2699" s="9" t="s">
        <v>949</v>
      </c>
      <c r="D2699" s="3" t="s">
        <v>5058</v>
      </c>
      <c r="E2699" s="5">
        <v>4000</v>
      </c>
      <c r="F2699" s="7">
        <v>480</v>
      </c>
      <c r="G2699" t="s">
        <v>8220</v>
      </c>
      <c r="H2699" t="s">
        <v>8232</v>
      </c>
      <c r="I2699" t="s">
        <v>8248</v>
      </c>
      <c r="J2699">
        <v>1457812364</v>
      </c>
      <c r="K2699">
        <v>1455220364</v>
      </c>
      <c r="L2699" t="b">
        <v>0</v>
      </c>
      <c r="M2699">
        <v>8</v>
      </c>
      <c r="N2699" t="b">
        <v>0</v>
      </c>
      <c r="O2699" t="s">
        <v>8271</v>
      </c>
      <c r="P2699">
        <f t="shared" si="168"/>
        <v>12</v>
      </c>
      <c r="Q2699">
        <f t="shared" si="169"/>
        <v>60</v>
      </c>
      <c r="R2699" s="12" t="s">
        <v>8308</v>
      </c>
      <c r="S2699" t="s">
        <v>8310</v>
      </c>
      <c r="T2699" s="17">
        <f t="shared" si="170"/>
        <v>42411.828287037039</v>
      </c>
      <c r="U2699" s="17">
        <f t="shared" si="171"/>
        <v>42786.192916666667</v>
      </c>
    </row>
    <row r="2700" spans="2:21" ht="42.75" hidden="1" x14ac:dyDescent="0.45">
      <c r="B2700">
        <v>2135</v>
      </c>
      <c r="C2700" s="9" t="s">
        <v>2136</v>
      </c>
      <c r="D2700" s="3" t="s">
        <v>6245</v>
      </c>
      <c r="E2700" s="5">
        <v>5000</v>
      </c>
      <c r="F2700" s="7">
        <v>478</v>
      </c>
      <c r="G2700" t="s">
        <v>8220</v>
      </c>
      <c r="H2700" t="s">
        <v>8223</v>
      </c>
      <c r="I2700" t="s">
        <v>8245</v>
      </c>
      <c r="J2700">
        <v>1349392033</v>
      </c>
      <c r="K2700">
        <v>1346800033</v>
      </c>
      <c r="L2700" t="b">
        <v>0</v>
      </c>
      <c r="M2700">
        <v>22</v>
      </c>
      <c r="N2700" t="b">
        <v>0</v>
      </c>
      <c r="O2700" t="s">
        <v>8280</v>
      </c>
      <c r="P2700">
        <f t="shared" si="168"/>
        <v>10</v>
      </c>
      <c r="Q2700">
        <f t="shared" si="169"/>
        <v>21.73</v>
      </c>
      <c r="R2700" s="12" t="s">
        <v>8316</v>
      </c>
      <c r="S2700" t="s">
        <v>8334</v>
      </c>
      <c r="T2700" s="17">
        <f t="shared" si="170"/>
        <v>41156.963344907403</v>
      </c>
      <c r="U2700" s="17">
        <f t="shared" si="171"/>
        <v>42171.979166666672</v>
      </c>
    </row>
    <row r="2701" spans="2:21" ht="42.75" hidden="1" x14ac:dyDescent="0.45">
      <c r="B2701">
        <v>3084</v>
      </c>
      <c r="C2701" s="9" t="s">
        <v>3084</v>
      </c>
      <c r="D2701" s="3" t="s">
        <v>7194</v>
      </c>
      <c r="E2701" s="5">
        <v>4059</v>
      </c>
      <c r="F2701" s="7">
        <v>470</v>
      </c>
      <c r="G2701" t="s">
        <v>8220</v>
      </c>
      <c r="H2701" t="s">
        <v>8223</v>
      </c>
      <c r="I2701" t="s">
        <v>8245</v>
      </c>
      <c r="J2701">
        <v>1430851680</v>
      </c>
      <c r="K2701">
        <v>1428340931</v>
      </c>
      <c r="L2701" t="b">
        <v>0</v>
      </c>
      <c r="M2701">
        <v>6</v>
      </c>
      <c r="N2701" t="b">
        <v>0</v>
      </c>
      <c r="O2701" t="s">
        <v>8301</v>
      </c>
      <c r="P2701">
        <f t="shared" si="168"/>
        <v>12</v>
      </c>
      <c r="Q2701">
        <f t="shared" si="169"/>
        <v>78.33</v>
      </c>
      <c r="R2701" s="12" t="s">
        <v>8323</v>
      </c>
      <c r="S2701" t="s">
        <v>8324</v>
      </c>
      <c r="T2701" s="17">
        <f t="shared" si="170"/>
        <v>42100.723738425921</v>
      </c>
      <c r="U2701" s="17">
        <f t="shared" si="171"/>
        <v>42137.703877314809</v>
      </c>
    </row>
    <row r="2702" spans="2:21" ht="42.75" x14ac:dyDescent="0.45">
      <c r="B2702">
        <v>3562</v>
      </c>
      <c r="C2702" s="9" t="s">
        <v>3561</v>
      </c>
      <c r="D2702" s="3" t="s">
        <v>7672</v>
      </c>
      <c r="E2702" s="5">
        <v>315</v>
      </c>
      <c r="F2702" s="7">
        <v>469</v>
      </c>
      <c r="G2702" t="s">
        <v>8218</v>
      </c>
      <c r="H2702" t="s">
        <v>8224</v>
      </c>
      <c r="I2702" t="s">
        <v>8246</v>
      </c>
      <c r="J2702">
        <v>1457906400</v>
      </c>
      <c r="K2702">
        <v>1457115427</v>
      </c>
      <c r="L2702" t="b">
        <v>0</v>
      </c>
      <c r="M2702">
        <v>31</v>
      </c>
      <c r="N2702" t="b">
        <v>1</v>
      </c>
      <c r="O2702" t="s">
        <v>8269</v>
      </c>
      <c r="P2702">
        <f t="shared" si="168"/>
        <v>149</v>
      </c>
      <c r="Q2702">
        <f t="shared" si="169"/>
        <v>15.13</v>
      </c>
      <c r="R2702" s="12" t="s">
        <v>8323</v>
      </c>
      <c r="S2702" t="s">
        <v>8326</v>
      </c>
      <c r="T2702" s="17">
        <f t="shared" si="170"/>
        <v>42433.761886574073</v>
      </c>
      <c r="U2702" s="17">
        <f t="shared" si="171"/>
        <v>42441.828287037039</v>
      </c>
    </row>
    <row r="2703" spans="2:21" ht="42.75" hidden="1" x14ac:dyDescent="0.45">
      <c r="B2703">
        <v>992</v>
      </c>
      <c r="C2703" s="9" t="s">
        <v>993</v>
      </c>
      <c r="D2703" s="3" t="s">
        <v>5102</v>
      </c>
      <c r="E2703" s="5">
        <v>100000</v>
      </c>
      <c r="F2703" s="7">
        <v>467</v>
      </c>
      <c r="G2703" t="s">
        <v>8220</v>
      </c>
      <c r="H2703" t="s">
        <v>8223</v>
      </c>
      <c r="I2703" t="s">
        <v>8245</v>
      </c>
      <c r="J2703">
        <v>1462655519</v>
      </c>
      <c r="K2703">
        <v>1457475119</v>
      </c>
      <c r="L2703" t="b">
        <v>0</v>
      </c>
      <c r="M2703">
        <v>4</v>
      </c>
      <c r="N2703" t="b">
        <v>0</v>
      </c>
      <c r="O2703" t="s">
        <v>8271</v>
      </c>
      <c r="P2703">
        <f t="shared" si="168"/>
        <v>0</v>
      </c>
      <c r="Q2703">
        <f t="shared" si="169"/>
        <v>116.75</v>
      </c>
      <c r="R2703" s="12" t="s">
        <v>8308</v>
      </c>
      <c r="S2703" t="s">
        <v>8310</v>
      </c>
      <c r="T2703" s="17">
        <f t="shared" si="170"/>
        <v>42437.924988425926</v>
      </c>
      <c r="U2703" s="17">
        <f t="shared" si="171"/>
        <v>41186.963344907403</v>
      </c>
    </row>
    <row r="2704" spans="2:21" ht="42.75" hidden="1" x14ac:dyDescent="0.45">
      <c r="B2704">
        <v>2871</v>
      </c>
      <c r="C2704" s="9" t="s">
        <v>2871</v>
      </c>
      <c r="D2704" s="3" t="s">
        <v>6981</v>
      </c>
      <c r="E2704" s="5">
        <v>10000</v>
      </c>
      <c r="F2704" s="7">
        <v>467</v>
      </c>
      <c r="G2704" t="s">
        <v>8220</v>
      </c>
      <c r="H2704" t="s">
        <v>8223</v>
      </c>
      <c r="I2704" t="s">
        <v>8245</v>
      </c>
      <c r="J2704">
        <v>1419183813</v>
      </c>
      <c r="K2704">
        <v>1417455813</v>
      </c>
      <c r="L2704" t="b">
        <v>0</v>
      </c>
      <c r="M2704">
        <v>13</v>
      </c>
      <c r="N2704" t="b">
        <v>0</v>
      </c>
      <c r="O2704" t="s">
        <v>8269</v>
      </c>
      <c r="P2704">
        <f t="shared" si="168"/>
        <v>5</v>
      </c>
      <c r="Q2704">
        <f t="shared" si="169"/>
        <v>35.92</v>
      </c>
      <c r="R2704" s="12" t="s">
        <v>8323</v>
      </c>
      <c r="S2704" t="s">
        <v>8326</v>
      </c>
      <c r="T2704" s="17">
        <f t="shared" si="170"/>
        <v>41974.738576388889</v>
      </c>
      <c r="U2704" s="17">
        <f t="shared" si="171"/>
        <v>42129.783333333333</v>
      </c>
    </row>
    <row r="2705" spans="2:21" ht="28.5" hidden="1" x14ac:dyDescent="0.45">
      <c r="B2705">
        <v>2161</v>
      </c>
      <c r="C2705" s="9" t="s">
        <v>2162</v>
      </c>
      <c r="D2705" s="3" t="s">
        <v>6271</v>
      </c>
      <c r="E2705" s="5">
        <v>400</v>
      </c>
      <c r="F2705" s="7">
        <v>463</v>
      </c>
      <c r="G2705" t="s">
        <v>8218</v>
      </c>
      <c r="H2705" t="s">
        <v>8223</v>
      </c>
      <c r="I2705" t="s">
        <v>8245</v>
      </c>
      <c r="J2705">
        <v>1443040059</v>
      </c>
      <c r="K2705">
        <v>1440448059</v>
      </c>
      <c r="L2705" t="b">
        <v>0</v>
      </c>
      <c r="M2705">
        <v>13</v>
      </c>
      <c r="N2705" t="b">
        <v>1</v>
      </c>
      <c r="O2705" t="s">
        <v>8274</v>
      </c>
      <c r="P2705">
        <f t="shared" si="168"/>
        <v>116</v>
      </c>
      <c r="Q2705">
        <f t="shared" si="169"/>
        <v>35.619999999999997</v>
      </c>
      <c r="R2705" s="12" t="s">
        <v>8327</v>
      </c>
      <c r="S2705" t="s">
        <v>8331</v>
      </c>
      <c r="T2705" s="17">
        <f t="shared" si="170"/>
        <v>42240.852534722217</v>
      </c>
      <c r="U2705" s="17">
        <f t="shared" si="171"/>
        <v>42442.916666666672</v>
      </c>
    </row>
    <row r="2706" spans="2:21" ht="42.75" hidden="1" x14ac:dyDescent="0.45">
      <c r="B2706">
        <v>2388</v>
      </c>
      <c r="C2706" s="9" t="s">
        <v>2389</v>
      </c>
      <c r="D2706" s="3" t="s">
        <v>6498</v>
      </c>
      <c r="E2706" s="5">
        <v>37000</v>
      </c>
      <c r="F2706" s="7">
        <v>463</v>
      </c>
      <c r="G2706" t="s">
        <v>8219</v>
      </c>
      <c r="H2706" t="s">
        <v>8223</v>
      </c>
      <c r="I2706" t="s">
        <v>8245</v>
      </c>
      <c r="J2706">
        <v>1421350140</v>
      </c>
      <c r="K2706">
        <v>1418761759</v>
      </c>
      <c r="L2706" t="b">
        <v>0</v>
      </c>
      <c r="M2706">
        <v>8</v>
      </c>
      <c r="N2706" t="b">
        <v>0</v>
      </c>
      <c r="O2706" t="s">
        <v>8270</v>
      </c>
      <c r="P2706">
        <f t="shared" si="168"/>
        <v>1</v>
      </c>
      <c r="Q2706">
        <f t="shared" si="169"/>
        <v>57.88</v>
      </c>
      <c r="R2706" s="12" t="s">
        <v>8308</v>
      </c>
      <c r="S2706" t="s">
        <v>8342</v>
      </c>
      <c r="T2706" s="17">
        <f t="shared" si="170"/>
        <v>41989.853692129633</v>
      </c>
      <c r="U2706" s="17">
        <f t="shared" si="171"/>
        <v>42497.883321759262</v>
      </c>
    </row>
    <row r="2707" spans="2:21" ht="42.75" hidden="1" x14ac:dyDescent="0.45">
      <c r="B2707">
        <v>76</v>
      </c>
      <c r="C2707" s="9" t="s">
        <v>78</v>
      </c>
      <c r="D2707" s="3" t="s">
        <v>4187</v>
      </c>
      <c r="E2707" s="5">
        <v>300</v>
      </c>
      <c r="F2707" s="7">
        <v>460</v>
      </c>
      <c r="G2707" t="s">
        <v>8218</v>
      </c>
      <c r="H2707" t="s">
        <v>8223</v>
      </c>
      <c r="I2707" t="s">
        <v>8245</v>
      </c>
      <c r="J2707">
        <v>1325007358</v>
      </c>
      <c r="K2707">
        <v>1319819758</v>
      </c>
      <c r="L2707" t="b">
        <v>0</v>
      </c>
      <c r="M2707">
        <v>15</v>
      </c>
      <c r="N2707" t="b">
        <v>1</v>
      </c>
      <c r="O2707" t="s">
        <v>8264</v>
      </c>
      <c r="P2707">
        <f t="shared" si="168"/>
        <v>153</v>
      </c>
      <c r="Q2707">
        <f t="shared" si="169"/>
        <v>30.67</v>
      </c>
      <c r="R2707" s="12" t="s">
        <v>8321</v>
      </c>
      <c r="S2707" t="s">
        <v>8343</v>
      </c>
      <c r="T2707" s="17">
        <f t="shared" si="170"/>
        <v>40844.691643518519</v>
      </c>
      <c r="U2707" s="17">
        <f t="shared" si="171"/>
        <v>41994.738576388889</v>
      </c>
    </row>
    <row r="2708" spans="2:21" ht="42.75" hidden="1" x14ac:dyDescent="0.45">
      <c r="B2708">
        <v>95</v>
      </c>
      <c r="C2708" s="9" t="s">
        <v>97</v>
      </c>
      <c r="D2708" s="3" t="s">
        <v>4206</v>
      </c>
      <c r="E2708" s="5">
        <v>350</v>
      </c>
      <c r="F2708" s="7">
        <v>460</v>
      </c>
      <c r="G2708" t="s">
        <v>8218</v>
      </c>
      <c r="H2708" t="s">
        <v>8223</v>
      </c>
      <c r="I2708" t="s">
        <v>8245</v>
      </c>
      <c r="J2708">
        <v>1330214841</v>
      </c>
      <c r="K2708">
        <v>1327622841</v>
      </c>
      <c r="L2708" t="b">
        <v>0</v>
      </c>
      <c r="M2708">
        <v>21</v>
      </c>
      <c r="N2708" t="b">
        <v>1</v>
      </c>
      <c r="O2708" t="s">
        <v>8264</v>
      </c>
      <c r="P2708">
        <f t="shared" si="168"/>
        <v>131</v>
      </c>
      <c r="Q2708">
        <f t="shared" si="169"/>
        <v>21.9</v>
      </c>
      <c r="R2708" s="12" t="s">
        <v>8321</v>
      </c>
      <c r="S2708" t="s">
        <v>8343</v>
      </c>
      <c r="T2708" s="17">
        <f t="shared" si="170"/>
        <v>40935.005104166667</v>
      </c>
      <c r="U2708" s="17">
        <f t="shared" si="171"/>
        <v>42270.852534722217</v>
      </c>
    </row>
    <row r="2709" spans="2:21" ht="28.5" hidden="1" x14ac:dyDescent="0.45">
      <c r="B2709">
        <v>2409</v>
      </c>
      <c r="C2709" s="9" t="s">
        <v>2410</v>
      </c>
      <c r="D2709" s="3" t="s">
        <v>6519</v>
      </c>
      <c r="E2709" s="5">
        <v>25000</v>
      </c>
      <c r="F2709" s="7">
        <v>460</v>
      </c>
      <c r="G2709" t="s">
        <v>8220</v>
      </c>
      <c r="H2709" t="s">
        <v>8223</v>
      </c>
      <c r="I2709" t="s">
        <v>8245</v>
      </c>
      <c r="J2709">
        <v>1439931675</v>
      </c>
      <c r="K2709">
        <v>1437339675</v>
      </c>
      <c r="L2709" t="b">
        <v>0</v>
      </c>
      <c r="M2709">
        <v>6</v>
      </c>
      <c r="N2709" t="b">
        <v>0</v>
      </c>
      <c r="O2709" t="s">
        <v>8282</v>
      </c>
      <c r="P2709">
        <f t="shared" si="168"/>
        <v>2</v>
      </c>
      <c r="Q2709">
        <f t="shared" si="169"/>
        <v>76.67</v>
      </c>
      <c r="R2709" s="12" t="s">
        <v>8319</v>
      </c>
      <c r="S2709" t="s">
        <v>8345</v>
      </c>
      <c r="T2709" s="17">
        <f t="shared" si="170"/>
        <v>42204.875868055555</v>
      </c>
      <c r="U2709" s="17">
        <f t="shared" si="171"/>
        <v>42019.811805555553</v>
      </c>
    </row>
    <row r="2710" spans="2:21" ht="42.75" hidden="1" x14ac:dyDescent="0.45">
      <c r="B2710">
        <v>2414</v>
      </c>
      <c r="C2710" s="9" t="s">
        <v>2415</v>
      </c>
      <c r="D2710" s="3" t="s">
        <v>6524</v>
      </c>
      <c r="E2710" s="5">
        <v>15000</v>
      </c>
      <c r="F2710" s="7">
        <v>460</v>
      </c>
      <c r="G2710" t="s">
        <v>8220</v>
      </c>
      <c r="H2710" t="s">
        <v>8223</v>
      </c>
      <c r="I2710" t="s">
        <v>8245</v>
      </c>
      <c r="J2710">
        <v>1440215940</v>
      </c>
      <c r="K2710">
        <v>1436805660</v>
      </c>
      <c r="L2710" t="b">
        <v>0</v>
      </c>
      <c r="M2710">
        <v>13</v>
      </c>
      <c r="N2710" t="b">
        <v>0</v>
      </c>
      <c r="O2710" t="s">
        <v>8282</v>
      </c>
      <c r="P2710">
        <f t="shared" si="168"/>
        <v>3</v>
      </c>
      <c r="Q2710">
        <f t="shared" si="169"/>
        <v>35.380000000000003</v>
      </c>
      <c r="R2710" s="12" t="s">
        <v>8319</v>
      </c>
      <c r="S2710" t="s">
        <v>8345</v>
      </c>
      <c r="T2710" s="17">
        <f t="shared" si="170"/>
        <v>42198.695138888885</v>
      </c>
      <c r="U2710" s="17">
        <f t="shared" si="171"/>
        <v>40904.733310185184</v>
      </c>
    </row>
    <row r="2711" spans="2:21" ht="57" x14ac:dyDescent="0.45">
      <c r="B2711">
        <v>3605</v>
      </c>
      <c r="C2711" s="9" t="s">
        <v>3604</v>
      </c>
      <c r="D2711" s="3" t="s">
        <v>7715</v>
      </c>
      <c r="E2711" s="5">
        <v>250</v>
      </c>
      <c r="F2711" s="7">
        <v>460</v>
      </c>
      <c r="G2711" t="s">
        <v>8218</v>
      </c>
      <c r="H2711" t="s">
        <v>8224</v>
      </c>
      <c r="I2711" t="s">
        <v>8246</v>
      </c>
      <c r="J2711">
        <v>1455390126</v>
      </c>
      <c r="K2711">
        <v>1452798126</v>
      </c>
      <c r="L2711" t="b">
        <v>0</v>
      </c>
      <c r="M2711">
        <v>15</v>
      </c>
      <c r="N2711" t="b">
        <v>1</v>
      </c>
      <c r="O2711" t="s">
        <v>8269</v>
      </c>
      <c r="P2711">
        <f t="shared" si="168"/>
        <v>184</v>
      </c>
      <c r="Q2711">
        <f t="shared" si="169"/>
        <v>30.67</v>
      </c>
      <c r="R2711" s="12" t="s">
        <v>8323</v>
      </c>
      <c r="S2711" t="s">
        <v>8326</v>
      </c>
      <c r="T2711" s="17">
        <f t="shared" si="170"/>
        <v>42383.793124999997</v>
      </c>
      <c r="U2711" s="17">
        <f t="shared" si="171"/>
        <v>40965.005104166667</v>
      </c>
    </row>
    <row r="2712" spans="2:21" ht="42.75" hidden="1" x14ac:dyDescent="0.45">
      <c r="B2712">
        <v>4046</v>
      </c>
      <c r="C2712" s="9" t="s">
        <v>4042</v>
      </c>
      <c r="D2712" s="3" t="s">
        <v>8150</v>
      </c>
      <c r="E2712" s="5">
        <v>5600</v>
      </c>
      <c r="F2712" s="7">
        <v>460</v>
      </c>
      <c r="G2712" t="s">
        <v>8220</v>
      </c>
      <c r="H2712" t="s">
        <v>8223</v>
      </c>
      <c r="I2712" t="s">
        <v>8245</v>
      </c>
      <c r="J2712">
        <v>1413992210</v>
      </c>
      <c r="K2712">
        <v>1411400210</v>
      </c>
      <c r="L2712" t="b">
        <v>0</v>
      </c>
      <c r="M2712">
        <v>12</v>
      </c>
      <c r="N2712" t="b">
        <v>0</v>
      </c>
      <c r="O2712" t="s">
        <v>8269</v>
      </c>
      <c r="P2712">
        <f t="shared" si="168"/>
        <v>8</v>
      </c>
      <c r="Q2712">
        <f t="shared" si="169"/>
        <v>38.33</v>
      </c>
      <c r="R2712" s="12" t="s">
        <v>8323</v>
      </c>
      <c r="S2712" t="s">
        <v>8326</v>
      </c>
      <c r="T2712" s="17">
        <f t="shared" si="170"/>
        <v>41904.650578703702</v>
      </c>
      <c r="U2712" s="17">
        <f t="shared" si="171"/>
        <v>42234.875868055555</v>
      </c>
    </row>
    <row r="2713" spans="2:21" ht="42.75" hidden="1" x14ac:dyDescent="0.45">
      <c r="B2713">
        <v>3807</v>
      </c>
      <c r="C2713" s="9" t="s">
        <v>3804</v>
      </c>
      <c r="D2713" s="3" t="s">
        <v>7917</v>
      </c>
      <c r="E2713" s="5">
        <v>1500</v>
      </c>
      <c r="F2713" s="7">
        <v>455</v>
      </c>
      <c r="G2713" t="s">
        <v>8220</v>
      </c>
      <c r="H2713" t="s">
        <v>8223</v>
      </c>
      <c r="I2713" t="s">
        <v>8245</v>
      </c>
      <c r="J2713">
        <v>1428097739</v>
      </c>
      <c r="K2713">
        <v>1427492939</v>
      </c>
      <c r="L2713" t="b">
        <v>0</v>
      </c>
      <c r="M2713">
        <v>9</v>
      </c>
      <c r="N2713" t="b">
        <v>0</v>
      </c>
      <c r="O2713" t="s">
        <v>8303</v>
      </c>
      <c r="P2713">
        <f t="shared" si="168"/>
        <v>30</v>
      </c>
      <c r="Q2713">
        <f t="shared" si="169"/>
        <v>50.56</v>
      </c>
      <c r="R2713" s="12" t="s">
        <v>8323</v>
      </c>
      <c r="S2713" t="s">
        <v>8335</v>
      </c>
      <c r="T2713" s="17">
        <f t="shared" si="170"/>
        <v>42090.909016203703</v>
      </c>
      <c r="U2713" s="17">
        <f t="shared" si="171"/>
        <v>42238.165972222225</v>
      </c>
    </row>
    <row r="2714" spans="2:21" ht="42.75" hidden="1" x14ac:dyDescent="0.45">
      <c r="B2714">
        <v>3929</v>
      </c>
      <c r="C2714" s="9" t="s">
        <v>3926</v>
      </c>
      <c r="D2714" s="3" t="s">
        <v>8037</v>
      </c>
      <c r="E2714" s="5">
        <v>20000</v>
      </c>
      <c r="F2714" s="7">
        <v>453</v>
      </c>
      <c r="G2714" t="s">
        <v>8220</v>
      </c>
      <c r="H2714" t="s">
        <v>8223</v>
      </c>
      <c r="I2714" t="s">
        <v>8245</v>
      </c>
      <c r="J2714">
        <v>1474228265</v>
      </c>
      <c r="K2714">
        <v>1471636265</v>
      </c>
      <c r="L2714" t="b">
        <v>0</v>
      </c>
      <c r="M2714">
        <v>14</v>
      </c>
      <c r="N2714" t="b">
        <v>0</v>
      </c>
      <c r="O2714" t="s">
        <v>8269</v>
      </c>
      <c r="P2714">
        <f t="shared" si="168"/>
        <v>2</v>
      </c>
      <c r="Q2714">
        <f t="shared" si="169"/>
        <v>32.36</v>
      </c>
      <c r="R2714" s="12" t="s">
        <v>8323</v>
      </c>
      <c r="S2714" t="s">
        <v>8326</v>
      </c>
      <c r="T2714" s="17">
        <f t="shared" si="170"/>
        <v>42601.827141203699</v>
      </c>
      <c r="U2714" s="17">
        <f t="shared" si="171"/>
        <v>42413.793124999997</v>
      </c>
    </row>
    <row r="2715" spans="2:21" ht="57" x14ac:dyDescent="0.45">
      <c r="B2715">
        <v>4001</v>
      </c>
      <c r="C2715" s="9" t="s">
        <v>3997</v>
      </c>
      <c r="D2715" s="3" t="s">
        <v>8107</v>
      </c>
      <c r="E2715" s="5">
        <v>1200</v>
      </c>
      <c r="F2715" s="7">
        <v>453</v>
      </c>
      <c r="G2715" t="s">
        <v>8220</v>
      </c>
      <c r="H2715" t="s">
        <v>8224</v>
      </c>
      <c r="I2715" t="s">
        <v>8246</v>
      </c>
      <c r="J2715">
        <v>1488394800</v>
      </c>
      <c r="K2715">
        <v>1486681708</v>
      </c>
      <c r="L2715" t="b">
        <v>0</v>
      </c>
      <c r="M2715">
        <v>14</v>
      </c>
      <c r="N2715" t="b">
        <v>0</v>
      </c>
      <c r="O2715" t="s">
        <v>8269</v>
      </c>
      <c r="P2715">
        <f t="shared" si="168"/>
        <v>38</v>
      </c>
      <c r="Q2715">
        <f t="shared" si="169"/>
        <v>32.36</v>
      </c>
      <c r="R2715" s="12" t="s">
        <v>8323</v>
      </c>
      <c r="S2715" t="s">
        <v>8326</v>
      </c>
      <c r="T2715" s="17">
        <f t="shared" si="170"/>
        <v>42775.964212962965</v>
      </c>
      <c r="U2715" s="17">
        <f t="shared" si="171"/>
        <v>41934.650578703702</v>
      </c>
    </row>
    <row r="2716" spans="2:21" ht="28.5" hidden="1" x14ac:dyDescent="0.45">
      <c r="B2716">
        <v>3869</v>
      </c>
      <c r="C2716" s="9" t="s">
        <v>3866</v>
      </c>
      <c r="D2716" s="3" t="s">
        <v>7978</v>
      </c>
      <c r="E2716" s="5">
        <v>13111</v>
      </c>
      <c r="F2716" s="7">
        <v>452</v>
      </c>
      <c r="G2716" t="s">
        <v>8219</v>
      </c>
      <c r="H2716" t="s">
        <v>8223</v>
      </c>
      <c r="I2716" t="s">
        <v>8245</v>
      </c>
      <c r="J2716">
        <v>1426302660</v>
      </c>
      <c r="K2716">
        <v>1423761792</v>
      </c>
      <c r="L2716" t="b">
        <v>0</v>
      </c>
      <c r="M2716">
        <v>15</v>
      </c>
      <c r="N2716" t="b">
        <v>0</v>
      </c>
      <c r="O2716" t="s">
        <v>8303</v>
      </c>
      <c r="P2716">
        <f t="shared" si="168"/>
        <v>3</v>
      </c>
      <c r="Q2716">
        <f t="shared" si="169"/>
        <v>30.13</v>
      </c>
      <c r="R2716" s="12" t="s">
        <v>8323</v>
      </c>
      <c r="S2716" t="s">
        <v>8335</v>
      </c>
      <c r="T2716" s="17">
        <f t="shared" si="170"/>
        <v>42047.724444444444</v>
      </c>
      <c r="U2716" s="17">
        <f t="shared" si="171"/>
        <v>42097.909016203703</v>
      </c>
    </row>
    <row r="2717" spans="2:21" ht="42.75" hidden="1" x14ac:dyDescent="0.45">
      <c r="B2717">
        <v>3059</v>
      </c>
      <c r="C2717" s="9" t="s">
        <v>3059</v>
      </c>
      <c r="D2717" s="3" t="s">
        <v>7169</v>
      </c>
      <c r="E2717" s="5">
        <v>15000</v>
      </c>
      <c r="F2717" s="7">
        <v>451</v>
      </c>
      <c r="G2717" t="s">
        <v>8220</v>
      </c>
      <c r="H2717" t="s">
        <v>8223</v>
      </c>
      <c r="I2717" t="s">
        <v>8245</v>
      </c>
      <c r="J2717">
        <v>1407536846</v>
      </c>
      <c r="K2717">
        <v>1404944846</v>
      </c>
      <c r="L2717" t="b">
        <v>0</v>
      </c>
      <c r="M2717">
        <v>11</v>
      </c>
      <c r="N2717" t="b">
        <v>0</v>
      </c>
      <c r="O2717" t="s">
        <v>8301</v>
      </c>
      <c r="P2717">
        <f t="shared" si="168"/>
        <v>3</v>
      </c>
      <c r="Q2717">
        <f t="shared" si="169"/>
        <v>41</v>
      </c>
      <c r="R2717" s="12" t="s">
        <v>8323</v>
      </c>
      <c r="S2717" t="s">
        <v>8324</v>
      </c>
      <c r="T2717" s="17">
        <f t="shared" si="170"/>
        <v>41829.935717592591</v>
      </c>
      <c r="U2717" s="17">
        <f t="shared" si="171"/>
        <v>42631.827141203699</v>
      </c>
    </row>
    <row r="2718" spans="2:21" ht="42.75" x14ac:dyDescent="0.45">
      <c r="B2718">
        <v>3325</v>
      </c>
      <c r="C2718" s="9" t="s">
        <v>3325</v>
      </c>
      <c r="D2718" s="3" t="s">
        <v>7435</v>
      </c>
      <c r="E2718" s="5">
        <v>400</v>
      </c>
      <c r="F2718" s="7">
        <v>450</v>
      </c>
      <c r="G2718" t="s">
        <v>8218</v>
      </c>
      <c r="H2718" t="s">
        <v>8224</v>
      </c>
      <c r="I2718" t="s">
        <v>8246</v>
      </c>
      <c r="J2718">
        <v>1428256277</v>
      </c>
      <c r="K2718">
        <v>1425235877</v>
      </c>
      <c r="L2718" t="b">
        <v>0</v>
      </c>
      <c r="M2718">
        <v>15</v>
      </c>
      <c r="N2718" t="b">
        <v>1</v>
      </c>
      <c r="O2718" t="s">
        <v>8269</v>
      </c>
      <c r="P2718">
        <f t="shared" si="168"/>
        <v>113</v>
      </c>
      <c r="Q2718">
        <f t="shared" si="169"/>
        <v>30</v>
      </c>
      <c r="R2718" s="12" t="s">
        <v>8323</v>
      </c>
      <c r="S2718" t="s">
        <v>8326</v>
      </c>
      <c r="T2718" s="17">
        <f t="shared" si="170"/>
        <v>42064.785613425927</v>
      </c>
      <c r="U2718" s="17">
        <f t="shared" si="171"/>
        <v>42795.791666666672</v>
      </c>
    </row>
    <row r="2719" spans="2:21" ht="42.75" hidden="1" x14ac:dyDescent="0.45">
      <c r="B2719">
        <v>3980</v>
      </c>
      <c r="C2719" s="9" t="s">
        <v>3977</v>
      </c>
      <c r="D2719" s="3" t="s">
        <v>8087</v>
      </c>
      <c r="E2719" s="5">
        <v>2500</v>
      </c>
      <c r="F2719" s="7">
        <v>450</v>
      </c>
      <c r="G2719" t="s">
        <v>8220</v>
      </c>
      <c r="H2719" t="s">
        <v>8223</v>
      </c>
      <c r="I2719" t="s">
        <v>8245</v>
      </c>
      <c r="J2719">
        <v>1404570147</v>
      </c>
      <c r="K2719">
        <v>1401978147</v>
      </c>
      <c r="L2719" t="b">
        <v>0</v>
      </c>
      <c r="M2719">
        <v>7</v>
      </c>
      <c r="N2719" t="b">
        <v>0</v>
      </c>
      <c r="O2719" t="s">
        <v>8269</v>
      </c>
      <c r="P2719">
        <f t="shared" si="168"/>
        <v>18</v>
      </c>
      <c r="Q2719">
        <f t="shared" si="169"/>
        <v>64.290000000000006</v>
      </c>
      <c r="R2719" s="12" t="s">
        <v>8323</v>
      </c>
      <c r="S2719" t="s">
        <v>8326</v>
      </c>
      <c r="T2719" s="17">
        <f t="shared" si="170"/>
        <v>41795.598923611113</v>
      </c>
      <c r="U2719" s="17">
        <f t="shared" si="171"/>
        <v>42077.132638888885</v>
      </c>
    </row>
    <row r="2720" spans="2:21" ht="42.75" hidden="1" x14ac:dyDescent="0.45">
      <c r="B2720">
        <v>1419</v>
      </c>
      <c r="C2720" s="9" t="s">
        <v>1420</v>
      </c>
      <c r="D2720" s="3" t="s">
        <v>5529</v>
      </c>
      <c r="E2720" s="5">
        <v>6300</v>
      </c>
      <c r="F2720" s="7">
        <v>445</v>
      </c>
      <c r="G2720" t="s">
        <v>8220</v>
      </c>
      <c r="H2720" t="s">
        <v>8223</v>
      </c>
      <c r="I2720" t="s">
        <v>8245</v>
      </c>
      <c r="J2720">
        <v>1476010619</v>
      </c>
      <c r="K2720">
        <v>1473418619</v>
      </c>
      <c r="L2720" t="b">
        <v>0</v>
      </c>
      <c r="M2720">
        <v>10</v>
      </c>
      <c r="N2720" t="b">
        <v>0</v>
      </c>
      <c r="O2720" t="s">
        <v>8285</v>
      </c>
      <c r="P2720">
        <f t="shared" si="168"/>
        <v>7</v>
      </c>
      <c r="Q2720">
        <f t="shared" si="169"/>
        <v>44.5</v>
      </c>
      <c r="R2720" s="12" t="s">
        <v>8311</v>
      </c>
      <c r="S2720" t="s">
        <v>8348</v>
      </c>
      <c r="T2720" s="17">
        <f t="shared" si="170"/>
        <v>42622.456238425926</v>
      </c>
      <c r="U2720" s="17">
        <f t="shared" si="171"/>
        <v>41859.935717592591</v>
      </c>
    </row>
    <row r="2721" spans="2:21" ht="42.75" hidden="1" x14ac:dyDescent="0.45">
      <c r="B2721">
        <v>1494</v>
      </c>
      <c r="C2721" s="9" t="s">
        <v>1495</v>
      </c>
      <c r="D2721" s="3" t="s">
        <v>5604</v>
      </c>
      <c r="E2721" s="5">
        <v>5000</v>
      </c>
      <c r="F2721" s="7">
        <v>445</v>
      </c>
      <c r="G2721" t="s">
        <v>8220</v>
      </c>
      <c r="H2721" t="s">
        <v>8223</v>
      </c>
      <c r="I2721" t="s">
        <v>8245</v>
      </c>
      <c r="J2721">
        <v>1428075480</v>
      </c>
      <c r="K2721">
        <v>1425489613</v>
      </c>
      <c r="L2721" t="b">
        <v>0</v>
      </c>
      <c r="M2721">
        <v>11</v>
      </c>
      <c r="N2721" t="b">
        <v>0</v>
      </c>
      <c r="O2721" t="s">
        <v>8273</v>
      </c>
      <c r="P2721">
        <f t="shared" si="168"/>
        <v>9</v>
      </c>
      <c r="Q2721">
        <f t="shared" si="169"/>
        <v>40.450000000000003</v>
      </c>
      <c r="R2721" s="12" t="s">
        <v>8311</v>
      </c>
      <c r="S2721" t="s">
        <v>8352</v>
      </c>
      <c r="T2721" s="17">
        <f t="shared" si="170"/>
        <v>42067.722372685181</v>
      </c>
      <c r="U2721" s="17">
        <f t="shared" si="171"/>
        <v>42099.743946759263</v>
      </c>
    </row>
    <row r="2722" spans="2:21" ht="57" x14ac:dyDescent="0.45">
      <c r="B2722">
        <v>2805</v>
      </c>
      <c r="C2722" s="9" t="s">
        <v>2805</v>
      </c>
      <c r="D2722" s="3" t="s">
        <v>6915</v>
      </c>
      <c r="E2722" s="5">
        <v>400</v>
      </c>
      <c r="F2722" s="7">
        <v>440</v>
      </c>
      <c r="G2722" t="s">
        <v>8218</v>
      </c>
      <c r="H2722" t="s">
        <v>8224</v>
      </c>
      <c r="I2722" t="s">
        <v>8246</v>
      </c>
      <c r="J2722">
        <v>1440245273</v>
      </c>
      <c r="K2722">
        <v>1438085273</v>
      </c>
      <c r="L2722" t="b">
        <v>0</v>
      </c>
      <c r="M2722">
        <v>18</v>
      </c>
      <c r="N2722" t="b">
        <v>1</v>
      </c>
      <c r="O2722" t="s">
        <v>8269</v>
      </c>
      <c r="P2722">
        <f t="shared" si="168"/>
        <v>110</v>
      </c>
      <c r="Q2722">
        <f t="shared" si="169"/>
        <v>24.44</v>
      </c>
      <c r="R2722" s="12" t="s">
        <v>8323</v>
      </c>
      <c r="S2722" t="s">
        <v>8326</v>
      </c>
      <c r="T2722" s="17">
        <f t="shared" si="170"/>
        <v>42213.505474537036</v>
      </c>
      <c r="U2722" s="17">
        <f t="shared" si="171"/>
        <v>41825.598923611113</v>
      </c>
    </row>
    <row r="2723" spans="2:21" ht="42.75" hidden="1" x14ac:dyDescent="0.45">
      <c r="B2723">
        <v>3897</v>
      </c>
      <c r="C2723" s="9" t="s">
        <v>3894</v>
      </c>
      <c r="D2723" s="3" t="s">
        <v>8005</v>
      </c>
      <c r="E2723" s="5">
        <v>2500</v>
      </c>
      <c r="F2723" s="7">
        <v>440</v>
      </c>
      <c r="G2723" t="s">
        <v>8220</v>
      </c>
      <c r="H2723" t="s">
        <v>8227</v>
      </c>
      <c r="I2723" t="s">
        <v>8249</v>
      </c>
      <c r="J2723">
        <v>1420750683</v>
      </c>
      <c r="K2723">
        <v>1418158683</v>
      </c>
      <c r="L2723" t="b">
        <v>0</v>
      </c>
      <c r="M2723">
        <v>10</v>
      </c>
      <c r="N2723" t="b">
        <v>0</v>
      </c>
      <c r="O2723" t="s">
        <v>8269</v>
      </c>
      <c r="P2723">
        <f t="shared" si="168"/>
        <v>18</v>
      </c>
      <c r="Q2723">
        <f t="shared" si="169"/>
        <v>44</v>
      </c>
      <c r="R2723" s="12" t="s">
        <v>8323</v>
      </c>
      <c r="S2723" t="s">
        <v>8326</v>
      </c>
      <c r="T2723" s="17">
        <f t="shared" si="170"/>
        <v>41982.87364583333</v>
      </c>
      <c r="U2723" s="17">
        <f t="shared" si="171"/>
        <v>42652.456238425926</v>
      </c>
    </row>
    <row r="2724" spans="2:21" ht="42.75" hidden="1" x14ac:dyDescent="0.45">
      <c r="B2724">
        <v>2917</v>
      </c>
      <c r="C2724" s="9" t="s">
        <v>2917</v>
      </c>
      <c r="D2724" s="3" t="s">
        <v>7027</v>
      </c>
      <c r="E2724" s="5">
        <v>2000</v>
      </c>
      <c r="F2724" s="7">
        <v>437</v>
      </c>
      <c r="G2724" t="s">
        <v>8220</v>
      </c>
      <c r="H2724" t="s">
        <v>8223</v>
      </c>
      <c r="I2724" t="s">
        <v>8245</v>
      </c>
      <c r="J2724">
        <v>1442381847</v>
      </c>
      <c r="K2724">
        <v>1440826647</v>
      </c>
      <c r="L2724" t="b">
        <v>0</v>
      </c>
      <c r="M2724">
        <v>9</v>
      </c>
      <c r="N2724" t="b">
        <v>0</v>
      </c>
      <c r="O2724" t="s">
        <v>8269</v>
      </c>
      <c r="P2724">
        <f t="shared" si="168"/>
        <v>22</v>
      </c>
      <c r="Q2724">
        <f t="shared" si="169"/>
        <v>48.56</v>
      </c>
      <c r="R2724" s="12" t="s">
        <v>8323</v>
      </c>
      <c r="S2724" t="s">
        <v>8326</v>
      </c>
      <c r="T2724" s="17">
        <f t="shared" si="170"/>
        <v>42245.234340277777</v>
      </c>
      <c r="U2724" s="17">
        <f t="shared" si="171"/>
        <v>42097.651388888888</v>
      </c>
    </row>
    <row r="2725" spans="2:21" ht="42.75" hidden="1" x14ac:dyDescent="0.45">
      <c r="B2725">
        <v>162</v>
      </c>
      <c r="C2725" s="9" t="s">
        <v>164</v>
      </c>
      <c r="D2725" s="3" t="s">
        <v>4272</v>
      </c>
      <c r="E2725" s="5">
        <v>2800</v>
      </c>
      <c r="F2725" s="7">
        <v>435</v>
      </c>
      <c r="G2725" t="s">
        <v>8220</v>
      </c>
      <c r="H2725" t="s">
        <v>8223</v>
      </c>
      <c r="I2725" t="s">
        <v>8245</v>
      </c>
      <c r="J2725">
        <v>1408232520</v>
      </c>
      <c r="K2725">
        <v>1405393356</v>
      </c>
      <c r="L2725" t="b">
        <v>0</v>
      </c>
      <c r="M2725">
        <v>10</v>
      </c>
      <c r="N2725" t="b">
        <v>0</v>
      </c>
      <c r="O2725" t="s">
        <v>8266</v>
      </c>
      <c r="P2725">
        <f t="shared" si="168"/>
        <v>16</v>
      </c>
      <c r="Q2725">
        <f t="shared" si="169"/>
        <v>43.5</v>
      </c>
      <c r="R2725" s="12" t="s">
        <v>8321</v>
      </c>
      <c r="S2725" t="s">
        <v>8325</v>
      </c>
      <c r="T2725" s="17">
        <f t="shared" si="170"/>
        <v>41835.126805555556</v>
      </c>
      <c r="U2725" s="17">
        <f t="shared" si="171"/>
        <v>42238.505474537036</v>
      </c>
    </row>
    <row r="2726" spans="2:21" ht="28.5" hidden="1" x14ac:dyDescent="0.45">
      <c r="B2726">
        <v>819</v>
      </c>
      <c r="C2726" s="9" t="s">
        <v>820</v>
      </c>
      <c r="D2726" s="3" t="s">
        <v>4929</v>
      </c>
      <c r="E2726" s="5">
        <v>400</v>
      </c>
      <c r="F2726" s="7">
        <v>435</v>
      </c>
      <c r="G2726" t="s">
        <v>8218</v>
      </c>
      <c r="H2726" t="s">
        <v>8223</v>
      </c>
      <c r="I2726" t="s">
        <v>8245</v>
      </c>
      <c r="J2726">
        <v>1387601040</v>
      </c>
      <c r="K2726">
        <v>1386806254</v>
      </c>
      <c r="L2726" t="b">
        <v>0</v>
      </c>
      <c r="M2726">
        <v>14</v>
      </c>
      <c r="N2726" t="b">
        <v>1</v>
      </c>
      <c r="O2726" t="s">
        <v>8274</v>
      </c>
      <c r="P2726">
        <f t="shared" si="168"/>
        <v>109</v>
      </c>
      <c r="Q2726">
        <f t="shared" si="169"/>
        <v>31.07</v>
      </c>
      <c r="R2726" s="12" t="s">
        <v>8327</v>
      </c>
      <c r="S2726" t="s">
        <v>8331</v>
      </c>
      <c r="T2726" s="17">
        <f t="shared" si="170"/>
        <v>41619.998310185183</v>
      </c>
      <c r="U2726" s="17">
        <f t="shared" si="171"/>
        <v>42012.87364583333</v>
      </c>
    </row>
    <row r="2727" spans="2:21" ht="42.75" hidden="1" x14ac:dyDescent="0.45">
      <c r="B2727">
        <v>2383</v>
      </c>
      <c r="C2727" s="9" t="s">
        <v>2384</v>
      </c>
      <c r="D2727" s="3" t="s">
        <v>6493</v>
      </c>
      <c r="E2727" s="5">
        <v>10000</v>
      </c>
      <c r="F2727" s="7">
        <v>435</v>
      </c>
      <c r="G2727" t="s">
        <v>8219</v>
      </c>
      <c r="H2727" t="s">
        <v>8227</v>
      </c>
      <c r="I2727" t="s">
        <v>8249</v>
      </c>
      <c r="J2727">
        <v>1424568107</v>
      </c>
      <c r="K2727">
        <v>1421976107</v>
      </c>
      <c r="L2727" t="b">
        <v>0</v>
      </c>
      <c r="M2727">
        <v>3</v>
      </c>
      <c r="N2727" t="b">
        <v>0</v>
      </c>
      <c r="O2727" t="s">
        <v>8270</v>
      </c>
      <c r="P2727">
        <f t="shared" si="168"/>
        <v>4</v>
      </c>
      <c r="Q2727">
        <f t="shared" si="169"/>
        <v>145</v>
      </c>
      <c r="R2727" s="12" t="s">
        <v>8308</v>
      </c>
      <c r="S2727" t="s">
        <v>8342</v>
      </c>
      <c r="T2727" s="17">
        <f t="shared" si="170"/>
        <v>42027.056793981479</v>
      </c>
      <c r="U2727" s="17">
        <f t="shared" si="171"/>
        <v>42263.234340277777</v>
      </c>
    </row>
    <row r="2728" spans="2:21" ht="42.75" hidden="1" x14ac:dyDescent="0.45">
      <c r="B2728">
        <v>1908</v>
      </c>
      <c r="C2728" s="9" t="s">
        <v>1909</v>
      </c>
      <c r="D2728" s="3" t="s">
        <v>6018</v>
      </c>
      <c r="E2728" s="5">
        <v>25000</v>
      </c>
      <c r="F2728" s="7">
        <v>433</v>
      </c>
      <c r="G2728" t="s">
        <v>8220</v>
      </c>
      <c r="H2728" t="s">
        <v>8223</v>
      </c>
      <c r="I2728" t="s">
        <v>8245</v>
      </c>
      <c r="J2728">
        <v>1483048900</v>
      </c>
      <c r="K2728">
        <v>1480456900</v>
      </c>
      <c r="L2728" t="b">
        <v>0</v>
      </c>
      <c r="M2728">
        <v>4</v>
      </c>
      <c r="N2728" t="b">
        <v>0</v>
      </c>
      <c r="O2728" t="s">
        <v>8292</v>
      </c>
      <c r="P2728">
        <f t="shared" si="168"/>
        <v>2</v>
      </c>
      <c r="Q2728">
        <f t="shared" si="169"/>
        <v>108.25</v>
      </c>
      <c r="R2728" s="12" t="s">
        <v>8308</v>
      </c>
      <c r="S2728" t="s">
        <v>8318</v>
      </c>
      <c r="T2728" s="17">
        <f t="shared" si="170"/>
        <v>42703.917824074073</v>
      </c>
      <c r="U2728" s="17">
        <f t="shared" si="171"/>
        <v>41867.987500000003</v>
      </c>
    </row>
    <row r="2729" spans="2:21" ht="42.75" hidden="1" x14ac:dyDescent="0.45">
      <c r="B2729">
        <v>422</v>
      </c>
      <c r="C2729" s="9" t="s">
        <v>423</v>
      </c>
      <c r="D2729" s="3" t="s">
        <v>4532</v>
      </c>
      <c r="E2729" s="5">
        <v>40000</v>
      </c>
      <c r="F2729" s="7">
        <v>430</v>
      </c>
      <c r="G2729" t="s">
        <v>8220</v>
      </c>
      <c r="H2729" t="s">
        <v>8223</v>
      </c>
      <c r="I2729" t="s">
        <v>8245</v>
      </c>
      <c r="J2729">
        <v>1410416097</v>
      </c>
      <c r="K2729">
        <v>1407824097</v>
      </c>
      <c r="L2729" t="b">
        <v>0</v>
      </c>
      <c r="M2729">
        <v>12</v>
      </c>
      <c r="N2729" t="b">
        <v>0</v>
      </c>
      <c r="O2729" t="s">
        <v>8268</v>
      </c>
      <c r="P2729">
        <f t="shared" si="168"/>
        <v>1</v>
      </c>
      <c r="Q2729">
        <f t="shared" si="169"/>
        <v>35.83</v>
      </c>
      <c r="R2729" s="12" t="s">
        <v>8321</v>
      </c>
      <c r="S2729" t="s">
        <v>8339</v>
      </c>
      <c r="T2729" s="17">
        <f t="shared" si="170"/>
        <v>41863.260381944441</v>
      </c>
      <c r="U2729" s="17">
        <f t="shared" si="171"/>
        <v>41629.197222222225</v>
      </c>
    </row>
    <row r="2730" spans="2:21" ht="42.75" hidden="1" x14ac:dyDescent="0.45">
      <c r="B2730">
        <v>2448</v>
      </c>
      <c r="C2730" s="9" t="s">
        <v>2449</v>
      </c>
      <c r="D2730" s="3" t="s">
        <v>6558</v>
      </c>
      <c r="E2730" s="5">
        <v>400</v>
      </c>
      <c r="F2730" s="7">
        <v>430</v>
      </c>
      <c r="G2730" t="s">
        <v>8218</v>
      </c>
      <c r="H2730" t="s">
        <v>8223</v>
      </c>
      <c r="I2730" t="s">
        <v>8245</v>
      </c>
      <c r="J2730">
        <v>1472621760</v>
      </c>
      <c r="K2730">
        <v>1472110513</v>
      </c>
      <c r="L2730" t="b">
        <v>0</v>
      </c>
      <c r="M2730">
        <v>9</v>
      </c>
      <c r="N2730" t="b">
        <v>1</v>
      </c>
      <c r="O2730" t="s">
        <v>8296</v>
      </c>
      <c r="P2730">
        <f t="shared" si="168"/>
        <v>108</v>
      </c>
      <c r="Q2730">
        <f t="shared" si="169"/>
        <v>47.78</v>
      </c>
      <c r="R2730" s="12" t="s">
        <v>8319</v>
      </c>
      <c r="S2730" t="s">
        <v>8320</v>
      </c>
      <c r="T2730" s="17">
        <f t="shared" si="170"/>
        <v>42607.316122685181</v>
      </c>
      <c r="U2730" s="17">
        <f t="shared" si="171"/>
        <v>42057.056793981479</v>
      </c>
    </row>
    <row r="2731" spans="2:21" ht="42.75" hidden="1" x14ac:dyDescent="0.45">
      <c r="B2731">
        <v>3116</v>
      </c>
      <c r="C2731" s="9" t="s">
        <v>3116</v>
      </c>
      <c r="D2731" s="3" t="s">
        <v>7226</v>
      </c>
      <c r="E2731" s="5">
        <v>750</v>
      </c>
      <c r="F2731" s="7">
        <v>430</v>
      </c>
      <c r="G2731" t="s">
        <v>8220</v>
      </c>
      <c r="H2731" t="s">
        <v>8223</v>
      </c>
      <c r="I2731" t="s">
        <v>8245</v>
      </c>
      <c r="J2731">
        <v>1427890925</v>
      </c>
      <c r="K2731">
        <v>1426681325</v>
      </c>
      <c r="L2731" t="b">
        <v>0</v>
      </c>
      <c r="M2731">
        <v>10</v>
      </c>
      <c r="N2731" t="b">
        <v>0</v>
      </c>
      <c r="O2731" t="s">
        <v>8301</v>
      </c>
      <c r="P2731">
        <f t="shared" si="168"/>
        <v>57</v>
      </c>
      <c r="Q2731">
        <f t="shared" si="169"/>
        <v>43</v>
      </c>
      <c r="R2731" s="12" t="s">
        <v>8323</v>
      </c>
      <c r="S2731" t="s">
        <v>8324</v>
      </c>
      <c r="T2731" s="17">
        <f t="shared" si="170"/>
        <v>42081.515335648146</v>
      </c>
      <c r="U2731" s="17">
        <f t="shared" si="171"/>
        <v>42733.917824074073</v>
      </c>
    </row>
    <row r="2732" spans="2:21" ht="42.75" x14ac:dyDescent="0.45">
      <c r="B2732">
        <v>3693</v>
      </c>
      <c r="C2732" s="9" t="s">
        <v>3690</v>
      </c>
      <c r="D2732" s="3" t="s">
        <v>7803</v>
      </c>
      <c r="E2732" s="5">
        <v>333</v>
      </c>
      <c r="F2732" s="7">
        <v>430</v>
      </c>
      <c r="G2732" t="s">
        <v>8218</v>
      </c>
      <c r="H2732" t="s">
        <v>8224</v>
      </c>
      <c r="I2732" t="s">
        <v>8246</v>
      </c>
      <c r="J2732">
        <v>1448922600</v>
      </c>
      <c r="K2732">
        <v>1446352529</v>
      </c>
      <c r="L2732" t="b">
        <v>0</v>
      </c>
      <c r="M2732">
        <v>14</v>
      </c>
      <c r="N2732" t="b">
        <v>1</v>
      </c>
      <c r="O2732" t="s">
        <v>8269</v>
      </c>
      <c r="P2732">
        <f t="shared" si="168"/>
        <v>129</v>
      </c>
      <c r="Q2732">
        <f t="shared" si="169"/>
        <v>30.71</v>
      </c>
      <c r="R2732" s="12" t="s">
        <v>8323</v>
      </c>
      <c r="S2732" t="s">
        <v>8326</v>
      </c>
      <c r="T2732" s="17">
        <f t="shared" si="170"/>
        <v>42309.191307870366</v>
      </c>
      <c r="U2732" s="17">
        <f t="shared" si="171"/>
        <v>41893.260381944441</v>
      </c>
    </row>
    <row r="2733" spans="2:21" ht="42.75" x14ac:dyDescent="0.45">
      <c r="B2733">
        <v>3820</v>
      </c>
      <c r="C2733" s="9" t="s">
        <v>3817</v>
      </c>
      <c r="D2733" s="3" t="s">
        <v>7929</v>
      </c>
      <c r="E2733" s="5">
        <v>300</v>
      </c>
      <c r="F2733" s="7">
        <v>430</v>
      </c>
      <c r="G2733" t="s">
        <v>8218</v>
      </c>
      <c r="H2733" t="s">
        <v>8224</v>
      </c>
      <c r="I2733" t="s">
        <v>8246</v>
      </c>
      <c r="J2733">
        <v>1436110717</v>
      </c>
      <c r="K2733">
        <v>1433518717</v>
      </c>
      <c r="L2733" t="b">
        <v>0</v>
      </c>
      <c r="M2733">
        <v>20</v>
      </c>
      <c r="N2733" t="b">
        <v>1</v>
      </c>
      <c r="O2733" t="s">
        <v>8269</v>
      </c>
      <c r="P2733">
        <f t="shared" si="168"/>
        <v>143</v>
      </c>
      <c r="Q2733">
        <f t="shared" si="169"/>
        <v>21.5</v>
      </c>
      <c r="R2733" s="12" t="s">
        <v>8323</v>
      </c>
      <c r="S2733" t="s">
        <v>8326</v>
      </c>
      <c r="T2733" s="17">
        <f t="shared" si="170"/>
        <v>42160.651817129634</v>
      </c>
      <c r="U2733" s="17">
        <f t="shared" si="171"/>
        <v>42613.233333333337</v>
      </c>
    </row>
    <row r="2734" spans="2:21" ht="42.75" x14ac:dyDescent="0.45">
      <c r="B2734">
        <v>4069</v>
      </c>
      <c r="C2734" s="9" t="s">
        <v>4065</v>
      </c>
      <c r="D2734" s="3" t="s">
        <v>8172</v>
      </c>
      <c r="E2734" s="5">
        <v>1250</v>
      </c>
      <c r="F2734" s="7">
        <v>430</v>
      </c>
      <c r="G2734" t="s">
        <v>8220</v>
      </c>
      <c r="H2734" t="s">
        <v>8224</v>
      </c>
      <c r="I2734" t="s">
        <v>8246</v>
      </c>
      <c r="J2734">
        <v>1425124800</v>
      </c>
      <c r="K2734">
        <v>1421596356</v>
      </c>
      <c r="L2734" t="b">
        <v>0</v>
      </c>
      <c r="M2734">
        <v>13</v>
      </c>
      <c r="N2734" t="b">
        <v>0</v>
      </c>
      <c r="O2734" t="s">
        <v>8269</v>
      </c>
      <c r="P2734">
        <f t="shared" si="168"/>
        <v>34</v>
      </c>
      <c r="Q2734">
        <f t="shared" si="169"/>
        <v>33.08</v>
      </c>
      <c r="R2734" s="12" t="s">
        <v>8323</v>
      </c>
      <c r="S2734" t="s">
        <v>8326</v>
      </c>
      <c r="T2734" s="17">
        <f t="shared" si="170"/>
        <v>42022.661527777775</v>
      </c>
      <c r="U2734" s="17">
        <f t="shared" si="171"/>
        <v>42095.515335648146</v>
      </c>
    </row>
    <row r="2735" spans="2:21" ht="42.75" hidden="1" x14ac:dyDescent="0.45">
      <c r="B2735">
        <v>3734</v>
      </c>
      <c r="C2735" s="9" t="s">
        <v>3731</v>
      </c>
      <c r="D2735" s="3" t="s">
        <v>7844</v>
      </c>
      <c r="E2735" s="5">
        <v>1500</v>
      </c>
      <c r="F2735" s="7">
        <v>427</v>
      </c>
      <c r="G2735" t="s">
        <v>8220</v>
      </c>
      <c r="H2735" t="s">
        <v>8223</v>
      </c>
      <c r="I2735" t="s">
        <v>8245</v>
      </c>
      <c r="J2735">
        <v>1432589896</v>
      </c>
      <c r="K2735">
        <v>1427405896</v>
      </c>
      <c r="L2735" t="b">
        <v>0</v>
      </c>
      <c r="M2735">
        <v>7</v>
      </c>
      <c r="N2735" t="b">
        <v>0</v>
      </c>
      <c r="O2735" t="s">
        <v>8269</v>
      </c>
      <c r="P2735">
        <f t="shared" si="168"/>
        <v>28</v>
      </c>
      <c r="Q2735">
        <f t="shared" si="169"/>
        <v>61</v>
      </c>
      <c r="R2735" s="12" t="s">
        <v>8323</v>
      </c>
      <c r="S2735" t="s">
        <v>8326</v>
      </c>
      <c r="T2735" s="17">
        <f t="shared" si="170"/>
        <v>42089.901574074072</v>
      </c>
      <c r="U2735" s="17">
        <f t="shared" si="171"/>
        <v>42338.9375</v>
      </c>
    </row>
    <row r="2736" spans="2:21" ht="42.75" hidden="1" x14ac:dyDescent="0.45">
      <c r="B2736">
        <v>595</v>
      </c>
      <c r="C2736" s="9" t="s">
        <v>596</v>
      </c>
      <c r="D2736" s="3" t="s">
        <v>4705</v>
      </c>
      <c r="E2736" s="5">
        <v>100000</v>
      </c>
      <c r="F2736" s="7">
        <v>426</v>
      </c>
      <c r="G2736" t="s">
        <v>8220</v>
      </c>
      <c r="H2736" t="s">
        <v>8223</v>
      </c>
      <c r="I2736" t="s">
        <v>8245</v>
      </c>
      <c r="J2736">
        <v>1430703638</v>
      </c>
      <c r="K2736">
        <v>1426815638</v>
      </c>
      <c r="L2736" t="b">
        <v>0</v>
      </c>
      <c r="M2736">
        <v>8</v>
      </c>
      <c r="N2736" t="b">
        <v>0</v>
      </c>
      <c r="O2736" t="s">
        <v>8270</v>
      </c>
      <c r="P2736">
        <f t="shared" si="168"/>
        <v>0</v>
      </c>
      <c r="Q2736">
        <f t="shared" si="169"/>
        <v>53.25</v>
      </c>
      <c r="R2736" s="12" t="s">
        <v>8308</v>
      </c>
      <c r="S2736" t="s">
        <v>8342</v>
      </c>
      <c r="T2736" s="17">
        <f t="shared" si="170"/>
        <v>42083.069884259254</v>
      </c>
      <c r="U2736" s="17">
        <f t="shared" si="171"/>
        <v>42190.651817129634</v>
      </c>
    </row>
    <row r="2737" spans="2:21" ht="42.75" hidden="1" x14ac:dyDescent="0.45">
      <c r="B2737">
        <v>3801</v>
      </c>
      <c r="C2737" s="9" t="s">
        <v>3798</v>
      </c>
      <c r="D2737" s="3" t="s">
        <v>7911</v>
      </c>
      <c r="E2737" s="5">
        <v>5000</v>
      </c>
      <c r="F2737" s="7">
        <v>426</v>
      </c>
      <c r="G2737" t="s">
        <v>8220</v>
      </c>
      <c r="H2737" t="s">
        <v>8223</v>
      </c>
      <c r="I2737" t="s">
        <v>8245</v>
      </c>
      <c r="J2737">
        <v>1420215216</v>
      </c>
      <c r="K2737">
        <v>1417536816</v>
      </c>
      <c r="L2737" t="b">
        <v>0</v>
      </c>
      <c r="M2737">
        <v>9</v>
      </c>
      <c r="N2737" t="b">
        <v>0</v>
      </c>
      <c r="O2737" t="s">
        <v>8303</v>
      </c>
      <c r="P2737">
        <f t="shared" si="168"/>
        <v>9</v>
      </c>
      <c r="Q2737">
        <f t="shared" si="169"/>
        <v>47.33</v>
      </c>
      <c r="R2737" s="12" t="s">
        <v>8323</v>
      </c>
      <c r="S2737" t="s">
        <v>8335</v>
      </c>
      <c r="T2737" s="17">
        <f t="shared" si="170"/>
        <v>41975.676111111112</v>
      </c>
      <c r="U2737" s="17">
        <f t="shared" si="171"/>
        <v>42063.5</v>
      </c>
    </row>
    <row r="2738" spans="2:21" ht="42.75" hidden="1" x14ac:dyDescent="0.45">
      <c r="B2738">
        <v>97</v>
      </c>
      <c r="C2738" s="9" t="s">
        <v>99</v>
      </c>
      <c r="D2738" s="3" t="s">
        <v>4208</v>
      </c>
      <c r="E2738" s="5">
        <v>400</v>
      </c>
      <c r="F2738" s="7">
        <v>425</v>
      </c>
      <c r="G2738" t="s">
        <v>8218</v>
      </c>
      <c r="H2738" t="s">
        <v>8223</v>
      </c>
      <c r="I2738" t="s">
        <v>8245</v>
      </c>
      <c r="J2738">
        <v>1310440482</v>
      </c>
      <c r="K2738">
        <v>1307848482</v>
      </c>
      <c r="L2738" t="b">
        <v>0</v>
      </c>
      <c r="M2738">
        <v>8</v>
      </c>
      <c r="N2738" t="b">
        <v>1</v>
      </c>
      <c r="O2738" t="s">
        <v>8264</v>
      </c>
      <c r="P2738">
        <f t="shared" si="168"/>
        <v>106</v>
      </c>
      <c r="Q2738">
        <f t="shared" si="169"/>
        <v>53.13</v>
      </c>
      <c r="R2738" s="12" t="s">
        <v>8321</v>
      </c>
      <c r="S2738" t="s">
        <v>8343</v>
      </c>
      <c r="T2738" s="17">
        <f t="shared" si="170"/>
        <v>40706.135208333333</v>
      </c>
      <c r="U2738" s="17">
        <f t="shared" si="171"/>
        <v>42149.901574074072</v>
      </c>
    </row>
    <row r="2739" spans="2:21" ht="42.75" hidden="1" x14ac:dyDescent="0.45">
      <c r="B2739">
        <v>1102</v>
      </c>
      <c r="C2739" s="9" t="s">
        <v>1103</v>
      </c>
      <c r="D2739" s="3" t="s">
        <v>5212</v>
      </c>
      <c r="E2739" s="5">
        <v>8000</v>
      </c>
      <c r="F2739" s="7">
        <v>425</v>
      </c>
      <c r="G2739" t="s">
        <v>8220</v>
      </c>
      <c r="H2739" t="s">
        <v>8223</v>
      </c>
      <c r="I2739" t="s">
        <v>8245</v>
      </c>
      <c r="J2739">
        <v>1386568740</v>
      </c>
      <c r="K2739">
        <v>1383095125</v>
      </c>
      <c r="L2739" t="b">
        <v>0</v>
      </c>
      <c r="M2739">
        <v>24</v>
      </c>
      <c r="N2739" t="b">
        <v>0</v>
      </c>
      <c r="O2739" t="s">
        <v>8280</v>
      </c>
      <c r="P2739">
        <f t="shared" si="168"/>
        <v>5</v>
      </c>
      <c r="Q2739">
        <f t="shared" si="169"/>
        <v>17.71</v>
      </c>
      <c r="R2739" s="12" t="s">
        <v>8316</v>
      </c>
      <c r="S2739" t="s">
        <v>8334</v>
      </c>
      <c r="T2739" s="17">
        <f t="shared" si="170"/>
        <v>41577.045428240745</v>
      </c>
      <c r="U2739" s="17">
        <f t="shared" si="171"/>
        <v>42128.069884259254</v>
      </c>
    </row>
    <row r="2740" spans="2:21" ht="42.75" hidden="1" x14ac:dyDescent="0.45">
      <c r="B2740">
        <v>1124</v>
      </c>
      <c r="C2740" s="9" t="s">
        <v>1125</v>
      </c>
      <c r="D2740" s="3" t="s">
        <v>5234</v>
      </c>
      <c r="E2740" s="5">
        <v>90000</v>
      </c>
      <c r="F2740" s="7">
        <v>425</v>
      </c>
      <c r="G2740" t="s">
        <v>8220</v>
      </c>
      <c r="H2740" t="s">
        <v>8223</v>
      </c>
      <c r="I2740" t="s">
        <v>8245</v>
      </c>
      <c r="J2740">
        <v>1430409651</v>
      </c>
      <c r="K2740">
        <v>1427817651</v>
      </c>
      <c r="L2740" t="b">
        <v>0</v>
      </c>
      <c r="M2740">
        <v>7</v>
      </c>
      <c r="N2740" t="b">
        <v>0</v>
      </c>
      <c r="O2740" t="s">
        <v>8281</v>
      </c>
      <c r="P2740">
        <f t="shared" si="168"/>
        <v>0</v>
      </c>
      <c r="Q2740">
        <f t="shared" si="169"/>
        <v>60.71</v>
      </c>
      <c r="R2740" s="12" t="s">
        <v>8316</v>
      </c>
      <c r="S2740" t="s">
        <v>8344</v>
      </c>
      <c r="T2740" s="17">
        <f t="shared" si="170"/>
        <v>42094.667256944449</v>
      </c>
      <c r="U2740" s="17">
        <f t="shared" si="171"/>
        <v>42006.676111111112</v>
      </c>
    </row>
    <row r="2741" spans="2:21" ht="42.75" hidden="1" x14ac:dyDescent="0.45">
      <c r="B2741">
        <v>2217</v>
      </c>
      <c r="C2741" s="9" t="s">
        <v>2218</v>
      </c>
      <c r="D2741" s="3" t="s">
        <v>6327</v>
      </c>
      <c r="E2741" s="5">
        <v>420</v>
      </c>
      <c r="F2741" s="7">
        <v>425</v>
      </c>
      <c r="G2741" t="s">
        <v>8218</v>
      </c>
      <c r="H2741" t="s">
        <v>8223</v>
      </c>
      <c r="I2741" t="s">
        <v>8245</v>
      </c>
      <c r="J2741">
        <v>1446451200</v>
      </c>
      <c r="K2741">
        <v>1445539113</v>
      </c>
      <c r="L2741" t="b">
        <v>0</v>
      </c>
      <c r="M2741">
        <v>9</v>
      </c>
      <c r="N2741" t="b">
        <v>1</v>
      </c>
      <c r="O2741" t="s">
        <v>8278</v>
      </c>
      <c r="P2741">
        <f t="shared" si="168"/>
        <v>101</v>
      </c>
      <c r="Q2741">
        <f t="shared" si="169"/>
        <v>47.22</v>
      </c>
      <c r="R2741" s="12" t="s">
        <v>8327</v>
      </c>
      <c r="S2741" t="s">
        <v>8329</v>
      </c>
      <c r="T2741" s="17">
        <f t="shared" si="170"/>
        <v>42299.776770833334</v>
      </c>
      <c r="U2741" s="17">
        <f t="shared" si="171"/>
        <v>40736.135208333333</v>
      </c>
    </row>
    <row r="2742" spans="2:21" ht="42.75" hidden="1" x14ac:dyDescent="0.45">
      <c r="B2742">
        <v>3955</v>
      </c>
      <c r="C2742" s="9" t="s">
        <v>3952</v>
      </c>
      <c r="D2742" s="3" t="s">
        <v>8062</v>
      </c>
      <c r="E2742" s="5">
        <v>1750</v>
      </c>
      <c r="F2742" s="7">
        <v>425</v>
      </c>
      <c r="G2742" t="s">
        <v>8220</v>
      </c>
      <c r="H2742" t="s">
        <v>8223</v>
      </c>
      <c r="I2742" t="s">
        <v>8245</v>
      </c>
      <c r="J2742">
        <v>1448745741</v>
      </c>
      <c r="K2742">
        <v>1446150141</v>
      </c>
      <c r="L2742" t="b">
        <v>0</v>
      </c>
      <c r="M2742">
        <v>8</v>
      </c>
      <c r="N2742" t="b">
        <v>0</v>
      </c>
      <c r="O2742" t="s">
        <v>8269</v>
      </c>
      <c r="P2742">
        <f t="shared" si="168"/>
        <v>24</v>
      </c>
      <c r="Q2742">
        <f t="shared" si="169"/>
        <v>53.13</v>
      </c>
      <c r="R2742" s="12" t="s">
        <v>8323</v>
      </c>
      <c r="S2742" t="s">
        <v>8326</v>
      </c>
      <c r="T2742" s="17">
        <f t="shared" si="170"/>
        <v>42306.848854166667</v>
      </c>
      <c r="U2742" s="17">
        <f t="shared" si="171"/>
        <v>41617.249305555553</v>
      </c>
    </row>
    <row r="2743" spans="2:21" ht="42.75" hidden="1" x14ac:dyDescent="0.45">
      <c r="B2743">
        <v>2201</v>
      </c>
      <c r="C2743" s="9" t="s">
        <v>2202</v>
      </c>
      <c r="D2743" s="3" t="s">
        <v>6311</v>
      </c>
      <c r="E2743" s="5">
        <v>110</v>
      </c>
      <c r="F2743" s="7">
        <v>420.99</v>
      </c>
      <c r="G2743" t="s">
        <v>8218</v>
      </c>
      <c r="H2743" t="s">
        <v>8224</v>
      </c>
      <c r="I2743" t="s">
        <v>8246</v>
      </c>
      <c r="J2743">
        <v>1358367565</v>
      </c>
      <c r="K2743">
        <v>1357157965</v>
      </c>
      <c r="L2743" t="b">
        <v>0</v>
      </c>
      <c r="M2743">
        <v>28</v>
      </c>
      <c r="N2743" t="b">
        <v>1</v>
      </c>
      <c r="O2743" t="s">
        <v>8278</v>
      </c>
      <c r="P2743">
        <f t="shared" si="168"/>
        <v>383</v>
      </c>
      <c r="Q2743">
        <f t="shared" si="169"/>
        <v>15.04</v>
      </c>
      <c r="R2743" s="12" t="s">
        <v>8327</v>
      </c>
      <c r="S2743" t="s">
        <v>8329</v>
      </c>
      <c r="T2743" s="17">
        <f t="shared" si="170"/>
        <v>41276.846817129634</v>
      </c>
      <c r="U2743" s="17">
        <f t="shared" si="171"/>
        <v>42124.667256944449</v>
      </c>
    </row>
    <row r="2744" spans="2:21" ht="28.5" x14ac:dyDescent="0.45">
      <c r="B2744">
        <v>3719</v>
      </c>
      <c r="C2744" s="9" t="s">
        <v>3716</v>
      </c>
      <c r="D2744" s="3" t="s">
        <v>7829</v>
      </c>
      <c r="E2744" s="5">
        <v>200</v>
      </c>
      <c r="F2744" s="7">
        <v>420</v>
      </c>
      <c r="G2744" t="s">
        <v>8218</v>
      </c>
      <c r="H2744" t="s">
        <v>8224</v>
      </c>
      <c r="I2744" t="s">
        <v>8246</v>
      </c>
      <c r="J2744">
        <v>1434994266</v>
      </c>
      <c r="K2744">
        <v>1432402266</v>
      </c>
      <c r="L2744" t="b">
        <v>0</v>
      </c>
      <c r="M2744">
        <v>4</v>
      </c>
      <c r="N2744" t="b">
        <v>1</v>
      </c>
      <c r="O2744" t="s">
        <v>8269</v>
      </c>
      <c r="P2744">
        <f t="shared" si="168"/>
        <v>210</v>
      </c>
      <c r="Q2744">
        <f t="shared" si="169"/>
        <v>105</v>
      </c>
      <c r="R2744" s="12" t="s">
        <v>8323</v>
      </c>
      <c r="S2744" t="s">
        <v>8326</v>
      </c>
      <c r="T2744" s="17">
        <f t="shared" si="170"/>
        <v>42147.729930555557</v>
      </c>
      <c r="U2744" s="17">
        <f t="shared" si="171"/>
        <v>42310.333333333328</v>
      </c>
    </row>
    <row r="2745" spans="2:21" ht="42.75" hidden="1" x14ac:dyDescent="0.45">
      <c r="B2745">
        <v>1427</v>
      </c>
      <c r="C2745" s="9" t="s">
        <v>1428</v>
      </c>
      <c r="D2745" s="3" t="s">
        <v>5537</v>
      </c>
      <c r="E2745" s="5">
        <v>5000</v>
      </c>
      <c r="F2745" s="7">
        <v>419</v>
      </c>
      <c r="G2745" t="s">
        <v>8220</v>
      </c>
      <c r="H2745" t="s">
        <v>8235</v>
      </c>
      <c r="I2745" t="s">
        <v>8248</v>
      </c>
      <c r="J2745">
        <v>1474230385</v>
      </c>
      <c r="K2745">
        <v>1471638385</v>
      </c>
      <c r="L2745" t="b">
        <v>0</v>
      </c>
      <c r="M2745">
        <v>4</v>
      </c>
      <c r="N2745" t="b">
        <v>0</v>
      </c>
      <c r="O2745" t="s">
        <v>8285</v>
      </c>
      <c r="P2745">
        <f t="shared" si="168"/>
        <v>8</v>
      </c>
      <c r="Q2745">
        <f t="shared" si="169"/>
        <v>104.75</v>
      </c>
      <c r="R2745" s="12" t="s">
        <v>8311</v>
      </c>
      <c r="S2745" t="s">
        <v>8348</v>
      </c>
      <c r="T2745" s="17">
        <f t="shared" si="170"/>
        <v>42601.851678240739</v>
      </c>
      <c r="U2745" s="17">
        <f t="shared" si="171"/>
        <v>42336.890520833331</v>
      </c>
    </row>
    <row r="2746" spans="2:21" ht="42.75" x14ac:dyDescent="0.45">
      <c r="B2746">
        <v>2854</v>
      </c>
      <c r="C2746" s="9" t="s">
        <v>2854</v>
      </c>
      <c r="D2746" s="3" t="s">
        <v>6964</v>
      </c>
      <c r="E2746" s="5">
        <v>1000</v>
      </c>
      <c r="F2746" s="7">
        <v>417</v>
      </c>
      <c r="G2746" t="s">
        <v>8220</v>
      </c>
      <c r="H2746" t="s">
        <v>8224</v>
      </c>
      <c r="I2746" t="s">
        <v>8246</v>
      </c>
      <c r="J2746">
        <v>1431018719</v>
      </c>
      <c r="K2746">
        <v>1429290719</v>
      </c>
      <c r="L2746" t="b">
        <v>0</v>
      </c>
      <c r="M2746">
        <v>14</v>
      </c>
      <c r="N2746" t="b">
        <v>0</v>
      </c>
      <c r="O2746" t="s">
        <v>8269</v>
      </c>
      <c r="P2746">
        <f t="shared" si="168"/>
        <v>42</v>
      </c>
      <c r="Q2746">
        <f t="shared" si="169"/>
        <v>29.79</v>
      </c>
      <c r="R2746" s="12" t="s">
        <v>8323</v>
      </c>
      <c r="S2746" t="s">
        <v>8326</v>
      </c>
      <c r="T2746" s="17">
        <f t="shared" si="170"/>
        <v>42111.71665509259</v>
      </c>
      <c r="U2746" s="17">
        <f t="shared" si="171"/>
        <v>41290.846817129634</v>
      </c>
    </row>
    <row r="2747" spans="2:21" ht="42.75" hidden="1" x14ac:dyDescent="0.45">
      <c r="B2747">
        <v>2317</v>
      </c>
      <c r="C2747" s="9" t="s">
        <v>2318</v>
      </c>
      <c r="D2747" s="3" t="s">
        <v>6427</v>
      </c>
      <c r="E2747" s="5">
        <v>400</v>
      </c>
      <c r="F2747" s="7">
        <v>416</v>
      </c>
      <c r="G2747" t="s">
        <v>8218</v>
      </c>
      <c r="H2747" t="s">
        <v>8223</v>
      </c>
      <c r="I2747" t="s">
        <v>8245</v>
      </c>
      <c r="J2747">
        <v>1266210000</v>
      </c>
      <c r="K2747">
        <v>1263474049</v>
      </c>
      <c r="L2747" t="b">
        <v>1</v>
      </c>
      <c r="M2747">
        <v>22</v>
      </c>
      <c r="N2747" t="b">
        <v>1</v>
      </c>
      <c r="O2747" t="s">
        <v>8277</v>
      </c>
      <c r="P2747">
        <f t="shared" si="168"/>
        <v>104</v>
      </c>
      <c r="Q2747">
        <f t="shared" si="169"/>
        <v>18.91</v>
      </c>
      <c r="R2747" s="12" t="s">
        <v>8327</v>
      </c>
      <c r="S2747" t="s">
        <v>8328</v>
      </c>
      <c r="T2747" s="17">
        <f t="shared" si="170"/>
        <v>40192.542233796295</v>
      </c>
      <c r="U2747" s="17">
        <f t="shared" si="171"/>
        <v>42177.729930555557</v>
      </c>
    </row>
    <row r="2748" spans="2:21" ht="42.75" hidden="1" x14ac:dyDescent="0.45">
      <c r="B2748">
        <v>431</v>
      </c>
      <c r="C2748" s="9" t="s">
        <v>432</v>
      </c>
      <c r="D2748" s="3" t="s">
        <v>4541</v>
      </c>
      <c r="E2748" s="5">
        <v>3000</v>
      </c>
      <c r="F2748" s="7">
        <v>415</v>
      </c>
      <c r="G2748" t="s">
        <v>8220</v>
      </c>
      <c r="H2748" t="s">
        <v>8224</v>
      </c>
      <c r="I2748" t="s">
        <v>8246</v>
      </c>
      <c r="J2748">
        <v>1467752083</v>
      </c>
      <c r="K2748">
        <v>1465160083</v>
      </c>
      <c r="L2748" t="b">
        <v>0</v>
      </c>
      <c r="M2748">
        <v>8</v>
      </c>
      <c r="N2748" t="b">
        <v>0</v>
      </c>
      <c r="O2748" t="s">
        <v>8268</v>
      </c>
      <c r="P2748">
        <f t="shared" si="168"/>
        <v>14</v>
      </c>
      <c r="Q2748">
        <f t="shared" si="169"/>
        <v>51.88</v>
      </c>
      <c r="R2748" s="12" t="s">
        <v>8321</v>
      </c>
      <c r="S2748" t="s">
        <v>8339</v>
      </c>
      <c r="T2748" s="17">
        <f t="shared" si="170"/>
        <v>42526.871331018512</v>
      </c>
      <c r="U2748" s="17">
        <f t="shared" si="171"/>
        <v>42631.851678240739</v>
      </c>
    </row>
    <row r="2749" spans="2:21" ht="42.75" hidden="1" x14ac:dyDescent="0.45">
      <c r="B2749">
        <v>4032</v>
      </c>
      <c r="C2749" s="9" t="s">
        <v>4028</v>
      </c>
      <c r="D2749" s="3" t="s">
        <v>8137</v>
      </c>
      <c r="E2749" s="5">
        <v>6048</v>
      </c>
      <c r="F2749" s="7">
        <v>413</v>
      </c>
      <c r="G2749" t="s">
        <v>8220</v>
      </c>
      <c r="H2749" t="s">
        <v>8223</v>
      </c>
      <c r="I2749" t="s">
        <v>8245</v>
      </c>
      <c r="J2749">
        <v>1450211116</v>
      </c>
      <c r="K2749">
        <v>1445023516</v>
      </c>
      <c r="L2749" t="b">
        <v>0</v>
      </c>
      <c r="M2749">
        <v>7</v>
      </c>
      <c r="N2749" t="b">
        <v>0</v>
      </c>
      <c r="O2749" t="s">
        <v>8269</v>
      </c>
      <c r="P2749">
        <f t="shared" si="168"/>
        <v>7</v>
      </c>
      <c r="Q2749">
        <f t="shared" si="169"/>
        <v>59</v>
      </c>
      <c r="R2749" s="12" t="s">
        <v>8323</v>
      </c>
      <c r="S2749" t="s">
        <v>8326</v>
      </c>
      <c r="T2749" s="17">
        <f t="shared" si="170"/>
        <v>42293.809212962966</v>
      </c>
      <c r="U2749" s="17">
        <f t="shared" si="171"/>
        <v>42131.71665509259</v>
      </c>
    </row>
    <row r="2750" spans="2:21" ht="42.75" hidden="1" x14ac:dyDescent="0.45">
      <c r="B2750">
        <v>973</v>
      </c>
      <c r="C2750" s="9" t="s">
        <v>974</v>
      </c>
      <c r="D2750" s="3" t="s">
        <v>5083</v>
      </c>
      <c r="E2750" s="5">
        <v>20000</v>
      </c>
      <c r="F2750" s="7">
        <v>411</v>
      </c>
      <c r="G2750" t="s">
        <v>8220</v>
      </c>
      <c r="H2750" t="s">
        <v>8223</v>
      </c>
      <c r="I2750" t="s">
        <v>8245</v>
      </c>
      <c r="J2750">
        <v>1447032093</v>
      </c>
      <c r="K2750">
        <v>1441844493</v>
      </c>
      <c r="L2750" t="b">
        <v>0</v>
      </c>
      <c r="M2750">
        <v>8</v>
      </c>
      <c r="N2750" t="b">
        <v>0</v>
      </c>
      <c r="O2750" t="s">
        <v>8271</v>
      </c>
      <c r="P2750">
        <f t="shared" si="168"/>
        <v>2</v>
      </c>
      <c r="Q2750">
        <f t="shared" si="169"/>
        <v>51.38</v>
      </c>
      <c r="R2750" s="12" t="s">
        <v>8308</v>
      </c>
      <c r="S2750" t="s">
        <v>8310</v>
      </c>
      <c r="T2750" s="17">
        <f t="shared" si="170"/>
        <v>42257.014965277776</v>
      </c>
      <c r="U2750" s="17">
        <f t="shared" si="171"/>
        <v>40224.208333333336</v>
      </c>
    </row>
    <row r="2751" spans="2:21" ht="28.5" hidden="1" x14ac:dyDescent="0.45">
      <c r="B2751">
        <v>22</v>
      </c>
      <c r="C2751" s="9" t="s">
        <v>24</v>
      </c>
      <c r="D2751" s="3" t="s">
        <v>4133</v>
      </c>
      <c r="E2751" s="5">
        <v>350</v>
      </c>
      <c r="F2751" s="7">
        <v>410</v>
      </c>
      <c r="G2751" t="s">
        <v>8218</v>
      </c>
      <c r="H2751" t="s">
        <v>8223</v>
      </c>
      <c r="I2751" t="s">
        <v>8245</v>
      </c>
      <c r="J2751">
        <v>1420099140</v>
      </c>
      <c r="K2751">
        <v>1418766740</v>
      </c>
      <c r="L2751" t="b">
        <v>0</v>
      </c>
      <c r="M2751">
        <v>8</v>
      </c>
      <c r="N2751" t="b">
        <v>1</v>
      </c>
      <c r="O2751" t="s">
        <v>8263</v>
      </c>
      <c r="P2751">
        <f t="shared" si="168"/>
        <v>117</v>
      </c>
      <c r="Q2751">
        <f t="shared" si="169"/>
        <v>51.25</v>
      </c>
      <c r="R2751" s="12" t="s">
        <v>8321</v>
      </c>
      <c r="S2751" t="s">
        <v>8332</v>
      </c>
      <c r="T2751" s="17">
        <f t="shared" si="170"/>
        <v>41989.91134259259</v>
      </c>
      <c r="U2751" s="17">
        <f t="shared" si="171"/>
        <v>42556.871331018512</v>
      </c>
    </row>
    <row r="2752" spans="2:21" ht="42.75" hidden="1" x14ac:dyDescent="0.45">
      <c r="B2752">
        <v>1083</v>
      </c>
      <c r="C2752" s="9" t="s">
        <v>1084</v>
      </c>
      <c r="D2752" s="3" t="s">
        <v>5193</v>
      </c>
      <c r="E2752" s="5">
        <v>50000</v>
      </c>
      <c r="F2752" s="7">
        <v>410</v>
      </c>
      <c r="G2752" t="s">
        <v>8220</v>
      </c>
      <c r="H2752" t="s">
        <v>8228</v>
      </c>
      <c r="I2752" t="s">
        <v>8250</v>
      </c>
      <c r="J2752">
        <v>1406994583</v>
      </c>
      <c r="K2752">
        <v>1401810583</v>
      </c>
      <c r="L2752" t="b">
        <v>0</v>
      </c>
      <c r="M2752">
        <v>1</v>
      </c>
      <c r="N2752" t="b">
        <v>0</v>
      </c>
      <c r="O2752" t="s">
        <v>8280</v>
      </c>
      <c r="P2752">
        <f t="shared" si="168"/>
        <v>1</v>
      </c>
      <c r="Q2752">
        <f t="shared" si="169"/>
        <v>410</v>
      </c>
      <c r="R2752" s="12" t="s">
        <v>8316</v>
      </c>
      <c r="S2752" t="s">
        <v>8334</v>
      </c>
      <c r="T2752" s="17">
        <f t="shared" si="170"/>
        <v>41793.659525462965</v>
      </c>
      <c r="U2752" s="17">
        <f t="shared" si="171"/>
        <v>42353.85087962963</v>
      </c>
    </row>
    <row r="2753" spans="2:21" ht="42.75" hidden="1" x14ac:dyDescent="0.45">
      <c r="B2753">
        <v>3967</v>
      </c>
      <c r="C2753" s="9" t="s">
        <v>3964</v>
      </c>
      <c r="D2753" s="3" t="s">
        <v>8074</v>
      </c>
      <c r="E2753" s="5">
        <v>1700</v>
      </c>
      <c r="F2753" s="7">
        <v>410</v>
      </c>
      <c r="G2753" t="s">
        <v>8220</v>
      </c>
      <c r="H2753" t="s">
        <v>8223</v>
      </c>
      <c r="I2753" t="s">
        <v>8245</v>
      </c>
      <c r="J2753">
        <v>1488783507</v>
      </c>
      <c r="K2753">
        <v>1486191507</v>
      </c>
      <c r="L2753" t="b">
        <v>0</v>
      </c>
      <c r="M2753">
        <v>10</v>
      </c>
      <c r="N2753" t="b">
        <v>0</v>
      </c>
      <c r="O2753" t="s">
        <v>8269</v>
      </c>
      <c r="P2753">
        <f t="shared" si="168"/>
        <v>24</v>
      </c>
      <c r="Q2753">
        <f t="shared" si="169"/>
        <v>41</v>
      </c>
      <c r="R2753" s="12" t="s">
        <v>8323</v>
      </c>
      <c r="S2753" t="s">
        <v>8326</v>
      </c>
      <c r="T2753" s="17">
        <f t="shared" si="170"/>
        <v>42770.290590277778</v>
      </c>
      <c r="U2753" s="17">
        <f t="shared" si="171"/>
        <v>42317.056631944448</v>
      </c>
    </row>
    <row r="2754" spans="2:21" ht="42.75" x14ac:dyDescent="0.45">
      <c r="B2754">
        <v>3704</v>
      </c>
      <c r="C2754" s="9" t="s">
        <v>3701</v>
      </c>
      <c r="D2754" s="3" t="s">
        <v>7814</v>
      </c>
      <c r="E2754" s="5">
        <v>300</v>
      </c>
      <c r="F2754" s="7">
        <v>409.01</v>
      </c>
      <c r="G2754" t="s">
        <v>8218</v>
      </c>
      <c r="H2754" t="s">
        <v>8224</v>
      </c>
      <c r="I2754" t="s">
        <v>8246</v>
      </c>
      <c r="J2754">
        <v>1464712394</v>
      </c>
      <c r="K2754">
        <v>1459528394</v>
      </c>
      <c r="L2754" t="b">
        <v>0</v>
      </c>
      <c r="M2754">
        <v>27</v>
      </c>
      <c r="N2754" t="b">
        <v>1</v>
      </c>
      <c r="O2754" t="s">
        <v>8269</v>
      </c>
      <c r="P2754">
        <f t="shared" si="168"/>
        <v>136</v>
      </c>
      <c r="Q2754">
        <f t="shared" si="169"/>
        <v>15.15</v>
      </c>
      <c r="R2754" s="12" t="s">
        <v>8323</v>
      </c>
      <c r="S2754" t="s">
        <v>8326</v>
      </c>
      <c r="T2754" s="17">
        <f t="shared" si="170"/>
        <v>42461.689745370371</v>
      </c>
      <c r="U2754" s="17">
        <f t="shared" si="171"/>
        <v>42005.332638888889</v>
      </c>
    </row>
    <row r="2755" spans="2:21" ht="42.75" hidden="1" x14ac:dyDescent="0.45">
      <c r="B2755">
        <v>1329</v>
      </c>
      <c r="C2755" s="9" t="s">
        <v>1330</v>
      </c>
      <c r="D2755" s="3" t="s">
        <v>5439</v>
      </c>
      <c r="E2755" s="5">
        <v>50000</v>
      </c>
      <c r="F2755" s="7">
        <v>408</v>
      </c>
      <c r="G2755" t="s">
        <v>8219</v>
      </c>
      <c r="H2755" t="s">
        <v>8223</v>
      </c>
      <c r="I2755" t="s">
        <v>8245</v>
      </c>
      <c r="J2755">
        <v>1417501145</v>
      </c>
      <c r="K2755">
        <v>1414041545</v>
      </c>
      <c r="L2755" t="b">
        <v>0</v>
      </c>
      <c r="M2755">
        <v>9</v>
      </c>
      <c r="N2755" t="b">
        <v>0</v>
      </c>
      <c r="O2755" t="s">
        <v>8271</v>
      </c>
      <c r="P2755">
        <f t="shared" ref="P2755:P2818" si="172">ROUND(F2755/E2755*100,0)</f>
        <v>1</v>
      </c>
      <c r="Q2755">
        <f t="shared" ref="Q2755:Q2818" si="173">IFERROR(ROUND(F2755/M2755,2),0)</f>
        <v>45.33</v>
      </c>
      <c r="R2755" s="12" t="s">
        <v>8308</v>
      </c>
      <c r="S2755" t="s">
        <v>8310</v>
      </c>
      <c r="T2755" s="17">
        <f t="shared" ref="T2755:T2818" si="174">(((K2755/60)/60)/24)+DATE(1970,1,1)</f>
        <v>41935.221585648149</v>
      </c>
      <c r="U2755" s="17">
        <f t="shared" si="171"/>
        <v>41853.659525462965</v>
      </c>
    </row>
    <row r="2756" spans="2:21" hidden="1" x14ac:dyDescent="0.45">
      <c r="B2756">
        <v>2150</v>
      </c>
      <c r="C2756" s="9" t="s">
        <v>2151</v>
      </c>
      <c r="D2756" s="3" t="s">
        <v>6260</v>
      </c>
      <c r="E2756" s="5">
        <v>50000</v>
      </c>
      <c r="F2756" s="7">
        <v>405</v>
      </c>
      <c r="G2756" t="s">
        <v>8220</v>
      </c>
      <c r="H2756" t="s">
        <v>8233</v>
      </c>
      <c r="I2756" t="s">
        <v>8253</v>
      </c>
      <c r="J2756">
        <v>1468392599</v>
      </c>
      <c r="K2756">
        <v>1465800599</v>
      </c>
      <c r="L2756" t="b">
        <v>0</v>
      </c>
      <c r="M2756">
        <v>4</v>
      </c>
      <c r="N2756" t="b">
        <v>0</v>
      </c>
      <c r="O2756" t="s">
        <v>8280</v>
      </c>
      <c r="P2756">
        <f t="shared" si="172"/>
        <v>1</v>
      </c>
      <c r="Q2756">
        <f t="shared" si="173"/>
        <v>101.25</v>
      </c>
      <c r="R2756" s="12" t="s">
        <v>8316</v>
      </c>
      <c r="S2756" t="s">
        <v>8334</v>
      </c>
      <c r="T2756" s="17">
        <f t="shared" si="174"/>
        <v>42534.284710648149</v>
      </c>
      <c r="U2756" s="17">
        <f t="shared" si="171"/>
        <v>42800.290590277778</v>
      </c>
    </row>
    <row r="2757" spans="2:21" ht="42.75" hidden="1" x14ac:dyDescent="0.45">
      <c r="B2757">
        <v>135</v>
      </c>
      <c r="C2757" s="9" t="s">
        <v>137</v>
      </c>
      <c r="D2757" s="3" t="s">
        <v>4246</v>
      </c>
      <c r="E2757" s="5">
        <v>3000</v>
      </c>
      <c r="F2757" s="7">
        <v>403</v>
      </c>
      <c r="G2757" t="s">
        <v>8219</v>
      </c>
      <c r="H2757" t="s">
        <v>8223</v>
      </c>
      <c r="I2757" t="s">
        <v>8245</v>
      </c>
      <c r="J2757">
        <v>1404241200</v>
      </c>
      <c r="K2757">
        <v>1401354597</v>
      </c>
      <c r="L2757" t="b">
        <v>0</v>
      </c>
      <c r="M2757">
        <v>5</v>
      </c>
      <c r="N2757" t="b">
        <v>0</v>
      </c>
      <c r="O2757" t="s">
        <v>8265</v>
      </c>
      <c r="P2757">
        <f t="shared" si="172"/>
        <v>13</v>
      </c>
      <c r="Q2757">
        <f t="shared" si="173"/>
        <v>80.599999999999994</v>
      </c>
      <c r="R2757" s="12" t="s">
        <v>8321</v>
      </c>
      <c r="S2757" t="s">
        <v>8337</v>
      </c>
      <c r="T2757" s="17">
        <f t="shared" si="174"/>
        <v>41788.381909722222</v>
      </c>
      <c r="U2757" s="17">
        <f t="shared" si="171"/>
        <v>42521.689745370371</v>
      </c>
    </row>
    <row r="2758" spans="2:21" ht="42.75" hidden="1" x14ac:dyDescent="0.45">
      <c r="B2758">
        <v>700</v>
      </c>
      <c r="C2758" s="9" t="s">
        <v>701</v>
      </c>
      <c r="D2758" s="3" t="s">
        <v>4810</v>
      </c>
      <c r="E2758" s="5">
        <v>15000</v>
      </c>
      <c r="F2758" s="7">
        <v>403</v>
      </c>
      <c r="G2758" t="s">
        <v>8220</v>
      </c>
      <c r="H2758" t="s">
        <v>8226</v>
      </c>
      <c r="I2758" t="s">
        <v>8248</v>
      </c>
      <c r="J2758">
        <v>1484065881</v>
      </c>
      <c r="K2758">
        <v>1481473881</v>
      </c>
      <c r="L2758" t="b">
        <v>0</v>
      </c>
      <c r="M2758">
        <v>31</v>
      </c>
      <c r="N2758" t="b">
        <v>0</v>
      </c>
      <c r="O2758" t="s">
        <v>8271</v>
      </c>
      <c r="P2758">
        <f t="shared" si="172"/>
        <v>3</v>
      </c>
      <c r="Q2758">
        <f t="shared" si="173"/>
        <v>13</v>
      </c>
      <c r="R2758" s="12" t="s">
        <v>8308</v>
      </c>
      <c r="S2758" t="s">
        <v>8310</v>
      </c>
      <c r="T2758" s="17">
        <f t="shared" si="174"/>
        <v>42715.688437500001</v>
      </c>
      <c r="U2758" s="17">
        <f t="shared" ref="U2758:U2821" si="175">(((J2755/60)/60)/24)+DATE(1970,1,1)</f>
        <v>41975.263252314813</v>
      </c>
    </row>
    <row r="2759" spans="2:21" ht="42.75" hidden="1" x14ac:dyDescent="0.45">
      <c r="B2759">
        <v>1430</v>
      </c>
      <c r="C2759" s="9" t="s">
        <v>1431</v>
      </c>
      <c r="D2759" s="3" t="s">
        <v>5540</v>
      </c>
      <c r="E2759" s="5">
        <v>5000</v>
      </c>
      <c r="F2759" s="7">
        <v>403</v>
      </c>
      <c r="G2759" t="s">
        <v>8220</v>
      </c>
      <c r="H2759" t="s">
        <v>8223</v>
      </c>
      <c r="I2759" t="s">
        <v>8245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8285</v>
      </c>
      <c r="P2759">
        <f t="shared" si="172"/>
        <v>8</v>
      </c>
      <c r="Q2759">
        <f t="shared" si="173"/>
        <v>80.599999999999994</v>
      </c>
      <c r="R2759" s="12" t="s">
        <v>8311</v>
      </c>
      <c r="S2759" t="s">
        <v>8348</v>
      </c>
      <c r="T2759" s="17">
        <f t="shared" si="174"/>
        <v>41961.813518518517</v>
      </c>
      <c r="U2759" s="17">
        <f t="shared" si="175"/>
        <v>42564.284710648149</v>
      </c>
    </row>
    <row r="2760" spans="2:21" ht="28.5" hidden="1" x14ac:dyDescent="0.45">
      <c r="B2760">
        <v>3799</v>
      </c>
      <c r="C2760" s="9" t="s">
        <v>3796</v>
      </c>
      <c r="D2760" s="3" t="s">
        <v>7909</v>
      </c>
      <c r="E2760" s="5">
        <v>10000</v>
      </c>
      <c r="F2760" s="7">
        <v>402</v>
      </c>
      <c r="G2760" t="s">
        <v>8220</v>
      </c>
      <c r="H2760" t="s">
        <v>8223</v>
      </c>
      <c r="I2760" t="s">
        <v>8245</v>
      </c>
      <c r="J2760">
        <v>1457734843</v>
      </c>
      <c r="K2760">
        <v>1455142843</v>
      </c>
      <c r="L2760" t="b">
        <v>0</v>
      </c>
      <c r="M2760">
        <v>4</v>
      </c>
      <c r="N2760" t="b">
        <v>0</v>
      </c>
      <c r="O2760" t="s">
        <v>8303</v>
      </c>
      <c r="P2760">
        <f t="shared" si="172"/>
        <v>4</v>
      </c>
      <c r="Q2760">
        <f t="shared" si="173"/>
        <v>100.5</v>
      </c>
      <c r="R2760" s="12" t="s">
        <v>8323</v>
      </c>
      <c r="S2760" t="s">
        <v>8335</v>
      </c>
      <c r="T2760" s="17">
        <f t="shared" si="174"/>
        <v>42410.93105324074</v>
      </c>
      <c r="U2760" s="17">
        <f t="shared" si="175"/>
        <v>41821.791666666664</v>
      </c>
    </row>
    <row r="2761" spans="2:21" ht="42.75" hidden="1" x14ac:dyDescent="0.45">
      <c r="B2761">
        <v>180</v>
      </c>
      <c r="C2761" s="9" t="s">
        <v>182</v>
      </c>
      <c r="D2761" s="3" t="s">
        <v>4290</v>
      </c>
      <c r="E2761" s="5">
        <v>1200</v>
      </c>
      <c r="F2761" s="7">
        <v>401</v>
      </c>
      <c r="G2761" t="s">
        <v>8220</v>
      </c>
      <c r="H2761" t="s">
        <v>8224</v>
      </c>
      <c r="I2761" t="s">
        <v>8246</v>
      </c>
      <c r="J2761">
        <v>1428951600</v>
      </c>
      <c r="K2761">
        <v>1425512843</v>
      </c>
      <c r="L2761" t="b">
        <v>0</v>
      </c>
      <c r="M2761">
        <v>13</v>
      </c>
      <c r="N2761" t="b">
        <v>0</v>
      </c>
      <c r="O2761" t="s">
        <v>8266</v>
      </c>
      <c r="P2761">
        <f t="shared" si="172"/>
        <v>33</v>
      </c>
      <c r="Q2761">
        <f t="shared" si="173"/>
        <v>30.85</v>
      </c>
      <c r="R2761" s="12" t="s">
        <v>8321</v>
      </c>
      <c r="S2761" t="s">
        <v>8325</v>
      </c>
      <c r="T2761" s="17">
        <f t="shared" si="174"/>
        <v>42067.991238425922</v>
      </c>
      <c r="U2761" s="17">
        <f t="shared" si="175"/>
        <v>42745.688437500001</v>
      </c>
    </row>
    <row r="2762" spans="2:21" ht="42.75" hidden="1" x14ac:dyDescent="0.45">
      <c r="B2762">
        <v>234</v>
      </c>
      <c r="C2762" s="9" t="s">
        <v>236</v>
      </c>
      <c r="D2762" s="3" t="s">
        <v>4344</v>
      </c>
      <c r="E2762" s="5">
        <v>1000</v>
      </c>
      <c r="F2762" s="7">
        <v>401</v>
      </c>
      <c r="G2762" t="s">
        <v>8220</v>
      </c>
      <c r="H2762" t="s">
        <v>8223</v>
      </c>
      <c r="I2762" t="s">
        <v>8245</v>
      </c>
      <c r="J2762">
        <v>1434847859</v>
      </c>
      <c r="K2762">
        <v>1431391859</v>
      </c>
      <c r="L2762" t="b">
        <v>0</v>
      </c>
      <c r="M2762">
        <v>5</v>
      </c>
      <c r="N2762" t="b">
        <v>0</v>
      </c>
      <c r="O2762" t="s">
        <v>8266</v>
      </c>
      <c r="P2762">
        <f t="shared" si="172"/>
        <v>40</v>
      </c>
      <c r="Q2762">
        <f t="shared" si="173"/>
        <v>80.2</v>
      </c>
      <c r="R2762" s="12" t="s">
        <v>8321</v>
      </c>
      <c r="S2762" t="s">
        <v>8325</v>
      </c>
      <c r="T2762" s="17">
        <f t="shared" si="174"/>
        <v>42136.035405092596</v>
      </c>
      <c r="U2762" s="17">
        <f t="shared" si="175"/>
        <v>41992.813518518517</v>
      </c>
    </row>
    <row r="2763" spans="2:21" ht="28.5" hidden="1" x14ac:dyDescent="0.45">
      <c r="B2763">
        <v>2479</v>
      </c>
      <c r="C2763" s="9" t="s">
        <v>2479</v>
      </c>
      <c r="D2763" s="3" t="s">
        <v>6589</v>
      </c>
      <c r="E2763" s="5">
        <v>300</v>
      </c>
      <c r="F2763" s="7">
        <v>400.33</v>
      </c>
      <c r="G2763" t="s">
        <v>8218</v>
      </c>
      <c r="H2763" t="s">
        <v>8223</v>
      </c>
      <c r="I2763" t="s">
        <v>8245</v>
      </c>
      <c r="J2763">
        <v>1343440800</v>
      </c>
      <c r="K2763">
        <v>1342545994</v>
      </c>
      <c r="L2763" t="b">
        <v>0</v>
      </c>
      <c r="M2763">
        <v>16</v>
      </c>
      <c r="N2763" t="b">
        <v>1</v>
      </c>
      <c r="O2763" t="s">
        <v>8277</v>
      </c>
      <c r="P2763">
        <f t="shared" si="172"/>
        <v>133</v>
      </c>
      <c r="Q2763">
        <f t="shared" si="173"/>
        <v>25.02</v>
      </c>
      <c r="R2763" s="12" t="s">
        <v>8327</v>
      </c>
      <c r="S2763" t="s">
        <v>8328</v>
      </c>
      <c r="T2763" s="17">
        <f t="shared" si="174"/>
        <v>41107.726782407408</v>
      </c>
      <c r="U2763" s="17">
        <f t="shared" si="175"/>
        <v>42440.93105324074</v>
      </c>
    </row>
    <row r="2764" spans="2:21" ht="57" hidden="1" x14ac:dyDescent="0.45">
      <c r="B2764">
        <v>508</v>
      </c>
      <c r="C2764" s="9" t="s">
        <v>509</v>
      </c>
      <c r="D2764" s="3" t="s">
        <v>4618</v>
      </c>
      <c r="E2764" s="5">
        <v>50000</v>
      </c>
      <c r="F2764" s="7">
        <v>400</v>
      </c>
      <c r="G2764" t="s">
        <v>8220</v>
      </c>
      <c r="H2764" t="s">
        <v>8223</v>
      </c>
      <c r="I2764" t="s">
        <v>8245</v>
      </c>
      <c r="J2764">
        <v>1337955240</v>
      </c>
      <c r="K2764">
        <v>1332808501</v>
      </c>
      <c r="L2764" t="b">
        <v>0</v>
      </c>
      <c r="M2764">
        <v>3</v>
      </c>
      <c r="N2764" t="b">
        <v>0</v>
      </c>
      <c r="O2764" t="s">
        <v>8268</v>
      </c>
      <c r="P2764">
        <f t="shared" si="172"/>
        <v>1</v>
      </c>
      <c r="Q2764">
        <f t="shared" si="173"/>
        <v>133.33000000000001</v>
      </c>
      <c r="R2764" s="12" t="s">
        <v>8321</v>
      </c>
      <c r="S2764" t="s">
        <v>8339</v>
      </c>
      <c r="T2764" s="17">
        <f t="shared" si="174"/>
        <v>40995.024317129632</v>
      </c>
      <c r="U2764" s="17">
        <f t="shared" si="175"/>
        <v>42107.791666666672</v>
      </c>
    </row>
    <row r="2765" spans="2:21" ht="42.75" hidden="1" x14ac:dyDescent="0.45">
      <c r="B2765">
        <v>779</v>
      </c>
      <c r="C2765" s="9" t="s">
        <v>780</v>
      </c>
      <c r="D2765" s="3" t="s">
        <v>4889</v>
      </c>
      <c r="E2765" s="5">
        <v>15000</v>
      </c>
      <c r="F2765" s="7">
        <v>400</v>
      </c>
      <c r="G2765" t="s">
        <v>8220</v>
      </c>
      <c r="H2765" t="s">
        <v>8223</v>
      </c>
      <c r="I2765" t="s">
        <v>8245</v>
      </c>
      <c r="J2765">
        <v>1287115200</v>
      </c>
      <c r="K2765">
        <v>1284567905</v>
      </c>
      <c r="L2765" t="b">
        <v>0</v>
      </c>
      <c r="M2765">
        <v>6</v>
      </c>
      <c r="N2765" t="b">
        <v>0</v>
      </c>
      <c r="O2765" t="s">
        <v>8273</v>
      </c>
      <c r="P2765">
        <f t="shared" si="172"/>
        <v>3</v>
      </c>
      <c r="Q2765">
        <f t="shared" si="173"/>
        <v>66.67</v>
      </c>
      <c r="R2765" s="12" t="s">
        <v>8311</v>
      </c>
      <c r="S2765" t="s">
        <v>8352</v>
      </c>
      <c r="T2765" s="17">
        <f t="shared" si="174"/>
        <v>40436.68408564815</v>
      </c>
      <c r="U2765" s="17">
        <f t="shared" si="175"/>
        <v>42176.035405092596</v>
      </c>
    </row>
    <row r="2766" spans="2:21" ht="42.75" hidden="1" x14ac:dyDescent="0.45">
      <c r="B2766">
        <v>3494</v>
      </c>
      <c r="C2766" s="9" t="s">
        <v>3493</v>
      </c>
      <c r="D2766" s="3" t="s">
        <v>7604</v>
      </c>
      <c r="E2766" s="5">
        <v>400</v>
      </c>
      <c r="F2766" s="7">
        <v>400</v>
      </c>
      <c r="G2766" t="s">
        <v>8218</v>
      </c>
      <c r="H2766" t="s">
        <v>8223</v>
      </c>
      <c r="I2766" t="s">
        <v>8245</v>
      </c>
      <c r="J2766">
        <v>1480140000</v>
      </c>
      <c r="K2766">
        <v>1479186575</v>
      </c>
      <c r="L2766" t="b">
        <v>0</v>
      </c>
      <c r="M2766">
        <v>13</v>
      </c>
      <c r="N2766" t="b">
        <v>1</v>
      </c>
      <c r="O2766" t="s">
        <v>8269</v>
      </c>
      <c r="P2766">
        <f t="shared" si="172"/>
        <v>100</v>
      </c>
      <c r="Q2766">
        <f t="shared" si="173"/>
        <v>30.77</v>
      </c>
      <c r="R2766" s="12" t="s">
        <v>8323</v>
      </c>
      <c r="S2766" t="s">
        <v>8326</v>
      </c>
      <c r="T2766" s="17">
        <f t="shared" si="174"/>
        <v>42689.214988425927</v>
      </c>
      <c r="U2766" s="17">
        <f t="shared" si="175"/>
        <v>41118.083333333336</v>
      </c>
    </row>
    <row r="2767" spans="2:21" ht="42.75" hidden="1" x14ac:dyDescent="0.45">
      <c r="B2767">
        <v>4030</v>
      </c>
      <c r="C2767" s="9" t="s">
        <v>4026</v>
      </c>
      <c r="D2767" s="3" t="s">
        <v>8135</v>
      </c>
      <c r="E2767" s="5">
        <v>2500</v>
      </c>
      <c r="F2767" s="7">
        <v>400</v>
      </c>
      <c r="G2767" t="s">
        <v>8220</v>
      </c>
      <c r="H2767" t="s">
        <v>8223</v>
      </c>
      <c r="I2767" t="s">
        <v>8245</v>
      </c>
      <c r="J2767">
        <v>1454525340</v>
      </c>
      <c r="K2767">
        <v>1452008599</v>
      </c>
      <c r="L2767" t="b">
        <v>0</v>
      </c>
      <c r="M2767">
        <v>6</v>
      </c>
      <c r="N2767" t="b">
        <v>0</v>
      </c>
      <c r="O2767" t="s">
        <v>8269</v>
      </c>
      <c r="P2767">
        <f t="shared" si="172"/>
        <v>16</v>
      </c>
      <c r="Q2767">
        <f t="shared" si="173"/>
        <v>66.67</v>
      </c>
      <c r="R2767" s="12" t="s">
        <v>8323</v>
      </c>
      <c r="S2767" t="s">
        <v>8326</v>
      </c>
      <c r="T2767" s="17">
        <f t="shared" si="174"/>
        <v>42374.655081018514</v>
      </c>
      <c r="U2767" s="17">
        <f t="shared" si="175"/>
        <v>41054.593055555553</v>
      </c>
    </row>
    <row r="2768" spans="2:21" ht="42.75" x14ac:dyDescent="0.45">
      <c r="B2768">
        <v>4096</v>
      </c>
      <c r="C2768" s="9" t="s">
        <v>4092</v>
      </c>
      <c r="D2768" s="3" t="s">
        <v>8199</v>
      </c>
      <c r="E2768" s="5">
        <v>3500</v>
      </c>
      <c r="F2768" s="7">
        <v>400</v>
      </c>
      <c r="G2768" t="s">
        <v>8220</v>
      </c>
      <c r="H2768" t="s">
        <v>8224</v>
      </c>
      <c r="I2768" t="s">
        <v>8246</v>
      </c>
      <c r="J2768">
        <v>1488271860</v>
      </c>
      <c r="K2768">
        <v>1484484219</v>
      </c>
      <c r="L2768" t="b">
        <v>0</v>
      </c>
      <c r="M2768">
        <v>5</v>
      </c>
      <c r="N2768" t="b">
        <v>0</v>
      </c>
      <c r="O2768" t="s">
        <v>8269</v>
      </c>
      <c r="P2768">
        <f t="shared" si="172"/>
        <v>11</v>
      </c>
      <c r="Q2768">
        <f t="shared" si="173"/>
        <v>80</v>
      </c>
      <c r="R2768" s="12" t="s">
        <v>8323</v>
      </c>
      <c r="S2768" t="s">
        <v>8326</v>
      </c>
      <c r="T2768" s="17">
        <f t="shared" si="174"/>
        <v>42750.530312499999</v>
      </c>
      <c r="U2768" s="17">
        <f t="shared" si="175"/>
        <v>40466.166666666664</v>
      </c>
    </row>
    <row r="2769" spans="2:21" ht="42.75" hidden="1" x14ac:dyDescent="0.45">
      <c r="B2769">
        <v>3938</v>
      </c>
      <c r="C2769" s="9" t="s">
        <v>3935</v>
      </c>
      <c r="D2769" s="3" t="s">
        <v>8046</v>
      </c>
      <c r="E2769" s="5">
        <v>3255</v>
      </c>
      <c r="F2769" s="7">
        <v>397</v>
      </c>
      <c r="G2769" t="s">
        <v>8220</v>
      </c>
      <c r="H2769" t="s">
        <v>8223</v>
      </c>
      <c r="I2769" t="s">
        <v>8245</v>
      </c>
      <c r="J2769">
        <v>1435441454</v>
      </c>
      <c r="K2769">
        <v>1432763054</v>
      </c>
      <c r="L2769" t="b">
        <v>0</v>
      </c>
      <c r="M2769">
        <v>5</v>
      </c>
      <c r="N2769" t="b">
        <v>0</v>
      </c>
      <c r="O2769" t="s">
        <v>8269</v>
      </c>
      <c r="P2769">
        <f t="shared" si="172"/>
        <v>12</v>
      </c>
      <c r="Q2769">
        <f t="shared" si="173"/>
        <v>79.400000000000006</v>
      </c>
      <c r="R2769" s="12" t="s">
        <v>8323</v>
      </c>
      <c r="S2769" t="s">
        <v>8326</v>
      </c>
      <c r="T2769" s="17">
        <f t="shared" si="174"/>
        <v>42151.905717592599</v>
      </c>
      <c r="U2769" s="17">
        <f t="shared" si="175"/>
        <v>42700.25</v>
      </c>
    </row>
    <row r="2770" spans="2:21" ht="42.75" hidden="1" x14ac:dyDescent="0.45">
      <c r="B2770">
        <v>450</v>
      </c>
      <c r="C2770" s="9" t="s">
        <v>451</v>
      </c>
      <c r="D2770" s="3" t="s">
        <v>4560</v>
      </c>
      <c r="E2770" s="5">
        <v>50000</v>
      </c>
      <c r="F2770" s="7">
        <v>396</v>
      </c>
      <c r="G2770" t="s">
        <v>8220</v>
      </c>
      <c r="H2770" t="s">
        <v>8223</v>
      </c>
      <c r="I2770" t="s">
        <v>8245</v>
      </c>
      <c r="J2770">
        <v>1392417800</v>
      </c>
      <c r="K2770">
        <v>1389825800</v>
      </c>
      <c r="L2770" t="b">
        <v>0</v>
      </c>
      <c r="M2770">
        <v>7</v>
      </c>
      <c r="N2770" t="b">
        <v>0</v>
      </c>
      <c r="O2770" t="s">
        <v>8268</v>
      </c>
      <c r="P2770">
        <f t="shared" si="172"/>
        <v>1</v>
      </c>
      <c r="Q2770">
        <f t="shared" si="173"/>
        <v>56.57</v>
      </c>
      <c r="R2770" s="12" t="s">
        <v>8321</v>
      </c>
      <c r="S2770" t="s">
        <v>8339</v>
      </c>
      <c r="T2770" s="17">
        <f t="shared" si="174"/>
        <v>41654.946759259255</v>
      </c>
      <c r="U2770" s="17">
        <f t="shared" si="175"/>
        <v>42403.784027777772</v>
      </c>
    </row>
    <row r="2771" spans="2:21" ht="42.75" hidden="1" x14ac:dyDescent="0.45">
      <c r="B2771">
        <v>2543</v>
      </c>
      <c r="C2771" s="9" t="s">
        <v>2543</v>
      </c>
      <c r="D2771" s="3" t="s">
        <v>6653</v>
      </c>
      <c r="E2771" s="5">
        <v>250</v>
      </c>
      <c r="F2771" s="7">
        <v>391</v>
      </c>
      <c r="G2771" t="s">
        <v>8218</v>
      </c>
      <c r="H2771" t="s">
        <v>8223</v>
      </c>
      <c r="I2771" t="s">
        <v>8245</v>
      </c>
      <c r="J2771">
        <v>1293937200</v>
      </c>
      <c r="K2771">
        <v>1291257298</v>
      </c>
      <c r="L2771" t="b">
        <v>0</v>
      </c>
      <c r="M2771">
        <v>13</v>
      </c>
      <c r="N2771" t="b">
        <v>1</v>
      </c>
      <c r="O2771" t="s">
        <v>8298</v>
      </c>
      <c r="P2771">
        <f t="shared" si="172"/>
        <v>156</v>
      </c>
      <c r="Q2771">
        <f t="shared" si="173"/>
        <v>30.08</v>
      </c>
      <c r="R2771" s="12" t="s">
        <v>8327</v>
      </c>
      <c r="S2771" t="s">
        <v>8341</v>
      </c>
      <c r="T2771" s="17">
        <f t="shared" si="174"/>
        <v>40514.107615740737</v>
      </c>
      <c r="U2771" s="17">
        <f t="shared" si="175"/>
        <v>42794.368749999994</v>
      </c>
    </row>
    <row r="2772" spans="2:21" ht="42.75" x14ac:dyDescent="0.45">
      <c r="B2772">
        <v>3453</v>
      </c>
      <c r="C2772" s="9" t="s">
        <v>3452</v>
      </c>
      <c r="D2772" s="3" t="s">
        <v>7563</v>
      </c>
      <c r="E2772" s="5">
        <v>300</v>
      </c>
      <c r="F2772" s="7">
        <v>385</v>
      </c>
      <c r="G2772" t="s">
        <v>8218</v>
      </c>
      <c r="H2772" t="s">
        <v>8224</v>
      </c>
      <c r="I2772" t="s">
        <v>8246</v>
      </c>
      <c r="J2772">
        <v>1471130956</v>
      </c>
      <c r="K2772">
        <v>1465946956</v>
      </c>
      <c r="L2772" t="b">
        <v>0</v>
      </c>
      <c r="M2772">
        <v>14</v>
      </c>
      <c r="N2772" t="b">
        <v>1</v>
      </c>
      <c r="O2772" t="s">
        <v>8269</v>
      </c>
      <c r="P2772">
        <f t="shared" si="172"/>
        <v>128</v>
      </c>
      <c r="Q2772">
        <f t="shared" si="173"/>
        <v>27.5</v>
      </c>
      <c r="R2772" s="12" t="s">
        <v>8323</v>
      </c>
      <c r="S2772" t="s">
        <v>8326</v>
      </c>
      <c r="T2772" s="17">
        <f t="shared" si="174"/>
        <v>42535.97865740741</v>
      </c>
      <c r="U2772" s="17">
        <f t="shared" si="175"/>
        <v>42182.905717592599</v>
      </c>
    </row>
    <row r="2773" spans="2:21" ht="42.75" hidden="1" x14ac:dyDescent="0.45">
      <c r="B2773">
        <v>4064</v>
      </c>
      <c r="C2773" s="9" t="s">
        <v>4060</v>
      </c>
      <c r="D2773" s="3" t="s">
        <v>8168</v>
      </c>
      <c r="E2773" s="5">
        <v>2000</v>
      </c>
      <c r="F2773" s="7">
        <v>385</v>
      </c>
      <c r="G2773" t="s">
        <v>8220</v>
      </c>
      <c r="H2773" t="s">
        <v>8225</v>
      </c>
      <c r="I2773" t="s">
        <v>8247</v>
      </c>
      <c r="J2773">
        <v>1430316426</v>
      </c>
      <c r="K2773">
        <v>1427724426</v>
      </c>
      <c r="L2773" t="b">
        <v>0</v>
      </c>
      <c r="M2773">
        <v>6</v>
      </c>
      <c r="N2773" t="b">
        <v>0</v>
      </c>
      <c r="O2773" t="s">
        <v>8269</v>
      </c>
      <c r="P2773">
        <f t="shared" si="172"/>
        <v>19</v>
      </c>
      <c r="Q2773">
        <f t="shared" si="173"/>
        <v>64.17</v>
      </c>
      <c r="R2773" s="12" t="s">
        <v>8323</v>
      </c>
      <c r="S2773" t="s">
        <v>8326</v>
      </c>
      <c r="T2773" s="17">
        <f t="shared" si="174"/>
        <v>42093.588263888887</v>
      </c>
      <c r="U2773" s="17">
        <f t="shared" si="175"/>
        <v>41684.946759259255</v>
      </c>
    </row>
    <row r="2774" spans="2:21" ht="42.75" hidden="1" x14ac:dyDescent="0.45">
      <c r="B2774">
        <v>1981</v>
      </c>
      <c r="C2774" s="9" t="s">
        <v>1982</v>
      </c>
      <c r="D2774" s="3" t="s">
        <v>6091</v>
      </c>
      <c r="E2774" s="5">
        <v>7500</v>
      </c>
      <c r="F2774" s="7">
        <v>381</v>
      </c>
      <c r="G2774" t="s">
        <v>8220</v>
      </c>
      <c r="H2774" t="s">
        <v>8228</v>
      </c>
      <c r="I2774" t="s">
        <v>8250</v>
      </c>
      <c r="J2774">
        <v>1404926665</v>
      </c>
      <c r="K2774">
        <v>1402334665</v>
      </c>
      <c r="L2774" t="b">
        <v>0</v>
      </c>
      <c r="M2774">
        <v>12</v>
      </c>
      <c r="N2774" t="b">
        <v>0</v>
      </c>
      <c r="O2774" t="s">
        <v>8294</v>
      </c>
      <c r="P2774">
        <f t="shared" si="172"/>
        <v>5</v>
      </c>
      <c r="Q2774">
        <f t="shared" si="173"/>
        <v>31.75</v>
      </c>
      <c r="R2774" s="12" t="s">
        <v>8313</v>
      </c>
      <c r="S2774" t="s">
        <v>8353</v>
      </c>
      <c r="T2774" s="17">
        <f t="shared" si="174"/>
        <v>41799.725289351853</v>
      </c>
      <c r="U2774" s="17">
        <f t="shared" si="175"/>
        <v>40545.125</v>
      </c>
    </row>
    <row r="2775" spans="2:21" ht="42.75" x14ac:dyDescent="0.45">
      <c r="B2775">
        <v>3725</v>
      </c>
      <c r="C2775" s="9" t="s">
        <v>3722</v>
      </c>
      <c r="D2775" s="3" t="s">
        <v>7835</v>
      </c>
      <c r="E2775" s="5">
        <v>300</v>
      </c>
      <c r="F2775" s="7">
        <v>381</v>
      </c>
      <c r="G2775" t="s">
        <v>8218</v>
      </c>
      <c r="H2775" t="s">
        <v>8224</v>
      </c>
      <c r="I2775" t="s">
        <v>8246</v>
      </c>
      <c r="J2775">
        <v>1455831000</v>
      </c>
      <c r="K2775">
        <v>1454366467</v>
      </c>
      <c r="L2775" t="b">
        <v>0</v>
      </c>
      <c r="M2775">
        <v>15</v>
      </c>
      <c r="N2775" t="b">
        <v>1</v>
      </c>
      <c r="O2775" t="s">
        <v>8269</v>
      </c>
      <c r="P2775">
        <f t="shared" si="172"/>
        <v>127</v>
      </c>
      <c r="Q2775">
        <f t="shared" si="173"/>
        <v>25.4</v>
      </c>
      <c r="R2775" s="12" t="s">
        <v>8323</v>
      </c>
      <c r="S2775" t="s">
        <v>8326</v>
      </c>
      <c r="T2775" s="17">
        <f t="shared" si="174"/>
        <v>42401.945219907408</v>
      </c>
      <c r="U2775" s="17">
        <f t="shared" si="175"/>
        <v>42595.97865740741</v>
      </c>
    </row>
    <row r="2776" spans="2:21" ht="42.75" hidden="1" x14ac:dyDescent="0.45">
      <c r="B2776">
        <v>201</v>
      </c>
      <c r="C2776" s="9" t="s">
        <v>203</v>
      </c>
      <c r="D2776" s="3" t="s">
        <v>4311</v>
      </c>
      <c r="E2776" s="5">
        <v>650</v>
      </c>
      <c r="F2776" s="7">
        <v>380</v>
      </c>
      <c r="G2776" t="s">
        <v>8220</v>
      </c>
      <c r="H2776" t="s">
        <v>8223</v>
      </c>
      <c r="I2776" t="s">
        <v>8245</v>
      </c>
      <c r="J2776">
        <v>1423424329</v>
      </c>
      <c r="K2776">
        <v>1421696329</v>
      </c>
      <c r="L2776" t="b">
        <v>0</v>
      </c>
      <c r="M2776">
        <v>7</v>
      </c>
      <c r="N2776" t="b">
        <v>0</v>
      </c>
      <c r="O2776" t="s">
        <v>8266</v>
      </c>
      <c r="P2776">
        <f t="shared" si="172"/>
        <v>58</v>
      </c>
      <c r="Q2776">
        <f t="shared" si="173"/>
        <v>54.29</v>
      </c>
      <c r="R2776" s="12" t="s">
        <v>8321</v>
      </c>
      <c r="S2776" t="s">
        <v>8325</v>
      </c>
      <c r="T2776" s="17">
        <f t="shared" si="174"/>
        <v>42023.818622685183</v>
      </c>
      <c r="U2776" s="17">
        <f t="shared" si="175"/>
        <v>42123.588263888887</v>
      </c>
    </row>
    <row r="2777" spans="2:21" ht="42.75" hidden="1" x14ac:dyDescent="0.45">
      <c r="B2777">
        <v>1809</v>
      </c>
      <c r="C2777" s="9" t="s">
        <v>1810</v>
      </c>
      <c r="D2777" s="3" t="s">
        <v>5919</v>
      </c>
      <c r="E2777" s="5">
        <v>3500</v>
      </c>
      <c r="F2777" s="7">
        <v>380</v>
      </c>
      <c r="G2777" t="s">
        <v>8220</v>
      </c>
      <c r="H2777" t="s">
        <v>8228</v>
      </c>
      <c r="I2777" t="s">
        <v>8250</v>
      </c>
      <c r="J2777">
        <v>1425246439</v>
      </c>
      <c r="K2777">
        <v>1422222439</v>
      </c>
      <c r="L2777" t="b">
        <v>1</v>
      </c>
      <c r="M2777">
        <v>9</v>
      </c>
      <c r="N2777" t="b">
        <v>0</v>
      </c>
      <c r="O2777" t="s">
        <v>8283</v>
      </c>
      <c r="P2777">
        <f t="shared" si="172"/>
        <v>11</v>
      </c>
      <c r="Q2777">
        <f t="shared" si="173"/>
        <v>42.22</v>
      </c>
      <c r="R2777" s="12" t="s">
        <v>8313</v>
      </c>
      <c r="S2777" t="s">
        <v>8314</v>
      </c>
      <c r="T2777" s="17">
        <f t="shared" si="174"/>
        <v>42029.907858796301</v>
      </c>
      <c r="U2777" s="17">
        <f t="shared" si="175"/>
        <v>41829.725289351853</v>
      </c>
    </row>
    <row r="2778" spans="2:21" ht="42.75" hidden="1" x14ac:dyDescent="0.45">
      <c r="B2778">
        <v>2753</v>
      </c>
      <c r="C2778" s="9" t="s">
        <v>2753</v>
      </c>
      <c r="D2778" s="3" t="s">
        <v>6863</v>
      </c>
      <c r="E2778" s="5">
        <v>2000</v>
      </c>
      <c r="F2778" s="7">
        <v>380</v>
      </c>
      <c r="G2778" t="s">
        <v>8220</v>
      </c>
      <c r="H2778" t="s">
        <v>8223</v>
      </c>
      <c r="I2778" t="s">
        <v>8245</v>
      </c>
      <c r="J2778">
        <v>1346017023</v>
      </c>
      <c r="K2778">
        <v>1343425023</v>
      </c>
      <c r="L2778" t="b">
        <v>0</v>
      </c>
      <c r="M2778">
        <v>8</v>
      </c>
      <c r="N2778" t="b">
        <v>0</v>
      </c>
      <c r="O2778" t="s">
        <v>8302</v>
      </c>
      <c r="P2778">
        <f t="shared" si="172"/>
        <v>19</v>
      </c>
      <c r="Q2778">
        <f t="shared" si="173"/>
        <v>47.5</v>
      </c>
      <c r="R2778" s="12" t="s">
        <v>8311</v>
      </c>
      <c r="S2778" t="s">
        <v>8356</v>
      </c>
      <c r="T2778" s="17">
        <f t="shared" si="174"/>
        <v>41117.900729166664</v>
      </c>
      <c r="U2778" s="17">
        <f t="shared" si="175"/>
        <v>42418.895833333328</v>
      </c>
    </row>
    <row r="2779" spans="2:21" ht="28.5" hidden="1" x14ac:dyDescent="0.45">
      <c r="B2779">
        <v>963</v>
      </c>
      <c r="C2779" s="9" t="s">
        <v>964</v>
      </c>
      <c r="D2779" s="3" t="s">
        <v>5073</v>
      </c>
      <c r="E2779" s="5">
        <v>35000</v>
      </c>
      <c r="F2779" s="7">
        <v>377</v>
      </c>
      <c r="G2779" t="s">
        <v>8220</v>
      </c>
      <c r="H2779" t="s">
        <v>8223</v>
      </c>
      <c r="I2779" t="s">
        <v>8245</v>
      </c>
      <c r="J2779">
        <v>1476717319</v>
      </c>
      <c r="K2779">
        <v>1473693319</v>
      </c>
      <c r="L2779" t="b">
        <v>0</v>
      </c>
      <c r="M2779">
        <v>9</v>
      </c>
      <c r="N2779" t="b">
        <v>0</v>
      </c>
      <c r="O2779" t="s">
        <v>8271</v>
      </c>
      <c r="P2779">
        <f t="shared" si="172"/>
        <v>1</v>
      </c>
      <c r="Q2779">
        <f t="shared" si="173"/>
        <v>41.89</v>
      </c>
      <c r="R2779" s="12" t="s">
        <v>8308</v>
      </c>
      <c r="S2779" t="s">
        <v>8310</v>
      </c>
      <c r="T2779" s="17">
        <f t="shared" si="174"/>
        <v>42625.635636574079</v>
      </c>
      <c r="U2779" s="17">
        <f t="shared" si="175"/>
        <v>42043.818622685183</v>
      </c>
    </row>
    <row r="2780" spans="2:21" ht="28.5" hidden="1" x14ac:dyDescent="0.45">
      <c r="B2780">
        <v>372</v>
      </c>
      <c r="C2780" s="9" t="s">
        <v>373</v>
      </c>
      <c r="D2780" s="3" t="s">
        <v>4482</v>
      </c>
      <c r="E2780" s="5">
        <v>300</v>
      </c>
      <c r="F2780" s="7">
        <v>376</v>
      </c>
      <c r="G2780" t="s">
        <v>8218</v>
      </c>
      <c r="H2780" t="s">
        <v>8224</v>
      </c>
      <c r="I2780" t="s">
        <v>8246</v>
      </c>
      <c r="J2780">
        <v>1459872000</v>
      </c>
      <c r="K2780">
        <v>1456408244</v>
      </c>
      <c r="L2780" t="b">
        <v>0</v>
      </c>
      <c r="M2780">
        <v>9</v>
      </c>
      <c r="N2780" t="b">
        <v>1</v>
      </c>
      <c r="O2780" t="s">
        <v>8267</v>
      </c>
      <c r="P2780">
        <f t="shared" si="172"/>
        <v>125</v>
      </c>
      <c r="Q2780">
        <f t="shared" si="173"/>
        <v>41.78</v>
      </c>
      <c r="R2780" s="12" t="s">
        <v>8321</v>
      </c>
      <c r="S2780" t="s">
        <v>8322</v>
      </c>
      <c r="T2780" s="17">
        <f t="shared" si="174"/>
        <v>42425.576898148152</v>
      </c>
      <c r="U2780" s="17">
        <f t="shared" si="175"/>
        <v>42064.907858796301</v>
      </c>
    </row>
    <row r="2781" spans="2:21" ht="42.75" hidden="1" x14ac:dyDescent="0.45">
      <c r="B2781">
        <v>3080</v>
      </c>
      <c r="C2781" s="9" t="s">
        <v>3080</v>
      </c>
      <c r="D2781" s="3" t="s">
        <v>7190</v>
      </c>
      <c r="E2781" s="5">
        <v>2000000</v>
      </c>
      <c r="F2781" s="7">
        <v>376</v>
      </c>
      <c r="G2781" t="s">
        <v>8220</v>
      </c>
      <c r="H2781" t="s">
        <v>8223</v>
      </c>
      <c r="I2781" t="s">
        <v>8245</v>
      </c>
      <c r="J2781">
        <v>1419644444</v>
      </c>
      <c r="K2781">
        <v>1414456844</v>
      </c>
      <c r="L2781" t="b">
        <v>0</v>
      </c>
      <c r="M2781">
        <v>7</v>
      </c>
      <c r="N2781" t="b">
        <v>0</v>
      </c>
      <c r="O2781" t="s">
        <v>8301</v>
      </c>
      <c r="P2781">
        <f t="shared" si="172"/>
        <v>0</v>
      </c>
      <c r="Q2781">
        <f t="shared" si="173"/>
        <v>53.71</v>
      </c>
      <c r="R2781" s="12" t="s">
        <v>8323</v>
      </c>
      <c r="S2781" t="s">
        <v>8324</v>
      </c>
      <c r="T2781" s="17">
        <f t="shared" si="174"/>
        <v>41940.028287037036</v>
      </c>
      <c r="U2781" s="17">
        <f t="shared" si="175"/>
        <v>41147.900729166664</v>
      </c>
    </row>
    <row r="2782" spans="2:21" ht="42.75" hidden="1" x14ac:dyDescent="0.45">
      <c r="B2782">
        <v>915</v>
      </c>
      <c r="C2782" s="9" t="s">
        <v>916</v>
      </c>
      <c r="D2782" s="3" t="s">
        <v>5025</v>
      </c>
      <c r="E2782" s="5">
        <v>6500</v>
      </c>
      <c r="F2782" s="7">
        <v>375</v>
      </c>
      <c r="G2782" t="s">
        <v>8220</v>
      </c>
      <c r="H2782" t="s">
        <v>8223</v>
      </c>
      <c r="I2782" t="s">
        <v>8245</v>
      </c>
      <c r="J2782">
        <v>1330577940</v>
      </c>
      <c r="K2782">
        <v>1327853914</v>
      </c>
      <c r="L2782" t="b">
        <v>0</v>
      </c>
      <c r="M2782">
        <v>9</v>
      </c>
      <c r="N2782" t="b">
        <v>0</v>
      </c>
      <c r="O2782" t="s">
        <v>8276</v>
      </c>
      <c r="P2782">
        <f t="shared" si="172"/>
        <v>6</v>
      </c>
      <c r="Q2782">
        <f t="shared" si="173"/>
        <v>41.67</v>
      </c>
      <c r="R2782" s="12" t="s">
        <v>8327</v>
      </c>
      <c r="S2782" t="s">
        <v>8350</v>
      </c>
      <c r="T2782" s="17">
        <f t="shared" si="174"/>
        <v>40937.679560185185</v>
      </c>
      <c r="U2782" s="17">
        <f t="shared" si="175"/>
        <v>42660.635636574079</v>
      </c>
    </row>
    <row r="2783" spans="2:21" ht="42.75" hidden="1" x14ac:dyDescent="0.45">
      <c r="B2783">
        <v>1345</v>
      </c>
      <c r="C2783" s="9" t="s">
        <v>1346</v>
      </c>
      <c r="D2783" s="3" t="s">
        <v>5455</v>
      </c>
      <c r="E2783" s="5">
        <v>300</v>
      </c>
      <c r="F2783" s="7">
        <v>375</v>
      </c>
      <c r="G2783" t="s">
        <v>8218</v>
      </c>
      <c r="H2783" t="s">
        <v>8223</v>
      </c>
      <c r="I2783" t="s">
        <v>8245</v>
      </c>
      <c r="J2783">
        <v>1405366359</v>
      </c>
      <c r="K2783">
        <v>1402342359</v>
      </c>
      <c r="L2783" t="b">
        <v>0</v>
      </c>
      <c r="M2783">
        <v>7</v>
      </c>
      <c r="N2783" t="b">
        <v>1</v>
      </c>
      <c r="O2783" t="s">
        <v>8272</v>
      </c>
      <c r="P2783">
        <f t="shared" si="172"/>
        <v>125</v>
      </c>
      <c r="Q2783">
        <f t="shared" si="173"/>
        <v>53.57</v>
      </c>
      <c r="R2783" s="12" t="s">
        <v>8311</v>
      </c>
      <c r="S2783" t="s">
        <v>8333</v>
      </c>
      <c r="T2783" s="17">
        <f t="shared" si="174"/>
        <v>41799.814340277779</v>
      </c>
      <c r="U2783" s="17">
        <f t="shared" si="175"/>
        <v>42465.666666666672</v>
      </c>
    </row>
    <row r="2784" spans="2:21" ht="42.75" hidden="1" x14ac:dyDescent="0.45">
      <c r="B2784">
        <v>3130</v>
      </c>
      <c r="C2784" s="9" t="s">
        <v>3130</v>
      </c>
      <c r="D2784" s="3" t="s">
        <v>7240</v>
      </c>
      <c r="E2784" s="5">
        <v>10000</v>
      </c>
      <c r="F2784" s="7">
        <v>375</v>
      </c>
      <c r="G2784" t="s">
        <v>8221</v>
      </c>
      <c r="H2784" t="s">
        <v>8223</v>
      </c>
      <c r="I2784" t="s">
        <v>8245</v>
      </c>
      <c r="J2784">
        <v>1492145940</v>
      </c>
      <c r="K2784">
        <v>1489504916</v>
      </c>
      <c r="L2784" t="b">
        <v>0</v>
      </c>
      <c r="M2784">
        <v>4</v>
      </c>
      <c r="N2784" t="b">
        <v>0</v>
      </c>
      <c r="O2784" t="s">
        <v>8269</v>
      </c>
      <c r="P2784">
        <f t="shared" si="172"/>
        <v>4</v>
      </c>
      <c r="Q2784">
        <f t="shared" si="173"/>
        <v>93.75</v>
      </c>
      <c r="R2784" s="12" t="s">
        <v>8323</v>
      </c>
      <c r="S2784" t="s">
        <v>8326</v>
      </c>
      <c r="T2784" s="17">
        <f t="shared" si="174"/>
        <v>42808.640231481477</v>
      </c>
      <c r="U2784" s="17">
        <f t="shared" si="175"/>
        <v>42000.0699537037</v>
      </c>
    </row>
    <row r="2785" spans="2:21" ht="28.5" hidden="1" x14ac:dyDescent="0.45">
      <c r="B2785">
        <v>3470</v>
      </c>
      <c r="C2785" s="9" t="s">
        <v>3469</v>
      </c>
      <c r="D2785" s="3" t="s">
        <v>7580</v>
      </c>
      <c r="E2785" s="5">
        <v>250</v>
      </c>
      <c r="F2785" s="7">
        <v>375</v>
      </c>
      <c r="G2785" t="s">
        <v>8218</v>
      </c>
      <c r="H2785" t="s">
        <v>8223</v>
      </c>
      <c r="I2785" t="s">
        <v>8245</v>
      </c>
      <c r="J2785">
        <v>1468618680</v>
      </c>
      <c r="K2785">
        <v>1465345902</v>
      </c>
      <c r="L2785" t="b">
        <v>0</v>
      </c>
      <c r="M2785">
        <v>9</v>
      </c>
      <c r="N2785" t="b">
        <v>1</v>
      </c>
      <c r="O2785" t="s">
        <v>8269</v>
      </c>
      <c r="P2785">
        <f t="shared" si="172"/>
        <v>150</v>
      </c>
      <c r="Q2785">
        <f t="shared" si="173"/>
        <v>41.67</v>
      </c>
      <c r="R2785" s="12" t="s">
        <v>8323</v>
      </c>
      <c r="S2785" t="s">
        <v>8326</v>
      </c>
      <c r="T2785" s="17">
        <f t="shared" si="174"/>
        <v>42529.022013888884</v>
      </c>
      <c r="U2785" s="17">
        <f t="shared" si="175"/>
        <v>40969.207638888889</v>
      </c>
    </row>
    <row r="2786" spans="2:21" ht="42.75" hidden="1" x14ac:dyDescent="0.45">
      <c r="B2786">
        <v>3011</v>
      </c>
      <c r="C2786" s="9" t="s">
        <v>3011</v>
      </c>
      <c r="D2786" s="3" t="s">
        <v>7121</v>
      </c>
      <c r="E2786" s="5">
        <v>300</v>
      </c>
      <c r="F2786" s="7">
        <v>371</v>
      </c>
      <c r="G2786" t="s">
        <v>8218</v>
      </c>
      <c r="H2786" t="s">
        <v>8226</v>
      </c>
      <c r="I2786" t="s">
        <v>8248</v>
      </c>
      <c r="J2786">
        <v>1450911540</v>
      </c>
      <c r="K2786">
        <v>1448536516</v>
      </c>
      <c r="L2786" t="b">
        <v>0</v>
      </c>
      <c r="M2786">
        <v>25</v>
      </c>
      <c r="N2786" t="b">
        <v>1</v>
      </c>
      <c r="O2786" t="s">
        <v>8301</v>
      </c>
      <c r="P2786">
        <f t="shared" si="172"/>
        <v>124</v>
      </c>
      <c r="Q2786">
        <f t="shared" si="173"/>
        <v>14.84</v>
      </c>
      <c r="R2786" s="12" t="s">
        <v>8323</v>
      </c>
      <c r="S2786" t="s">
        <v>8324</v>
      </c>
      <c r="T2786" s="17">
        <f t="shared" si="174"/>
        <v>42334.468935185185</v>
      </c>
      <c r="U2786" s="17">
        <f t="shared" si="175"/>
        <v>41834.814340277779</v>
      </c>
    </row>
    <row r="2787" spans="2:21" ht="57" x14ac:dyDescent="0.45">
      <c r="B2787">
        <v>3540</v>
      </c>
      <c r="C2787" s="9" t="s">
        <v>3539</v>
      </c>
      <c r="D2787" s="3" t="s">
        <v>7650</v>
      </c>
      <c r="E2787" s="5">
        <v>300</v>
      </c>
      <c r="F2787" s="7">
        <v>369</v>
      </c>
      <c r="G2787" t="s">
        <v>8218</v>
      </c>
      <c r="H2787" t="s">
        <v>8224</v>
      </c>
      <c r="I2787" t="s">
        <v>8246</v>
      </c>
      <c r="J2787">
        <v>1466899491</v>
      </c>
      <c r="K2787">
        <v>1464307491</v>
      </c>
      <c r="L2787" t="b">
        <v>0</v>
      </c>
      <c r="M2787">
        <v>8</v>
      </c>
      <c r="N2787" t="b">
        <v>1</v>
      </c>
      <c r="O2787" t="s">
        <v>8269</v>
      </c>
      <c r="P2787">
        <f t="shared" si="172"/>
        <v>123</v>
      </c>
      <c r="Q2787">
        <f t="shared" si="173"/>
        <v>46.13</v>
      </c>
      <c r="R2787" s="12" t="s">
        <v>8323</v>
      </c>
      <c r="S2787" t="s">
        <v>8326</v>
      </c>
      <c r="T2787" s="17">
        <f t="shared" si="174"/>
        <v>42517.003368055557</v>
      </c>
      <c r="U2787" s="17">
        <f t="shared" si="175"/>
        <v>42839.207638888889</v>
      </c>
    </row>
    <row r="2788" spans="2:21" ht="42.75" hidden="1" x14ac:dyDescent="0.45">
      <c r="B2788">
        <v>1600</v>
      </c>
      <c r="C2788" s="9" t="s">
        <v>1601</v>
      </c>
      <c r="D2788" s="3" t="s">
        <v>5710</v>
      </c>
      <c r="E2788" s="5">
        <v>5000</v>
      </c>
      <c r="F2788" s="7">
        <v>367</v>
      </c>
      <c r="G2788" t="s">
        <v>8220</v>
      </c>
      <c r="H2788" t="s">
        <v>8223</v>
      </c>
      <c r="I2788" t="s">
        <v>8245</v>
      </c>
      <c r="J2788">
        <v>1405401060</v>
      </c>
      <c r="K2788">
        <v>1401585752</v>
      </c>
      <c r="L2788" t="b">
        <v>0</v>
      </c>
      <c r="M2788">
        <v>9</v>
      </c>
      <c r="N2788" t="b">
        <v>0</v>
      </c>
      <c r="O2788" t="s">
        <v>8289</v>
      </c>
      <c r="P2788">
        <f t="shared" si="172"/>
        <v>7</v>
      </c>
      <c r="Q2788">
        <f t="shared" si="173"/>
        <v>40.78</v>
      </c>
      <c r="R2788" s="12" t="s">
        <v>8313</v>
      </c>
      <c r="S2788" t="s">
        <v>8351</v>
      </c>
      <c r="T2788" s="17">
        <f t="shared" si="174"/>
        <v>41791.057314814818</v>
      </c>
      <c r="U2788" s="17">
        <f t="shared" si="175"/>
        <v>42566.901388888888</v>
      </c>
    </row>
    <row r="2789" spans="2:21" ht="42.75" hidden="1" x14ac:dyDescent="0.45">
      <c r="B2789">
        <v>3729</v>
      </c>
      <c r="C2789" s="9" t="s">
        <v>3726</v>
      </c>
      <c r="D2789" s="3" t="s">
        <v>7839</v>
      </c>
      <c r="E2789" s="5">
        <v>5000</v>
      </c>
      <c r="F2789" s="7">
        <v>362</v>
      </c>
      <c r="G2789" t="s">
        <v>8220</v>
      </c>
      <c r="H2789" t="s">
        <v>8223</v>
      </c>
      <c r="I2789" t="s">
        <v>8245</v>
      </c>
      <c r="J2789">
        <v>1427082912</v>
      </c>
      <c r="K2789">
        <v>1423198512</v>
      </c>
      <c r="L2789" t="b">
        <v>0</v>
      </c>
      <c r="M2789">
        <v>5</v>
      </c>
      <c r="N2789" t="b">
        <v>0</v>
      </c>
      <c r="O2789" t="s">
        <v>8269</v>
      </c>
      <c r="P2789">
        <f t="shared" si="172"/>
        <v>7</v>
      </c>
      <c r="Q2789">
        <f t="shared" si="173"/>
        <v>72.400000000000006</v>
      </c>
      <c r="R2789" s="12" t="s">
        <v>8323</v>
      </c>
      <c r="S2789" t="s">
        <v>8326</v>
      </c>
      <c r="T2789" s="17">
        <f t="shared" si="174"/>
        <v>42041.205000000002</v>
      </c>
      <c r="U2789" s="17">
        <f t="shared" si="175"/>
        <v>42361.957638888889</v>
      </c>
    </row>
    <row r="2790" spans="2:21" ht="42.75" hidden="1" x14ac:dyDescent="0.45">
      <c r="B2790">
        <v>1870</v>
      </c>
      <c r="C2790" s="9" t="s">
        <v>1871</v>
      </c>
      <c r="D2790" s="3" t="s">
        <v>5980</v>
      </c>
      <c r="E2790" s="5">
        <v>3500</v>
      </c>
      <c r="F2790" s="7">
        <v>361</v>
      </c>
      <c r="G2790" t="s">
        <v>8220</v>
      </c>
      <c r="H2790" t="s">
        <v>8223</v>
      </c>
      <c r="I2790" t="s">
        <v>8245</v>
      </c>
      <c r="J2790">
        <v>1454213820</v>
      </c>
      <c r="K2790">
        <v>1451723535</v>
      </c>
      <c r="L2790" t="b">
        <v>0</v>
      </c>
      <c r="M2790">
        <v>11</v>
      </c>
      <c r="N2790" t="b">
        <v>0</v>
      </c>
      <c r="O2790" t="s">
        <v>8281</v>
      </c>
      <c r="P2790">
        <f t="shared" si="172"/>
        <v>10</v>
      </c>
      <c r="Q2790">
        <f t="shared" si="173"/>
        <v>32.82</v>
      </c>
      <c r="R2790" s="12" t="s">
        <v>8316</v>
      </c>
      <c r="S2790" t="s">
        <v>8344</v>
      </c>
      <c r="T2790" s="17">
        <f t="shared" si="174"/>
        <v>42371.355729166666</v>
      </c>
      <c r="U2790" s="17">
        <f t="shared" si="175"/>
        <v>42547.003368055557</v>
      </c>
    </row>
    <row r="2791" spans="2:21" ht="42.75" hidden="1" x14ac:dyDescent="0.45">
      <c r="B2791">
        <v>220</v>
      </c>
      <c r="C2791" s="9" t="s">
        <v>222</v>
      </c>
      <c r="D2791" s="3" t="s">
        <v>4330</v>
      </c>
      <c r="E2791" s="5">
        <v>50000</v>
      </c>
      <c r="F2791" s="7">
        <v>360</v>
      </c>
      <c r="G2791" t="s">
        <v>8220</v>
      </c>
      <c r="H2791" t="s">
        <v>8223</v>
      </c>
      <c r="I2791" t="s">
        <v>8245</v>
      </c>
      <c r="J2791">
        <v>1440101160</v>
      </c>
      <c r="K2791">
        <v>1436542030</v>
      </c>
      <c r="L2791" t="b">
        <v>0</v>
      </c>
      <c r="M2791">
        <v>3</v>
      </c>
      <c r="N2791" t="b">
        <v>0</v>
      </c>
      <c r="O2791" t="s">
        <v>8266</v>
      </c>
      <c r="P2791">
        <f t="shared" si="172"/>
        <v>1</v>
      </c>
      <c r="Q2791">
        <f t="shared" si="173"/>
        <v>120</v>
      </c>
      <c r="R2791" s="12" t="s">
        <v>8321</v>
      </c>
      <c r="S2791" t="s">
        <v>8325</v>
      </c>
      <c r="T2791" s="17">
        <f t="shared" si="174"/>
        <v>42195.643865740742</v>
      </c>
      <c r="U2791" s="17">
        <f t="shared" si="175"/>
        <v>41835.21597222222</v>
      </c>
    </row>
    <row r="2792" spans="2:21" ht="42.75" hidden="1" x14ac:dyDescent="0.45">
      <c r="B2792">
        <v>1488</v>
      </c>
      <c r="C2792" s="9" t="s">
        <v>1489</v>
      </c>
      <c r="D2792" s="3" t="s">
        <v>5598</v>
      </c>
      <c r="E2792" s="5">
        <v>15000</v>
      </c>
      <c r="F2792" s="7">
        <v>360</v>
      </c>
      <c r="G2792" t="s">
        <v>8220</v>
      </c>
      <c r="H2792" t="s">
        <v>8225</v>
      </c>
      <c r="I2792" t="s">
        <v>8247</v>
      </c>
      <c r="J2792">
        <v>1388928660</v>
      </c>
      <c r="K2792">
        <v>1386336660</v>
      </c>
      <c r="L2792" t="b">
        <v>0</v>
      </c>
      <c r="M2792">
        <v>6</v>
      </c>
      <c r="N2792" t="b">
        <v>0</v>
      </c>
      <c r="O2792" t="s">
        <v>8273</v>
      </c>
      <c r="P2792">
        <f t="shared" si="172"/>
        <v>2</v>
      </c>
      <c r="Q2792">
        <f t="shared" si="173"/>
        <v>60</v>
      </c>
      <c r="R2792" s="12" t="s">
        <v>8311</v>
      </c>
      <c r="S2792" t="s">
        <v>8352</v>
      </c>
      <c r="T2792" s="17">
        <f t="shared" si="174"/>
        <v>41614.563194444447</v>
      </c>
      <c r="U2792" s="17">
        <f t="shared" si="175"/>
        <v>42086.16333333333</v>
      </c>
    </row>
    <row r="2793" spans="2:21" ht="42.75" hidden="1" x14ac:dyDescent="0.45">
      <c r="B2793">
        <v>1685</v>
      </c>
      <c r="C2793" s="9" t="s">
        <v>1686</v>
      </c>
      <c r="D2793" s="3" t="s">
        <v>5795</v>
      </c>
      <c r="E2793" s="5">
        <v>350</v>
      </c>
      <c r="F2793" s="7">
        <v>360</v>
      </c>
      <c r="G2793" t="s">
        <v>8221</v>
      </c>
      <c r="H2793" t="s">
        <v>8223</v>
      </c>
      <c r="I2793" t="s">
        <v>8245</v>
      </c>
      <c r="J2793">
        <v>1490331623</v>
      </c>
      <c r="K2793">
        <v>1487743223</v>
      </c>
      <c r="L2793" t="b">
        <v>0</v>
      </c>
      <c r="M2793">
        <v>15</v>
      </c>
      <c r="N2793" t="b">
        <v>0</v>
      </c>
      <c r="O2793" t="s">
        <v>8291</v>
      </c>
      <c r="P2793">
        <f t="shared" si="172"/>
        <v>103</v>
      </c>
      <c r="Q2793">
        <f t="shared" si="173"/>
        <v>24</v>
      </c>
      <c r="R2793" s="12" t="s">
        <v>8327</v>
      </c>
      <c r="S2793" t="s">
        <v>8330</v>
      </c>
      <c r="T2793" s="17">
        <f t="shared" si="174"/>
        <v>42788.2502662037</v>
      </c>
      <c r="U2793" s="17">
        <f t="shared" si="175"/>
        <v>42400.178472222222</v>
      </c>
    </row>
    <row r="2794" spans="2:21" ht="42.75" hidden="1" x14ac:dyDescent="0.45">
      <c r="B2794">
        <v>153</v>
      </c>
      <c r="C2794" s="9" t="s">
        <v>155</v>
      </c>
      <c r="D2794" s="3" t="s">
        <v>4263</v>
      </c>
      <c r="E2794" s="5">
        <v>50000</v>
      </c>
      <c r="F2794" s="7">
        <v>359</v>
      </c>
      <c r="G2794" t="s">
        <v>8219</v>
      </c>
      <c r="H2794" t="s">
        <v>8223</v>
      </c>
      <c r="I2794" t="s">
        <v>8245</v>
      </c>
      <c r="J2794">
        <v>1417532644</v>
      </c>
      <c r="K2794">
        <v>1413900244</v>
      </c>
      <c r="L2794" t="b">
        <v>0</v>
      </c>
      <c r="M2794">
        <v>10</v>
      </c>
      <c r="N2794" t="b">
        <v>0</v>
      </c>
      <c r="O2794" t="s">
        <v>8265</v>
      </c>
      <c r="P2794">
        <f t="shared" si="172"/>
        <v>1</v>
      </c>
      <c r="Q2794">
        <f t="shared" si="173"/>
        <v>35.9</v>
      </c>
      <c r="R2794" s="12" t="s">
        <v>8321</v>
      </c>
      <c r="S2794" t="s">
        <v>8337</v>
      </c>
      <c r="T2794" s="17">
        <f t="shared" si="174"/>
        <v>41933.586157407408</v>
      </c>
      <c r="U2794" s="17">
        <f t="shared" si="175"/>
        <v>42236.837499999994</v>
      </c>
    </row>
    <row r="2795" spans="2:21" ht="42.75" hidden="1" x14ac:dyDescent="0.45">
      <c r="B2795">
        <v>2650</v>
      </c>
      <c r="C2795" s="9" t="s">
        <v>2650</v>
      </c>
      <c r="D2795" s="3" t="s">
        <v>6760</v>
      </c>
      <c r="E2795" s="5">
        <v>60000</v>
      </c>
      <c r="F2795" s="7">
        <v>358</v>
      </c>
      <c r="G2795" t="s">
        <v>8219</v>
      </c>
      <c r="H2795" t="s">
        <v>8223</v>
      </c>
      <c r="I2795" t="s">
        <v>8245</v>
      </c>
      <c r="J2795">
        <v>1482332343</v>
      </c>
      <c r="K2795">
        <v>1479740343</v>
      </c>
      <c r="L2795" t="b">
        <v>0</v>
      </c>
      <c r="M2795">
        <v>5</v>
      </c>
      <c r="N2795" t="b">
        <v>0</v>
      </c>
      <c r="O2795" t="s">
        <v>8299</v>
      </c>
      <c r="P2795">
        <f t="shared" si="172"/>
        <v>1</v>
      </c>
      <c r="Q2795">
        <f t="shared" si="173"/>
        <v>71.599999999999994</v>
      </c>
      <c r="R2795" s="12" t="s">
        <v>8308</v>
      </c>
      <c r="S2795" t="s">
        <v>8315</v>
      </c>
      <c r="T2795" s="17">
        <f t="shared" si="174"/>
        <v>42695.624340277776</v>
      </c>
      <c r="U2795" s="17">
        <f t="shared" si="175"/>
        <v>41644.563194444447</v>
      </c>
    </row>
    <row r="2796" spans="2:21" ht="42.75" hidden="1" x14ac:dyDescent="0.45">
      <c r="B2796">
        <v>3740</v>
      </c>
      <c r="C2796" s="9" t="s">
        <v>3737</v>
      </c>
      <c r="D2796" s="3" t="s">
        <v>7850</v>
      </c>
      <c r="E2796" s="5">
        <v>2000</v>
      </c>
      <c r="F2796" s="7">
        <v>358</v>
      </c>
      <c r="G2796" t="s">
        <v>8220</v>
      </c>
      <c r="H2796" t="s">
        <v>8223</v>
      </c>
      <c r="I2796" t="s">
        <v>8245</v>
      </c>
      <c r="J2796">
        <v>1407808438</v>
      </c>
      <c r="K2796">
        <v>1405217355</v>
      </c>
      <c r="L2796" t="b">
        <v>0</v>
      </c>
      <c r="M2796">
        <v>14</v>
      </c>
      <c r="N2796" t="b">
        <v>0</v>
      </c>
      <c r="O2796" t="s">
        <v>8269</v>
      </c>
      <c r="P2796">
        <f t="shared" si="172"/>
        <v>18</v>
      </c>
      <c r="Q2796">
        <f t="shared" si="173"/>
        <v>25.57</v>
      </c>
      <c r="R2796" s="12" t="s">
        <v>8323</v>
      </c>
      <c r="S2796" t="s">
        <v>8326</v>
      </c>
      <c r="T2796" s="17">
        <f t="shared" si="174"/>
        <v>41833.089756944442</v>
      </c>
      <c r="U2796" s="17">
        <f t="shared" si="175"/>
        <v>42818.208599537036</v>
      </c>
    </row>
    <row r="2797" spans="2:21" ht="42.75" hidden="1" x14ac:dyDescent="0.45">
      <c r="B2797">
        <v>3686</v>
      </c>
      <c r="C2797" s="9" t="s">
        <v>3683</v>
      </c>
      <c r="D2797" s="3" t="s">
        <v>7796</v>
      </c>
      <c r="E2797" s="5">
        <v>350</v>
      </c>
      <c r="F2797" s="7">
        <v>355</v>
      </c>
      <c r="G2797" t="s">
        <v>8218</v>
      </c>
      <c r="H2797" t="s">
        <v>8223</v>
      </c>
      <c r="I2797" t="s">
        <v>8245</v>
      </c>
      <c r="J2797">
        <v>1440820740</v>
      </c>
      <c r="K2797">
        <v>1439567660</v>
      </c>
      <c r="L2797" t="b">
        <v>0</v>
      </c>
      <c r="M2797">
        <v>6</v>
      </c>
      <c r="N2797" t="b">
        <v>1</v>
      </c>
      <c r="O2797" t="s">
        <v>8269</v>
      </c>
      <c r="P2797">
        <f t="shared" si="172"/>
        <v>101</v>
      </c>
      <c r="Q2797">
        <f t="shared" si="173"/>
        <v>59.17</v>
      </c>
      <c r="R2797" s="12" t="s">
        <v>8323</v>
      </c>
      <c r="S2797" t="s">
        <v>8326</v>
      </c>
      <c r="T2797" s="17">
        <f t="shared" si="174"/>
        <v>42230.662731481483</v>
      </c>
      <c r="U2797" s="17">
        <f t="shared" si="175"/>
        <v>41975.627824074079</v>
      </c>
    </row>
    <row r="2798" spans="2:21" ht="42.75" hidden="1" x14ac:dyDescent="0.45">
      <c r="B2798">
        <v>2638</v>
      </c>
      <c r="C2798" s="9" t="s">
        <v>2638</v>
      </c>
      <c r="D2798" s="3" t="s">
        <v>6748</v>
      </c>
      <c r="E2798" s="5">
        <v>347</v>
      </c>
      <c r="F2798" s="7">
        <v>353</v>
      </c>
      <c r="G2798" t="s">
        <v>8218</v>
      </c>
      <c r="H2798" t="s">
        <v>8223</v>
      </c>
      <c r="I2798" t="s">
        <v>8245</v>
      </c>
      <c r="J2798">
        <v>1421358895</v>
      </c>
      <c r="K2798">
        <v>1418766895</v>
      </c>
      <c r="L2798" t="b">
        <v>0</v>
      </c>
      <c r="M2798">
        <v>14</v>
      </c>
      <c r="N2798" t="b">
        <v>1</v>
      </c>
      <c r="O2798" t="s">
        <v>8299</v>
      </c>
      <c r="P2798">
        <f t="shared" si="172"/>
        <v>102</v>
      </c>
      <c r="Q2798">
        <f t="shared" si="173"/>
        <v>25.21</v>
      </c>
      <c r="R2798" s="12" t="s">
        <v>8308</v>
      </c>
      <c r="S2798" t="s">
        <v>8315</v>
      </c>
      <c r="T2798" s="17">
        <f t="shared" si="174"/>
        <v>41989.913136574076</v>
      </c>
      <c r="U2798" s="17">
        <f t="shared" si="175"/>
        <v>42725.624340277776</v>
      </c>
    </row>
    <row r="2799" spans="2:21" ht="42.75" hidden="1" x14ac:dyDescent="0.45">
      <c r="B2799">
        <v>774</v>
      </c>
      <c r="C2799" s="9" t="s">
        <v>775</v>
      </c>
      <c r="D2799" s="3" t="s">
        <v>4884</v>
      </c>
      <c r="E2799" s="5">
        <v>500</v>
      </c>
      <c r="F2799" s="7">
        <v>351</v>
      </c>
      <c r="G2799" t="s">
        <v>8220</v>
      </c>
      <c r="H2799" t="s">
        <v>8223</v>
      </c>
      <c r="I2799" t="s">
        <v>8245</v>
      </c>
      <c r="J2799">
        <v>1393181018</v>
      </c>
      <c r="K2799">
        <v>1390589018</v>
      </c>
      <c r="L2799" t="b">
        <v>0</v>
      </c>
      <c r="M2799">
        <v>9</v>
      </c>
      <c r="N2799" t="b">
        <v>0</v>
      </c>
      <c r="O2799" t="s">
        <v>8273</v>
      </c>
      <c r="P2799">
        <f t="shared" si="172"/>
        <v>70</v>
      </c>
      <c r="Q2799">
        <f t="shared" si="173"/>
        <v>39</v>
      </c>
      <c r="R2799" s="12" t="s">
        <v>8311</v>
      </c>
      <c r="S2799" t="s">
        <v>8352</v>
      </c>
      <c r="T2799" s="17">
        <f t="shared" si="174"/>
        <v>41663.780300925922</v>
      </c>
      <c r="U2799" s="17">
        <f t="shared" si="175"/>
        <v>41863.079143518517</v>
      </c>
    </row>
    <row r="2800" spans="2:21" ht="42.75" hidden="1" x14ac:dyDescent="0.45">
      <c r="B2800">
        <v>3787</v>
      </c>
      <c r="C2800" s="9" t="s">
        <v>3784</v>
      </c>
      <c r="D2800" s="3" t="s">
        <v>7897</v>
      </c>
      <c r="E2800" s="5">
        <v>350</v>
      </c>
      <c r="F2800" s="7">
        <v>351</v>
      </c>
      <c r="G2800" t="s">
        <v>8218</v>
      </c>
      <c r="H2800" t="s">
        <v>8223</v>
      </c>
      <c r="I2800" t="s">
        <v>8245</v>
      </c>
      <c r="J2800">
        <v>1436587140</v>
      </c>
      <c r="K2800">
        <v>1434113406</v>
      </c>
      <c r="L2800" t="b">
        <v>0</v>
      </c>
      <c r="M2800">
        <v>10</v>
      </c>
      <c r="N2800" t="b">
        <v>1</v>
      </c>
      <c r="O2800" t="s">
        <v>8303</v>
      </c>
      <c r="P2800">
        <f t="shared" si="172"/>
        <v>100</v>
      </c>
      <c r="Q2800">
        <f t="shared" si="173"/>
        <v>35.1</v>
      </c>
      <c r="R2800" s="12" t="s">
        <v>8323</v>
      </c>
      <c r="S2800" t="s">
        <v>8335</v>
      </c>
      <c r="T2800" s="17">
        <f t="shared" si="174"/>
        <v>42167.534791666665</v>
      </c>
      <c r="U2800" s="17">
        <f t="shared" si="175"/>
        <v>42245.165972222225</v>
      </c>
    </row>
    <row r="2801" spans="2:21" ht="42.75" hidden="1" x14ac:dyDescent="0.45">
      <c r="B2801">
        <v>629</v>
      </c>
      <c r="C2801" s="9" t="s">
        <v>630</v>
      </c>
      <c r="D2801" s="3" t="s">
        <v>4739</v>
      </c>
      <c r="E2801" s="5">
        <v>200000</v>
      </c>
      <c r="F2801" s="7">
        <v>350</v>
      </c>
      <c r="G2801" t="s">
        <v>8219</v>
      </c>
      <c r="H2801" t="s">
        <v>8225</v>
      </c>
      <c r="I2801" t="s">
        <v>8247</v>
      </c>
      <c r="J2801">
        <v>1463239108</v>
      </c>
      <c r="K2801">
        <v>1460647108</v>
      </c>
      <c r="L2801" t="b">
        <v>0</v>
      </c>
      <c r="M2801">
        <v>3</v>
      </c>
      <c r="N2801" t="b">
        <v>0</v>
      </c>
      <c r="O2801" t="s">
        <v>8270</v>
      </c>
      <c r="P2801">
        <f t="shared" si="172"/>
        <v>0</v>
      </c>
      <c r="Q2801">
        <f t="shared" si="173"/>
        <v>116.67</v>
      </c>
      <c r="R2801" s="12" t="s">
        <v>8308</v>
      </c>
      <c r="S2801" t="s">
        <v>8342</v>
      </c>
      <c r="T2801" s="17">
        <f t="shared" si="174"/>
        <v>42474.637824074074</v>
      </c>
      <c r="U2801" s="17">
        <f t="shared" si="175"/>
        <v>42019.913136574076</v>
      </c>
    </row>
    <row r="2802" spans="2:21" ht="42.75" hidden="1" x14ac:dyDescent="0.45">
      <c r="B2802">
        <v>1567</v>
      </c>
      <c r="C2802" s="9" t="s">
        <v>1568</v>
      </c>
      <c r="D2802" s="3" t="s">
        <v>5677</v>
      </c>
      <c r="E2802" s="5">
        <v>8500</v>
      </c>
      <c r="F2802" s="7">
        <v>350</v>
      </c>
      <c r="G2802" t="s">
        <v>8219</v>
      </c>
      <c r="H2802" t="s">
        <v>8223</v>
      </c>
      <c r="I2802" t="s">
        <v>8245</v>
      </c>
      <c r="J2802">
        <v>1392595200</v>
      </c>
      <c r="K2802">
        <v>1391293745</v>
      </c>
      <c r="L2802" t="b">
        <v>0</v>
      </c>
      <c r="M2802">
        <v>13</v>
      </c>
      <c r="N2802" t="b">
        <v>0</v>
      </c>
      <c r="O2802" t="s">
        <v>8288</v>
      </c>
      <c r="P2802">
        <f t="shared" si="172"/>
        <v>4</v>
      </c>
      <c r="Q2802">
        <f t="shared" si="173"/>
        <v>26.92</v>
      </c>
      <c r="R2802" s="12" t="s">
        <v>8311</v>
      </c>
      <c r="S2802" t="s">
        <v>8349</v>
      </c>
      <c r="T2802" s="17">
        <f t="shared" si="174"/>
        <v>41671.936863425923</v>
      </c>
      <c r="U2802" s="17">
        <f t="shared" si="175"/>
        <v>41693.780300925922</v>
      </c>
    </row>
    <row r="2803" spans="2:21" ht="42.75" hidden="1" x14ac:dyDescent="0.45">
      <c r="B2803">
        <v>3423</v>
      </c>
      <c r="C2803" s="9" t="s">
        <v>3422</v>
      </c>
      <c r="D2803" s="3" t="s">
        <v>7533</v>
      </c>
      <c r="E2803" s="5">
        <v>250</v>
      </c>
      <c r="F2803" s="7">
        <v>350</v>
      </c>
      <c r="G2803" t="s">
        <v>8218</v>
      </c>
      <c r="H2803" t="s">
        <v>8223</v>
      </c>
      <c r="I2803" t="s">
        <v>8245</v>
      </c>
      <c r="J2803">
        <v>1429912341</v>
      </c>
      <c r="K2803">
        <v>1427320341</v>
      </c>
      <c r="L2803" t="b">
        <v>0</v>
      </c>
      <c r="M2803">
        <v>10</v>
      </c>
      <c r="N2803" t="b">
        <v>1</v>
      </c>
      <c r="O2803" t="s">
        <v>8269</v>
      </c>
      <c r="P2803">
        <f t="shared" si="172"/>
        <v>140</v>
      </c>
      <c r="Q2803">
        <f t="shared" si="173"/>
        <v>35</v>
      </c>
      <c r="R2803" s="12" t="s">
        <v>8323</v>
      </c>
      <c r="S2803" t="s">
        <v>8326</v>
      </c>
      <c r="T2803" s="17">
        <f t="shared" si="174"/>
        <v>42088.911354166667</v>
      </c>
      <c r="U2803" s="17">
        <f t="shared" si="175"/>
        <v>42196.165972222225</v>
      </c>
    </row>
    <row r="2804" spans="2:21" ht="42.75" hidden="1" x14ac:dyDescent="0.45">
      <c r="B2804">
        <v>4081</v>
      </c>
      <c r="C2804" s="9" t="s">
        <v>4077</v>
      </c>
      <c r="D2804" s="3" t="s">
        <v>8184</v>
      </c>
      <c r="E2804" s="5">
        <v>2224</v>
      </c>
      <c r="F2804" s="7">
        <v>350</v>
      </c>
      <c r="G2804" t="s">
        <v>8220</v>
      </c>
      <c r="H2804" t="s">
        <v>8223</v>
      </c>
      <c r="I2804" t="s">
        <v>8245</v>
      </c>
      <c r="J2804">
        <v>1425819425</v>
      </c>
      <c r="K2804">
        <v>1423231025</v>
      </c>
      <c r="L2804" t="b">
        <v>0</v>
      </c>
      <c r="M2804">
        <v>12</v>
      </c>
      <c r="N2804" t="b">
        <v>0</v>
      </c>
      <c r="O2804" t="s">
        <v>8269</v>
      </c>
      <c r="P2804">
        <f t="shared" si="172"/>
        <v>16</v>
      </c>
      <c r="Q2804">
        <f t="shared" si="173"/>
        <v>29.17</v>
      </c>
      <c r="R2804" s="12" t="s">
        <v>8323</v>
      </c>
      <c r="S2804" t="s">
        <v>8326</v>
      </c>
      <c r="T2804" s="17">
        <f t="shared" si="174"/>
        <v>42041.581307870365</v>
      </c>
      <c r="U2804" s="17">
        <f t="shared" si="175"/>
        <v>42504.637824074074</v>
      </c>
    </row>
    <row r="2805" spans="2:21" ht="42.75" hidden="1" x14ac:dyDescent="0.45">
      <c r="B2805">
        <v>573</v>
      </c>
      <c r="C2805" s="9" t="s">
        <v>574</v>
      </c>
      <c r="D2805" s="3" t="s">
        <v>4683</v>
      </c>
      <c r="E2805" s="5">
        <v>88888</v>
      </c>
      <c r="F2805" s="7">
        <v>346</v>
      </c>
      <c r="G2805" t="s">
        <v>8220</v>
      </c>
      <c r="H2805" t="s">
        <v>8223</v>
      </c>
      <c r="I2805" t="s">
        <v>8245</v>
      </c>
      <c r="J2805">
        <v>1421543520</v>
      </c>
      <c r="K2805">
        <v>1416445931</v>
      </c>
      <c r="L2805" t="b">
        <v>0</v>
      </c>
      <c r="M2805">
        <v>9</v>
      </c>
      <c r="N2805" t="b">
        <v>0</v>
      </c>
      <c r="O2805" t="s">
        <v>8270</v>
      </c>
      <c r="P2805">
        <f t="shared" si="172"/>
        <v>0</v>
      </c>
      <c r="Q2805">
        <f t="shared" si="173"/>
        <v>38.44</v>
      </c>
      <c r="R2805" s="12" t="s">
        <v>8308</v>
      </c>
      <c r="S2805" t="s">
        <v>8342</v>
      </c>
      <c r="T2805" s="17">
        <f t="shared" si="174"/>
        <v>41963.050127314811</v>
      </c>
      <c r="U2805" s="17">
        <f t="shared" si="175"/>
        <v>41687</v>
      </c>
    </row>
    <row r="2806" spans="2:21" ht="42.75" hidden="1" x14ac:dyDescent="0.45">
      <c r="B2806">
        <v>189</v>
      </c>
      <c r="C2806" s="9" t="s">
        <v>191</v>
      </c>
      <c r="D2806" s="3" t="s">
        <v>4299</v>
      </c>
      <c r="E2806" s="5">
        <v>500000</v>
      </c>
      <c r="F2806" s="7">
        <v>345</v>
      </c>
      <c r="G2806" t="s">
        <v>8220</v>
      </c>
      <c r="H2806" t="s">
        <v>8223</v>
      </c>
      <c r="I2806" t="s">
        <v>8245</v>
      </c>
      <c r="J2806">
        <v>1472920477</v>
      </c>
      <c r="K2806">
        <v>1467736477</v>
      </c>
      <c r="L2806" t="b">
        <v>0</v>
      </c>
      <c r="M2806">
        <v>5</v>
      </c>
      <c r="N2806" t="b">
        <v>0</v>
      </c>
      <c r="O2806" t="s">
        <v>8266</v>
      </c>
      <c r="P2806">
        <f t="shared" si="172"/>
        <v>0</v>
      </c>
      <c r="Q2806">
        <f t="shared" si="173"/>
        <v>69</v>
      </c>
      <c r="R2806" s="12" t="s">
        <v>8321</v>
      </c>
      <c r="S2806" t="s">
        <v>8325</v>
      </c>
      <c r="T2806" s="17">
        <f t="shared" si="174"/>
        <v>42556.690706018519</v>
      </c>
      <c r="U2806" s="17">
        <f t="shared" si="175"/>
        <v>42118.911354166667</v>
      </c>
    </row>
    <row r="2807" spans="2:21" ht="57" hidden="1" x14ac:dyDescent="0.45">
      <c r="B2807">
        <v>930</v>
      </c>
      <c r="C2807" s="9" t="s">
        <v>931</v>
      </c>
      <c r="D2807" s="3" t="s">
        <v>5040</v>
      </c>
      <c r="E2807" s="5">
        <v>900</v>
      </c>
      <c r="F2807" s="7">
        <v>345</v>
      </c>
      <c r="G2807" t="s">
        <v>8220</v>
      </c>
      <c r="H2807" t="s">
        <v>8223</v>
      </c>
      <c r="I2807" t="s">
        <v>8245</v>
      </c>
      <c r="J2807">
        <v>1277501520</v>
      </c>
      <c r="K2807">
        <v>1273874306</v>
      </c>
      <c r="L2807" t="b">
        <v>0</v>
      </c>
      <c r="M2807">
        <v>5</v>
      </c>
      <c r="N2807" t="b">
        <v>0</v>
      </c>
      <c r="O2807" t="s">
        <v>8276</v>
      </c>
      <c r="P2807">
        <f t="shared" si="172"/>
        <v>38</v>
      </c>
      <c r="Q2807">
        <f t="shared" si="173"/>
        <v>69</v>
      </c>
      <c r="R2807" s="12" t="s">
        <v>8327</v>
      </c>
      <c r="S2807" t="s">
        <v>8350</v>
      </c>
      <c r="T2807" s="17">
        <f t="shared" si="174"/>
        <v>40312.915578703702</v>
      </c>
      <c r="U2807" s="17">
        <f t="shared" si="175"/>
        <v>42071.539641203708</v>
      </c>
    </row>
    <row r="2808" spans="2:21" ht="42.75" hidden="1" x14ac:dyDescent="0.45">
      <c r="B2808">
        <v>622</v>
      </c>
      <c r="C2808" s="9" t="s">
        <v>623</v>
      </c>
      <c r="D2808" s="3" t="s">
        <v>4732</v>
      </c>
      <c r="E2808" s="5">
        <v>6000</v>
      </c>
      <c r="F2808" s="7">
        <v>341</v>
      </c>
      <c r="G2808" t="s">
        <v>8219</v>
      </c>
      <c r="H2808" t="s">
        <v>8223</v>
      </c>
      <c r="I2808" t="s">
        <v>8245</v>
      </c>
      <c r="J2808">
        <v>1467398138</v>
      </c>
      <c r="K2808">
        <v>1465670138</v>
      </c>
      <c r="L2808" t="b">
        <v>0</v>
      </c>
      <c r="M2808">
        <v>9</v>
      </c>
      <c r="N2808" t="b">
        <v>0</v>
      </c>
      <c r="O2808" t="s">
        <v>8270</v>
      </c>
      <c r="P2808">
        <f t="shared" si="172"/>
        <v>6</v>
      </c>
      <c r="Q2808">
        <f t="shared" si="173"/>
        <v>37.89</v>
      </c>
      <c r="R2808" s="12" t="s">
        <v>8308</v>
      </c>
      <c r="S2808" t="s">
        <v>8342</v>
      </c>
      <c r="T2808" s="17">
        <f t="shared" si="174"/>
        <v>42532.774745370371</v>
      </c>
      <c r="U2808" s="17">
        <f t="shared" si="175"/>
        <v>42022.05</v>
      </c>
    </row>
    <row r="2809" spans="2:21" ht="42.75" x14ac:dyDescent="0.45">
      <c r="B2809">
        <v>3475</v>
      </c>
      <c r="C2809" s="9" t="s">
        <v>3474</v>
      </c>
      <c r="D2809" s="3" t="s">
        <v>7585</v>
      </c>
      <c r="E2809" s="5">
        <v>300</v>
      </c>
      <c r="F2809" s="7">
        <v>340</v>
      </c>
      <c r="G2809" t="s">
        <v>8218</v>
      </c>
      <c r="H2809" t="s">
        <v>8224</v>
      </c>
      <c r="I2809" t="s">
        <v>8246</v>
      </c>
      <c r="J2809">
        <v>1414972800</v>
      </c>
      <c r="K2809">
        <v>1412629704</v>
      </c>
      <c r="L2809" t="b">
        <v>0</v>
      </c>
      <c r="M2809">
        <v>17</v>
      </c>
      <c r="N2809" t="b">
        <v>1</v>
      </c>
      <c r="O2809" t="s">
        <v>8269</v>
      </c>
      <c r="P2809">
        <f t="shared" si="172"/>
        <v>113</v>
      </c>
      <c r="Q2809">
        <f t="shared" si="173"/>
        <v>20</v>
      </c>
      <c r="R2809" s="12" t="s">
        <v>8323</v>
      </c>
      <c r="S2809" t="s">
        <v>8326</v>
      </c>
      <c r="T2809" s="17">
        <f t="shared" si="174"/>
        <v>41918.880833333329</v>
      </c>
      <c r="U2809" s="17">
        <f t="shared" si="175"/>
        <v>42616.690706018519</v>
      </c>
    </row>
    <row r="2810" spans="2:21" ht="42.75" hidden="1" x14ac:dyDescent="0.45">
      <c r="B2810">
        <v>145</v>
      </c>
      <c r="C2810" s="9" t="s">
        <v>147</v>
      </c>
      <c r="D2810" s="3" t="s">
        <v>4255</v>
      </c>
      <c r="E2810" s="5">
        <v>4500</v>
      </c>
      <c r="F2810" s="7">
        <v>338</v>
      </c>
      <c r="G2810" t="s">
        <v>8219</v>
      </c>
      <c r="H2810" t="s">
        <v>8223</v>
      </c>
      <c r="I2810" t="s">
        <v>8245</v>
      </c>
      <c r="J2810">
        <v>1439298052</v>
      </c>
      <c r="K2810">
        <v>1436965252</v>
      </c>
      <c r="L2810" t="b">
        <v>0</v>
      </c>
      <c r="M2810">
        <v>9</v>
      </c>
      <c r="N2810" t="b">
        <v>0</v>
      </c>
      <c r="O2810" t="s">
        <v>8265</v>
      </c>
      <c r="P2810">
        <f t="shared" si="172"/>
        <v>8</v>
      </c>
      <c r="Q2810">
        <f t="shared" si="173"/>
        <v>37.56</v>
      </c>
      <c r="R2810" s="12" t="s">
        <v>8321</v>
      </c>
      <c r="S2810" t="s">
        <v>8337</v>
      </c>
      <c r="T2810" s="17">
        <f t="shared" si="174"/>
        <v>42200.542268518519</v>
      </c>
      <c r="U2810" s="17">
        <f t="shared" si="175"/>
        <v>40354.897222222222</v>
      </c>
    </row>
    <row r="2811" spans="2:21" ht="42.75" hidden="1" x14ac:dyDescent="0.45">
      <c r="B2811">
        <v>504</v>
      </c>
      <c r="C2811" s="9" t="s">
        <v>505</v>
      </c>
      <c r="D2811" s="3" t="s">
        <v>4614</v>
      </c>
      <c r="E2811" s="5">
        <v>24500</v>
      </c>
      <c r="F2811" s="7">
        <v>335</v>
      </c>
      <c r="G2811" t="s">
        <v>8220</v>
      </c>
      <c r="H2811" t="s">
        <v>8223</v>
      </c>
      <c r="I2811" t="s">
        <v>8245</v>
      </c>
      <c r="J2811">
        <v>1334097387</v>
      </c>
      <c r="K2811">
        <v>1328916987</v>
      </c>
      <c r="L2811" t="b">
        <v>0</v>
      </c>
      <c r="M2811">
        <v>5</v>
      </c>
      <c r="N2811" t="b">
        <v>0</v>
      </c>
      <c r="O2811" t="s">
        <v>8268</v>
      </c>
      <c r="P2811">
        <f t="shared" si="172"/>
        <v>1</v>
      </c>
      <c r="Q2811">
        <f t="shared" si="173"/>
        <v>67</v>
      </c>
      <c r="R2811" s="12" t="s">
        <v>8321</v>
      </c>
      <c r="S2811" t="s">
        <v>8339</v>
      </c>
      <c r="T2811" s="17">
        <f t="shared" si="174"/>
        <v>40949.98364583333</v>
      </c>
      <c r="U2811" s="17">
        <f t="shared" si="175"/>
        <v>42552.774745370371</v>
      </c>
    </row>
    <row r="2812" spans="2:21" ht="42.75" hidden="1" x14ac:dyDescent="0.45">
      <c r="B2812">
        <v>1776</v>
      </c>
      <c r="C2812" s="9" t="s">
        <v>1777</v>
      </c>
      <c r="D2812" s="3" t="s">
        <v>5886</v>
      </c>
      <c r="E2812" s="5">
        <v>5000</v>
      </c>
      <c r="F2812" s="7">
        <v>335</v>
      </c>
      <c r="G2812" t="s">
        <v>8220</v>
      </c>
      <c r="H2812" t="s">
        <v>8224</v>
      </c>
      <c r="I2812" t="s">
        <v>8246</v>
      </c>
      <c r="J2812">
        <v>1414623471</v>
      </c>
      <c r="K2812">
        <v>1411513071</v>
      </c>
      <c r="L2812" t="b">
        <v>1</v>
      </c>
      <c r="M2812">
        <v>4</v>
      </c>
      <c r="N2812" t="b">
        <v>0</v>
      </c>
      <c r="O2812" t="s">
        <v>8283</v>
      </c>
      <c r="P2812">
        <f t="shared" si="172"/>
        <v>7</v>
      </c>
      <c r="Q2812">
        <f t="shared" si="173"/>
        <v>83.75</v>
      </c>
      <c r="R2812" s="12" t="s">
        <v>8313</v>
      </c>
      <c r="S2812" t="s">
        <v>8314</v>
      </c>
      <c r="T2812" s="17">
        <f t="shared" si="174"/>
        <v>41905.95684027778</v>
      </c>
      <c r="U2812" s="17">
        <f t="shared" si="175"/>
        <v>41946</v>
      </c>
    </row>
    <row r="2813" spans="2:21" ht="42.75" hidden="1" x14ac:dyDescent="0.45">
      <c r="B2813">
        <v>2415</v>
      </c>
      <c r="C2813" s="9" t="s">
        <v>2416</v>
      </c>
      <c r="D2813" s="3" t="s">
        <v>6525</v>
      </c>
      <c r="E2813" s="5">
        <v>60000</v>
      </c>
      <c r="F2813" s="7">
        <v>335</v>
      </c>
      <c r="G2813" t="s">
        <v>8220</v>
      </c>
      <c r="H2813" t="s">
        <v>8223</v>
      </c>
      <c r="I2813" t="s">
        <v>8245</v>
      </c>
      <c r="J2813">
        <v>1468615346</v>
      </c>
      <c r="K2813">
        <v>1466023346</v>
      </c>
      <c r="L2813" t="b">
        <v>0</v>
      </c>
      <c r="M2813">
        <v>6</v>
      </c>
      <c r="N2813" t="b">
        <v>0</v>
      </c>
      <c r="O2813" t="s">
        <v>8282</v>
      </c>
      <c r="P2813">
        <f t="shared" si="172"/>
        <v>1</v>
      </c>
      <c r="Q2813">
        <f t="shared" si="173"/>
        <v>55.83</v>
      </c>
      <c r="R2813" s="12" t="s">
        <v>8319</v>
      </c>
      <c r="S2813" t="s">
        <v>8345</v>
      </c>
      <c r="T2813" s="17">
        <f t="shared" si="174"/>
        <v>42536.862800925926</v>
      </c>
      <c r="U2813" s="17">
        <f t="shared" si="175"/>
        <v>42227.542268518519</v>
      </c>
    </row>
    <row r="2814" spans="2:21" ht="28.5" hidden="1" x14ac:dyDescent="0.45">
      <c r="B2814">
        <v>3060</v>
      </c>
      <c r="C2814" s="9" t="s">
        <v>3060</v>
      </c>
      <c r="D2814" s="3" t="s">
        <v>7170</v>
      </c>
      <c r="E2814" s="5">
        <v>220000</v>
      </c>
      <c r="F2814" s="7">
        <v>335</v>
      </c>
      <c r="G2814" t="s">
        <v>8220</v>
      </c>
      <c r="H2814" t="s">
        <v>8223</v>
      </c>
      <c r="I2814" t="s">
        <v>8245</v>
      </c>
      <c r="J2814">
        <v>1443422134</v>
      </c>
      <c r="K2814">
        <v>1440830134</v>
      </c>
      <c r="L2814" t="b">
        <v>0</v>
      </c>
      <c r="M2814">
        <v>6</v>
      </c>
      <c r="N2814" t="b">
        <v>0</v>
      </c>
      <c r="O2814" t="s">
        <v>8301</v>
      </c>
      <c r="P2814">
        <f t="shared" si="172"/>
        <v>0</v>
      </c>
      <c r="Q2814">
        <f t="shared" si="173"/>
        <v>55.83</v>
      </c>
      <c r="R2814" s="12" t="s">
        <v>8323</v>
      </c>
      <c r="S2814" t="s">
        <v>8324</v>
      </c>
      <c r="T2814" s="17">
        <f t="shared" si="174"/>
        <v>42245.274699074071</v>
      </c>
      <c r="U2814" s="17">
        <f t="shared" si="175"/>
        <v>41009.941979166666</v>
      </c>
    </row>
    <row r="2815" spans="2:21" ht="42.75" hidden="1" x14ac:dyDescent="0.45">
      <c r="B2815">
        <v>3070</v>
      </c>
      <c r="C2815" s="9" t="s">
        <v>3070</v>
      </c>
      <c r="D2815" s="3" t="s">
        <v>7180</v>
      </c>
      <c r="E2815" s="5">
        <v>10000</v>
      </c>
      <c r="F2815" s="7">
        <v>334</v>
      </c>
      <c r="G2815" t="s">
        <v>8220</v>
      </c>
      <c r="H2815" t="s">
        <v>8224</v>
      </c>
      <c r="I2815" t="s">
        <v>8246</v>
      </c>
      <c r="J2815">
        <v>1481132169</v>
      </c>
      <c r="K2815">
        <v>1479317769</v>
      </c>
      <c r="L2815" t="b">
        <v>0</v>
      </c>
      <c r="M2815">
        <v>16</v>
      </c>
      <c r="N2815" t="b">
        <v>0</v>
      </c>
      <c r="O2815" t="s">
        <v>8301</v>
      </c>
      <c r="P2815">
        <f t="shared" si="172"/>
        <v>3</v>
      </c>
      <c r="Q2815">
        <f t="shared" si="173"/>
        <v>20.88</v>
      </c>
      <c r="R2815" s="12" t="s">
        <v>8323</v>
      </c>
      <c r="S2815" t="s">
        <v>8324</v>
      </c>
      <c r="T2815" s="17">
        <f t="shared" si="174"/>
        <v>42690.733437499999</v>
      </c>
      <c r="U2815" s="17">
        <f t="shared" si="175"/>
        <v>41941.95684027778</v>
      </c>
    </row>
    <row r="2816" spans="2:21" ht="42.75" hidden="1" x14ac:dyDescent="0.45">
      <c r="B2816">
        <v>923</v>
      </c>
      <c r="C2816" s="9" t="s">
        <v>924</v>
      </c>
      <c r="D2816" s="3" t="s">
        <v>5033</v>
      </c>
      <c r="E2816" s="5">
        <v>15000</v>
      </c>
      <c r="F2816" s="7">
        <v>330</v>
      </c>
      <c r="G2816" t="s">
        <v>8220</v>
      </c>
      <c r="H2816" t="s">
        <v>8223</v>
      </c>
      <c r="I2816" t="s">
        <v>8245</v>
      </c>
      <c r="J2816">
        <v>1416614523</v>
      </c>
      <c r="K2816">
        <v>1414018923</v>
      </c>
      <c r="L2816" t="b">
        <v>0</v>
      </c>
      <c r="M2816">
        <v>6</v>
      </c>
      <c r="N2816" t="b">
        <v>0</v>
      </c>
      <c r="O2816" t="s">
        <v>8276</v>
      </c>
      <c r="P2816">
        <f t="shared" si="172"/>
        <v>2</v>
      </c>
      <c r="Q2816">
        <f t="shared" si="173"/>
        <v>55</v>
      </c>
      <c r="R2816" s="12" t="s">
        <v>8327</v>
      </c>
      <c r="S2816" t="s">
        <v>8350</v>
      </c>
      <c r="T2816" s="17">
        <f t="shared" si="174"/>
        <v>41934.959756944445</v>
      </c>
      <c r="U2816" s="17">
        <f t="shared" si="175"/>
        <v>42566.862800925926</v>
      </c>
    </row>
    <row r="2817" spans="2:21" ht="42.75" hidden="1" x14ac:dyDescent="0.45">
      <c r="B2817">
        <v>924</v>
      </c>
      <c r="C2817" s="9" t="s">
        <v>925</v>
      </c>
      <c r="D2817" s="3" t="s">
        <v>5034</v>
      </c>
      <c r="E2817" s="5">
        <v>3000</v>
      </c>
      <c r="F2817" s="7">
        <v>327</v>
      </c>
      <c r="G2817" t="s">
        <v>8220</v>
      </c>
      <c r="H2817" t="s">
        <v>8223</v>
      </c>
      <c r="I2817" t="s">
        <v>8245</v>
      </c>
      <c r="J2817">
        <v>1360795069</v>
      </c>
      <c r="K2817">
        <v>1358203069</v>
      </c>
      <c r="L2817" t="b">
        <v>0</v>
      </c>
      <c r="M2817">
        <v>15</v>
      </c>
      <c r="N2817" t="b">
        <v>0</v>
      </c>
      <c r="O2817" t="s">
        <v>8276</v>
      </c>
      <c r="P2817">
        <f t="shared" si="172"/>
        <v>11</v>
      </c>
      <c r="Q2817">
        <f t="shared" si="173"/>
        <v>21.8</v>
      </c>
      <c r="R2817" s="12" t="s">
        <v>8327</v>
      </c>
      <c r="S2817" t="s">
        <v>8350</v>
      </c>
      <c r="T2817" s="17">
        <f t="shared" si="174"/>
        <v>41288.942928240744</v>
      </c>
      <c r="U2817" s="17">
        <f t="shared" si="175"/>
        <v>42275.274699074071</v>
      </c>
    </row>
    <row r="2818" spans="2:21" ht="42.75" hidden="1" x14ac:dyDescent="0.45">
      <c r="B2818">
        <v>2376</v>
      </c>
      <c r="C2818" s="9" t="s">
        <v>2377</v>
      </c>
      <c r="D2818" s="3" t="s">
        <v>6486</v>
      </c>
      <c r="E2818" s="5">
        <v>3000</v>
      </c>
      <c r="F2818" s="7">
        <v>326.33</v>
      </c>
      <c r="G2818" t="s">
        <v>8219</v>
      </c>
      <c r="H2818" t="s">
        <v>8223</v>
      </c>
      <c r="I2818" t="s">
        <v>8245</v>
      </c>
      <c r="J2818">
        <v>1449785566</v>
      </c>
      <c r="K2818">
        <v>1447193566</v>
      </c>
      <c r="L2818" t="b">
        <v>0</v>
      </c>
      <c r="M2818">
        <v>4</v>
      </c>
      <c r="N2818" t="b">
        <v>0</v>
      </c>
      <c r="O2818" t="s">
        <v>8270</v>
      </c>
      <c r="P2818">
        <f t="shared" si="172"/>
        <v>11</v>
      </c>
      <c r="Q2818">
        <f t="shared" si="173"/>
        <v>81.58</v>
      </c>
      <c r="R2818" s="12" t="s">
        <v>8308</v>
      </c>
      <c r="S2818" t="s">
        <v>8342</v>
      </c>
      <c r="T2818" s="17">
        <f t="shared" si="174"/>
        <v>42318.925532407404</v>
      </c>
      <c r="U2818" s="17">
        <f t="shared" si="175"/>
        <v>42711.733437499999</v>
      </c>
    </row>
    <row r="2819" spans="2:21" ht="42.75" hidden="1" x14ac:dyDescent="0.45">
      <c r="B2819">
        <v>168</v>
      </c>
      <c r="C2819" s="9" t="s">
        <v>170</v>
      </c>
      <c r="D2819" s="3" t="s">
        <v>4278</v>
      </c>
      <c r="E2819" s="5">
        <v>8000</v>
      </c>
      <c r="F2819" s="7">
        <v>325</v>
      </c>
      <c r="G2819" t="s">
        <v>8220</v>
      </c>
      <c r="H2819" t="s">
        <v>8223</v>
      </c>
      <c r="I2819" t="s">
        <v>8245</v>
      </c>
      <c r="J2819">
        <v>1426791770</v>
      </c>
      <c r="K2819">
        <v>1424203370</v>
      </c>
      <c r="L2819" t="b">
        <v>0</v>
      </c>
      <c r="M2819">
        <v>3</v>
      </c>
      <c r="N2819" t="b">
        <v>0</v>
      </c>
      <c r="O2819" t="s">
        <v>8266</v>
      </c>
      <c r="P2819">
        <f t="shared" ref="P2819:P2882" si="176">ROUND(F2819/E2819*100,0)</f>
        <v>4</v>
      </c>
      <c r="Q2819">
        <f t="shared" ref="Q2819:Q2882" si="177">IFERROR(ROUND(F2819/M2819,2),0)</f>
        <v>108.33</v>
      </c>
      <c r="R2819" s="12" t="s">
        <v>8321</v>
      </c>
      <c r="S2819" t="s">
        <v>8325</v>
      </c>
      <c r="T2819" s="17">
        <f t="shared" ref="T2819:T2882" si="178">(((K2819/60)/60)/24)+DATE(1970,1,1)</f>
        <v>42052.83530092593</v>
      </c>
      <c r="U2819" s="17">
        <f t="shared" si="175"/>
        <v>41965.001423611116</v>
      </c>
    </row>
    <row r="2820" spans="2:21" ht="42.75" hidden="1" x14ac:dyDescent="0.45">
      <c r="B2820">
        <v>170</v>
      </c>
      <c r="C2820" s="9" t="s">
        <v>172</v>
      </c>
      <c r="D2820" s="3" t="s">
        <v>4280</v>
      </c>
      <c r="E2820" s="5">
        <v>10000</v>
      </c>
      <c r="F2820" s="7">
        <v>325</v>
      </c>
      <c r="G2820" t="s">
        <v>8220</v>
      </c>
      <c r="H2820" t="s">
        <v>8223</v>
      </c>
      <c r="I2820" t="s">
        <v>8245</v>
      </c>
      <c r="J2820">
        <v>1440912480</v>
      </c>
      <c r="K2820">
        <v>1438385283</v>
      </c>
      <c r="L2820" t="b">
        <v>0</v>
      </c>
      <c r="M2820">
        <v>10</v>
      </c>
      <c r="N2820" t="b">
        <v>0</v>
      </c>
      <c r="O2820" t="s">
        <v>8266</v>
      </c>
      <c r="P2820">
        <f t="shared" si="176"/>
        <v>3</v>
      </c>
      <c r="Q2820">
        <f t="shared" si="177"/>
        <v>32.5</v>
      </c>
      <c r="R2820" s="12" t="s">
        <v>8321</v>
      </c>
      <c r="S2820" t="s">
        <v>8325</v>
      </c>
      <c r="T2820" s="17">
        <f t="shared" si="178"/>
        <v>42216.977812500001</v>
      </c>
      <c r="U2820" s="17">
        <f t="shared" si="175"/>
        <v>41318.942928240744</v>
      </c>
    </row>
    <row r="2821" spans="2:21" ht="42.75" hidden="1" x14ac:dyDescent="0.45">
      <c r="B2821">
        <v>871</v>
      </c>
      <c r="C2821" s="9" t="s">
        <v>872</v>
      </c>
      <c r="D2821" s="3" t="s">
        <v>4981</v>
      </c>
      <c r="E2821" s="5">
        <v>6000</v>
      </c>
      <c r="F2821" s="7">
        <v>325</v>
      </c>
      <c r="G2821" t="s">
        <v>8220</v>
      </c>
      <c r="H2821" t="s">
        <v>8223</v>
      </c>
      <c r="I2821" t="s">
        <v>8245</v>
      </c>
      <c r="J2821">
        <v>1385735295</v>
      </c>
      <c r="K2821">
        <v>1383139695</v>
      </c>
      <c r="L2821" t="b">
        <v>0</v>
      </c>
      <c r="M2821">
        <v>12</v>
      </c>
      <c r="N2821" t="b">
        <v>0</v>
      </c>
      <c r="O2821" t="s">
        <v>8276</v>
      </c>
      <c r="P2821">
        <f t="shared" si="176"/>
        <v>5</v>
      </c>
      <c r="Q2821">
        <f t="shared" si="177"/>
        <v>27.08</v>
      </c>
      <c r="R2821" s="12" t="s">
        <v>8327</v>
      </c>
      <c r="S2821" t="s">
        <v>8350</v>
      </c>
      <c r="T2821" s="17">
        <f t="shared" si="178"/>
        <v>41577.561284722222</v>
      </c>
      <c r="U2821" s="17">
        <f t="shared" si="175"/>
        <v>42348.925532407404</v>
      </c>
    </row>
    <row r="2822" spans="2:21" ht="42.75" hidden="1" x14ac:dyDescent="0.45">
      <c r="B2822">
        <v>1154</v>
      </c>
      <c r="C2822" s="9" t="s">
        <v>1155</v>
      </c>
      <c r="D2822" s="3" t="s">
        <v>5264</v>
      </c>
      <c r="E2822" s="5">
        <v>5000</v>
      </c>
      <c r="F2822" s="7">
        <v>325</v>
      </c>
      <c r="G2822" t="s">
        <v>8220</v>
      </c>
      <c r="H2822" t="s">
        <v>8223</v>
      </c>
      <c r="I2822" t="s">
        <v>8245</v>
      </c>
      <c r="J2822">
        <v>1441507006</v>
      </c>
      <c r="K2822">
        <v>1438915006</v>
      </c>
      <c r="L2822" t="b">
        <v>0</v>
      </c>
      <c r="M2822">
        <v>3</v>
      </c>
      <c r="N2822" t="b">
        <v>0</v>
      </c>
      <c r="O2822" t="s">
        <v>8282</v>
      </c>
      <c r="P2822">
        <f t="shared" si="176"/>
        <v>7</v>
      </c>
      <c r="Q2822">
        <f t="shared" si="177"/>
        <v>108.33</v>
      </c>
      <c r="R2822" s="12" t="s">
        <v>8319</v>
      </c>
      <c r="S2822" t="s">
        <v>8345</v>
      </c>
      <c r="T2822" s="17">
        <f t="shared" si="178"/>
        <v>42223.108865740738</v>
      </c>
      <c r="U2822" s="17">
        <f t="shared" ref="U2822:U2885" si="179">(((J2819/60)/60)/24)+DATE(1970,1,1)</f>
        <v>42082.793634259258</v>
      </c>
    </row>
    <row r="2823" spans="2:21" ht="28.5" hidden="1" x14ac:dyDescent="0.45">
      <c r="B2823">
        <v>1412</v>
      </c>
      <c r="C2823" s="9" t="s">
        <v>1413</v>
      </c>
      <c r="D2823" s="3" t="s">
        <v>5522</v>
      </c>
      <c r="E2823" s="5">
        <v>7000</v>
      </c>
      <c r="F2823" s="7">
        <v>320</v>
      </c>
      <c r="G2823" t="s">
        <v>8220</v>
      </c>
      <c r="H2823" t="s">
        <v>8223</v>
      </c>
      <c r="I2823" t="s">
        <v>8245</v>
      </c>
      <c r="J2823">
        <v>1417656699</v>
      </c>
      <c r="K2823">
        <v>1415064699</v>
      </c>
      <c r="L2823" t="b">
        <v>0</v>
      </c>
      <c r="M2823">
        <v>13</v>
      </c>
      <c r="N2823" t="b">
        <v>0</v>
      </c>
      <c r="O2823" t="s">
        <v>8285</v>
      </c>
      <c r="P2823">
        <f t="shared" si="176"/>
        <v>5</v>
      </c>
      <c r="Q2823">
        <f t="shared" si="177"/>
        <v>24.62</v>
      </c>
      <c r="R2823" s="12" t="s">
        <v>8311</v>
      </c>
      <c r="S2823" t="s">
        <v>8348</v>
      </c>
      <c r="T2823" s="17">
        <f t="shared" si="178"/>
        <v>41947.063645833332</v>
      </c>
      <c r="U2823" s="17">
        <f t="shared" si="179"/>
        <v>42246.227777777778</v>
      </c>
    </row>
    <row r="2824" spans="2:21" ht="42.75" x14ac:dyDescent="0.45">
      <c r="B2824">
        <v>3835</v>
      </c>
      <c r="C2824" s="9" t="s">
        <v>3832</v>
      </c>
      <c r="D2824" s="3" t="s">
        <v>7944</v>
      </c>
      <c r="E2824" s="5">
        <v>200</v>
      </c>
      <c r="F2824" s="7">
        <v>320</v>
      </c>
      <c r="G2824" t="s">
        <v>8218</v>
      </c>
      <c r="H2824" t="s">
        <v>8224</v>
      </c>
      <c r="I2824" t="s">
        <v>8246</v>
      </c>
      <c r="J2824">
        <v>1461278208</v>
      </c>
      <c r="K2824">
        <v>1459463808</v>
      </c>
      <c r="L2824" t="b">
        <v>0</v>
      </c>
      <c r="M2824">
        <v>8</v>
      </c>
      <c r="N2824" t="b">
        <v>1</v>
      </c>
      <c r="O2824" t="s">
        <v>8269</v>
      </c>
      <c r="P2824">
        <f t="shared" si="176"/>
        <v>160</v>
      </c>
      <c r="Q2824">
        <f t="shared" si="177"/>
        <v>40</v>
      </c>
      <c r="R2824" s="12" t="s">
        <v>8323</v>
      </c>
      <c r="S2824" t="s">
        <v>8326</v>
      </c>
      <c r="T2824" s="17">
        <f t="shared" si="178"/>
        <v>42460.94222222222</v>
      </c>
      <c r="U2824" s="17">
        <f t="shared" si="179"/>
        <v>41607.602951388886</v>
      </c>
    </row>
    <row r="2825" spans="2:21" ht="42.75" x14ac:dyDescent="0.45">
      <c r="B2825">
        <v>3974</v>
      </c>
      <c r="C2825" s="9" t="s">
        <v>3971</v>
      </c>
      <c r="D2825" s="3" t="s">
        <v>8081</v>
      </c>
      <c r="E2825" s="5">
        <v>1000</v>
      </c>
      <c r="F2825" s="7">
        <v>320</v>
      </c>
      <c r="G2825" t="s">
        <v>8220</v>
      </c>
      <c r="H2825" t="s">
        <v>8224</v>
      </c>
      <c r="I2825" t="s">
        <v>8246</v>
      </c>
      <c r="J2825">
        <v>1464872848</v>
      </c>
      <c r="K2825">
        <v>1462280848</v>
      </c>
      <c r="L2825" t="b">
        <v>0</v>
      </c>
      <c r="M2825">
        <v>11</v>
      </c>
      <c r="N2825" t="b">
        <v>0</v>
      </c>
      <c r="O2825" t="s">
        <v>8269</v>
      </c>
      <c r="P2825">
        <f t="shared" si="176"/>
        <v>32</v>
      </c>
      <c r="Q2825">
        <f t="shared" si="177"/>
        <v>29.09</v>
      </c>
      <c r="R2825" s="12" t="s">
        <v>8323</v>
      </c>
      <c r="S2825" t="s">
        <v>8326</v>
      </c>
      <c r="T2825" s="17">
        <f t="shared" si="178"/>
        <v>42493.546851851846</v>
      </c>
      <c r="U2825" s="17">
        <f t="shared" si="179"/>
        <v>42253.108865740738</v>
      </c>
    </row>
    <row r="2826" spans="2:21" ht="42.75" hidden="1" x14ac:dyDescent="0.45">
      <c r="B2826">
        <v>2216</v>
      </c>
      <c r="C2826" s="9" t="s">
        <v>2217</v>
      </c>
      <c r="D2826" s="3" t="s">
        <v>6326</v>
      </c>
      <c r="E2826" s="5">
        <v>300</v>
      </c>
      <c r="F2826" s="7">
        <v>317</v>
      </c>
      <c r="G2826" t="s">
        <v>8218</v>
      </c>
      <c r="H2826" t="s">
        <v>8223</v>
      </c>
      <c r="I2826" t="s">
        <v>8245</v>
      </c>
      <c r="J2826">
        <v>1437674545</v>
      </c>
      <c r="K2826">
        <v>1436464945</v>
      </c>
      <c r="L2826" t="b">
        <v>0</v>
      </c>
      <c r="M2826">
        <v>14</v>
      </c>
      <c r="N2826" t="b">
        <v>1</v>
      </c>
      <c r="O2826" t="s">
        <v>8278</v>
      </c>
      <c r="P2826">
        <f t="shared" si="176"/>
        <v>106</v>
      </c>
      <c r="Q2826">
        <f t="shared" si="177"/>
        <v>22.64</v>
      </c>
      <c r="R2826" s="12" t="s">
        <v>8327</v>
      </c>
      <c r="S2826" t="s">
        <v>8329</v>
      </c>
      <c r="T2826" s="17">
        <f t="shared" si="178"/>
        <v>42194.751678240747</v>
      </c>
      <c r="U2826" s="17">
        <f t="shared" si="179"/>
        <v>41977.063645833332</v>
      </c>
    </row>
    <row r="2827" spans="2:21" ht="42.75" hidden="1" x14ac:dyDescent="0.45">
      <c r="B2827">
        <v>2898</v>
      </c>
      <c r="C2827" s="9" t="s">
        <v>2898</v>
      </c>
      <c r="D2827" s="3" t="s">
        <v>7008</v>
      </c>
      <c r="E2827" s="5">
        <v>7500</v>
      </c>
      <c r="F2827" s="7">
        <v>316</v>
      </c>
      <c r="G2827" t="s">
        <v>8220</v>
      </c>
      <c r="H2827" t="s">
        <v>8223</v>
      </c>
      <c r="I2827" t="s">
        <v>8245</v>
      </c>
      <c r="J2827">
        <v>1446307053</v>
      </c>
      <c r="K2827">
        <v>1443715053</v>
      </c>
      <c r="L2827" t="b">
        <v>0</v>
      </c>
      <c r="M2827">
        <v>12</v>
      </c>
      <c r="N2827" t="b">
        <v>0</v>
      </c>
      <c r="O2827" t="s">
        <v>8269</v>
      </c>
      <c r="P2827">
        <f t="shared" si="176"/>
        <v>4</v>
      </c>
      <c r="Q2827">
        <f t="shared" si="177"/>
        <v>26.33</v>
      </c>
      <c r="R2827" s="12" t="s">
        <v>8323</v>
      </c>
      <c r="S2827" t="s">
        <v>8326</v>
      </c>
      <c r="T2827" s="17">
        <f t="shared" si="178"/>
        <v>42278.664965277778</v>
      </c>
      <c r="U2827" s="17">
        <f t="shared" si="179"/>
        <v>42481.94222222222</v>
      </c>
    </row>
    <row r="2828" spans="2:21" ht="42.75" hidden="1" x14ac:dyDescent="0.45">
      <c r="B2828">
        <v>3476</v>
      </c>
      <c r="C2828" s="9" t="s">
        <v>3475</v>
      </c>
      <c r="D2828" s="3" t="s">
        <v>7586</v>
      </c>
      <c r="E2828" s="5">
        <v>300</v>
      </c>
      <c r="F2828" s="7">
        <v>312</v>
      </c>
      <c r="G2828" t="s">
        <v>8218</v>
      </c>
      <c r="H2828" t="s">
        <v>8223</v>
      </c>
      <c r="I2828" t="s">
        <v>8245</v>
      </c>
      <c r="J2828">
        <v>1414378800</v>
      </c>
      <c r="K2828">
        <v>1412836990</v>
      </c>
      <c r="L2828" t="b">
        <v>0</v>
      </c>
      <c r="M2828">
        <v>6</v>
      </c>
      <c r="N2828" t="b">
        <v>1</v>
      </c>
      <c r="O2828" t="s">
        <v>8269</v>
      </c>
      <c r="P2828">
        <f t="shared" si="176"/>
        <v>104</v>
      </c>
      <c r="Q2828">
        <f t="shared" si="177"/>
        <v>52</v>
      </c>
      <c r="R2828" s="12" t="s">
        <v>8323</v>
      </c>
      <c r="S2828" t="s">
        <v>8326</v>
      </c>
      <c r="T2828" s="17">
        <f t="shared" si="178"/>
        <v>41921.279976851853</v>
      </c>
      <c r="U2828" s="17">
        <f t="shared" si="179"/>
        <v>42523.546851851846</v>
      </c>
    </row>
    <row r="2829" spans="2:21" ht="42.75" hidden="1" x14ac:dyDescent="0.45">
      <c r="B2829">
        <v>2850</v>
      </c>
      <c r="C2829" s="9" t="s">
        <v>2850</v>
      </c>
      <c r="D2829" s="3" t="s">
        <v>6960</v>
      </c>
      <c r="E2829" s="5">
        <v>8000</v>
      </c>
      <c r="F2829" s="7">
        <v>311</v>
      </c>
      <c r="G2829" t="s">
        <v>8220</v>
      </c>
      <c r="H2829" t="s">
        <v>8223</v>
      </c>
      <c r="I2829" t="s">
        <v>8245</v>
      </c>
      <c r="J2829">
        <v>1409962211</v>
      </c>
      <c r="K2829">
        <v>1407370211</v>
      </c>
      <c r="L2829" t="b">
        <v>0</v>
      </c>
      <c r="M2829">
        <v>13</v>
      </c>
      <c r="N2829" t="b">
        <v>0</v>
      </c>
      <c r="O2829" t="s">
        <v>8269</v>
      </c>
      <c r="P2829">
        <f t="shared" si="176"/>
        <v>4</v>
      </c>
      <c r="Q2829">
        <f t="shared" si="177"/>
        <v>23.92</v>
      </c>
      <c r="R2829" s="12" t="s">
        <v>8323</v>
      </c>
      <c r="S2829" t="s">
        <v>8326</v>
      </c>
      <c r="T2829" s="17">
        <f t="shared" si="178"/>
        <v>41858.007071759261</v>
      </c>
      <c r="U2829" s="17">
        <f t="shared" si="179"/>
        <v>42208.751678240747</v>
      </c>
    </row>
    <row r="2830" spans="2:21" ht="42.75" hidden="1" x14ac:dyDescent="0.45">
      <c r="B2830">
        <v>827</v>
      </c>
      <c r="C2830" s="9" t="s">
        <v>828</v>
      </c>
      <c r="D2830" s="3" t="s">
        <v>4937</v>
      </c>
      <c r="E2830" s="5">
        <v>300</v>
      </c>
      <c r="F2830" s="7">
        <v>310</v>
      </c>
      <c r="G2830" t="s">
        <v>8218</v>
      </c>
      <c r="H2830" t="s">
        <v>8223</v>
      </c>
      <c r="I2830" t="s">
        <v>8245</v>
      </c>
      <c r="J2830">
        <v>1329248940</v>
      </c>
      <c r="K2830">
        <v>1326972107</v>
      </c>
      <c r="L2830" t="b">
        <v>0</v>
      </c>
      <c r="M2830">
        <v>11</v>
      </c>
      <c r="N2830" t="b">
        <v>1</v>
      </c>
      <c r="O2830" t="s">
        <v>8274</v>
      </c>
      <c r="P2830">
        <f t="shared" si="176"/>
        <v>103</v>
      </c>
      <c r="Q2830">
        <f t="shared" si="177"/>
        <v>28.18</v>
      </c>
      <c r="R2830" s="12" t="s">
        <v>8327</v>
      </c>
      <c r="S2830" t="s">
        <v>8331</v>
      </c>
      <c r="T2830" s="17">
        <f t="shared" si="178"/>
        <v>40927.473460648151</v>
      </c>
      <c r="U2830" s="17">
        <f t="shared" si="179"/>
        <v>42308.664965277778</v>
      </c>
    </row>
    <row r="2831" spans="2:21" ht="42.75" hidden="1" x14ac:dyDescent="0.45">
      <c r="B2831">
        <v>2122</v>
      </c>
      <c r="C2831" s="9" t="s">
        <v>2123</v>
      </c>
      <c r="D2831" s="3" t="s">
        <v>6232</v>
      </c>
      <c r="E2831" s="5">
        <v>80000</v>
      </c>
      <c r="F2831" s="7">
        <v>310</v>
      </c>
      <c r="G2831" t="s">
        <v>8220</v>
      </c>
      <c r="H2831" t="s">
        <v>8237</v>
      </c>
      <c r="I2831" t="s">
        <v>8255</v>
      </c>
      <c r="J2831">
        <v>1483773169</v>
      </c>
      <c r="K2831">
        <v>1481181169</v>
      </c>
      <c r="L2831" t="b">
        <v>0</v>
      </c>
      <c r="M2831">
        <v>3</v>
      </c>
      <c r="N2831" t="b">
        <v>0</v>
      </c>
      <c r="O2831" t="s">
        <v>8280</v>
      </c>
      <c r="P2831">
        <f t="shared" si="176"/>
        <v>0</v>
      </c>
      <c r="Q2831">
        <f t="shared" si="177"/>
        <v>103.33</v>
      </c>
      <c r="R2831" s="12" t="s">
        <v>8316</v>
      </c>
      <c r="S2831" t="s">
        <v>8334</v>
      </c>
      <c r="T2831" s="17">
        <f t="shared" si="178"/>
        <v>42712.300567129627</v>
      </c>
      <c r="U2831" s="17">
        <f t="shared" si="179"/>
        <v>41939.125</v>
      </c>
    </row>
    <row r="2832" spans="2:21" ht="28.5" hidden="1" x14ac:dyDescent="0.45">
      <c r="B2832">
        <v>2424</v>
      </c>
      <c r="C2832" s="9" t="s">
        <v>2425</v>
      </c>
      <c r="D2832" s="3" t="s">
        <v>6534</v>
      </c>
      <c r="E2832" s="5">
        <v>25000</v>
      </c>
      <c r="F2832" s="7">
        <v>310</v>
      </c>
      <c r="G2832" t="s">
        <v>8220</v>
      </c>
      <c r="H2832" t="s">
        <v>8223</v>
      </c>
      <c r="I2832" t="s">
        <v>8245</v>
      </c>
      <c r="J2832">
        <v>1414445108</v>
      </c>
      <c r="K2832">
        <v>1411853108</v>
      </c>
      <c r="L2832" t="b">
        <v>0</v>
      </c>
      <c r="M2832">
        <v>9</v>
      </c>
      <c r="N2832" t="b">
        <v>0</v>
      </c>
      <c r="O2832" t="s">
        <v>8282</v>
      </c>
      <c r="P2832">
        <f t="shared" si="176"/>
        <v>1</v>
      </c>
      <c r="Q2832">
        <f t="shared" si="177"/>
        <v>34.44</v>
      </c>
      <c r="R2832" s="12" t="s">
        <v>8319</v>
      </c>
      <c r="S2832" t="s">
        <v>8345</v>
      </c>
      <c r="T2832" s="17">
        <f t="shared" si="178"/>
        <v>41909.892453703702</v>
      </c>
      <c r="U2832" s="17">
        <f t="shared" si="179"/>
        <v>41888.007071759261</v>
      </c>
    </row>
    <row r="2833" spans="2:21" ht="28.5" hidden="1" x14ac:dyDescent="0.45">
      <c r="B2833">
        <v>2740</v>
      </c>
      <c r="C2833" s="9" t="s">
        <v>2740</v>
      </c>
      <c r="D2833" s="3" t="s">
        <v>6850</v>
      </c>
      <c r="E2833" s="5">
        <v>300</v>
      </c>
      <c r="F2833" s="7">
        <v>310</v>
      </c>
      <c r="G2833" t="s">
        <v>8218</v>
      </c>
      <c r="H2833" t="s">
        <v>8223</v>
      </c>
      <c r="I2833" t="s">
        <v>8245</v>
      </c>
      <c r="J2833">
        <v>1426117552</v>
      </c>
      <c r="K2833">
        <v>1423529152</v>
      </c>
      <c r="L2833" t="b">
        <v>0</v>
      </c>
      <c r="M2833">
        <v>17</v>
      </c>
      <c r="N2833" t="b">
        <v>1</v>
      </c>
      <c r="O2833" t="s">
        <v>8293</v>
      </c>
      <c r="P2833">
        <f t="shared" si="176"/>
        <v>103</v>
      </c>
      <c r="Q2833">
        <f t="shared" si="177"/>
        <v>18.239999999999998</v>
      </c>
      <c r="R2833" s="12" t="s">
        <v>8308</v>
      </c>
      <c r="S2833" t="s">
        <v>8309</v>
      </c>
      <c r="T2833" s="17">
        <f t="shared" si="178"/>
        <v>42045.031851851847</v>
      </c>
      <c r="U2833" s="17">
        <f t="shared" si="179"/>
        <v>40953.825694444444</v>
      </c>
    </row>
    <row r="2834" spans="2:21" hidden="1" x14ac:dyDescent="0.45">
      <c r="B2834">
        <v>717</v>
      </c>
      <c r="C2834" s="9" t="s">
        <v>718</v>
      </c>
      <c r="D2834" s="3" t="s">
        <v>4827</v>
      </c>
      <c r="E2834" s="5">
        <v>100000</v>
      </c>
      <c r="F2834" s="7">
        <v>305</v>
      </c>
      <c r="G2834" t="s">
        <v>8220</v>
      </c>
      <c r="H2834" t="s">
        <v>8223</v>
      </c>
      <c r="I2834" t="s">
        <v>8245</v>
      </c>
      <c r="J2834">
        <v>1409949002</v>
      </c>
      <c r="K2834">
        <v>1407357002</v>
      </c>
      <c r="L2834" t="b">
        <v>0</v>
      </c>
      <c r="M2834">
        <v>4</v>
      </c>
      <c r="N2834" t="b">
        <v>0</v>
      </c>
      <c r="O2834" t="s">
        <v>8271</v>
      </c>
      <c r="P2834">
        <f t="shared" si="176"/>
        <v>0</v>
      </c>
      <c r="Q2834">
        <f t="shared" si="177"/>
        <v>76.25</v>
      </c>
      <c r="R2834" s="12" t="s">
        <v>8308</v>
      </c>
      <c r="S2834" t="s">
        <v>8310</v>
      </c>
      <c r="T2834" s="17">
        <f t="shared" si="178"/>
        <v>41857.854189814818</v>
      </c>
      <c r="U2834" s="17">
        <f t="shared" si="179"/>
        <v>42742.300567129627</v>
      </c>
    </row>
    <row r="2835" spans="2:21" ht="42.75" hidden="1" x14ac:dyDescent="0.45">
      <c r="B2835">
        <v>882</v>
      </c>
      <c r="C2835" s="9" t="s">
        <v>883</v>
      </c>
      <c r="D2835" s="3" t="s">
        <v>4992</v>
      </c>
      <c r="E2835" s="5">
        <v>1500</v>
      </c>
      <c r="F2835" s="7">
        <v>302</v>
      </c>
      <c r="G2835" t="s">
        <v>8220</v>
      </c>
      <c r="H2835" t="s">
        <v>8223</v>
      </c>
      <c r="I2835" t="s">
        <v>8245</v>
      </c>
      <c r="J2835">
        <v>1315341550</v>
      </c>
      <c r="K2835">
        <v>1312490350</v>
      </c>
      <c r="L2835" t="b">
        <v>0</v>
      </c>
      <c r="M2835">
        <v>14</v>
      </c>
      <c r="N2835" t="b">
        <v>0</v>
      </c>
      <c r="O2835" t="s">
        <v>8277</v>
      </c>
      <c r="P2835">
        <f t="shared" si="176"/>
        <v>20</v>
      </c>
      <c r="Q2835">
        <f t="shared" si="177"/>
        <v>21.57</v>
      </c>
      <c r="R2835" s="12" t="s">
        <v>8327</v>
      </c>
      <c r="S2835" t="s">
        <v>8328</v>
      </c>
      <c r="T2835" s="17">
        <f t="shared" si="178"/>
        <v>40759.860532407409</v>
      </c>
      <c r="U2835" s="17">
        <f t="shared" si="179"/>
        <v>41939.892453703702</v>
      </c>
    </row>
    <row r="2836" spans="2:21" ht="42.75" hidden="1" x14ac:dyDescent="0.45">
      <c r="B2836">
        <v>421</v>
      </c>
      <c r="C2836" s="9" t="s">
        <v>422</v>
      </c>
      <c r="D2836" s="3" t="s">
        <v>4531</v>
      </c>
      <c r="E2836" s="5">
        <v>15000</v>
      </c>
      <c r="F2836" s="7">
        <v>301</v>
      </c>
      <c r="G2836" t="s">
        <v>8220</v>
      </c>
      <c r="H2836" t="s">
        <v>8223</v>
      </c>
      <c r="I2836" t="s">
        <v>8245</v>
      </c>
      <c r="J2836">
        <v>1440157656</v>
      </c>
      <c r="K2836">
        <v>1434973656</v>
      </c>
      <c r="L2836" t="b">
        <v>0</v>
      </c>
      <c r="M2836">
        <v>6</v>
      </c>
      <c r="N2836" t="b">
        <v>0</v>
      </c>
      <c r="O2836" t="s">
        <v>8268</v>
      </c>
      <c r="P2836">
        <f t="shared" si="176"/>
        <v>2</v>
      </c>
      <c r="Q2836">
        <f t="shared" si="177"/>
        <v>50.17</v>
      </c>
      <c r="R2836" s="12" t="s">
        <v>8321</v>
      </c>
      <c r="S2836" t="s">
        <v>8339</v>
      </c>
      <c r="T2836" s="17">
        <f t="shared" si="178"/>
        <v>42177.491388888884</v>
      </c>
      <c r="U2836" s="17">
        <f t="shared" si="179"/>
        <v>42074.99018518519</v>
      </c>
    </row>
    <row r="2837" spans="2:21" ht="42.75" hidden="1" x14ac:dyDescent="0.45">
      <c r="B2837">
        <v>588</v>
      </c>
      <c r="C2837" s="9" t="s">
        <v>589</v>
      </c>
      <c r="D2837" s="3" t="s">
        <v>4698</v>
      </c>
      <c r="E2837" s="5">
        <v>9000</v>
      </c>
      <c r="F2837" s="7">
        <v>301</v>
      </c>
      <c r="G2837" t="s">
        <v>8220</v>
      </c>
      <c r="H2837" t="s">
        <v>8236</v>
      </c>
      <c r="I2837" t="s">
        <v>8248</v>
      </c>
      <c r="J2837">
        <v>1479410886</v>
      </c>
      <c r="K2837">
        <v>1474223286</v>
      </c>
      <c r="L2837" t="b">
        <v>0</v>
      </c>
      <c r="M2837">
        <v>2</v>
      </c>
      <c r="N2837" t="b">
        <v>0</v>
      </c>
      <c r="O2837" t="s">
        <v>8270</v>
      </c>
      <c r="P2837">
        <f t="shared" si="176"/>
        <v>3</v>
      </c>
      <c r="Q2837">
        <f t="shared" si="177"/>
        <v>150.5</v>
      </c>
      <c r="R2837" s="12" t="s">
        <v>8308</v>
      </c>
      <c r="S2837" t="s">
        <v>8342</v>
      </c>
      <c r="T2837" s="17">
        <f t="shared" si="178"/>
        <v>42631.769513888896</v>
      </c>
      <c r="U2837" s="17">
        <f t="shared" si="179"/>
        <v>41887.854189814818</v>
      </c>
    </row>
    <row r="2838" spans="2:21" ht="28.5" hidden="1" x14ac:dyDescent="0.45">
      <c r="B2838">
        <v>1849</v>
      </c>
      <c r="C2838" s="9" t="s">
        <v>1850</v>
      </c>
      <c r="D2838" s="3" t="s">
        <v>5959</v>
      </c>
      <c r="E2838" s="5">
        <v>300</v>
      </c>
      <c r="F2838" s="7">
        <v>301</v>
      </c>
      <c r="G2838" t="s">
        <v>8218</v>
      </c>
      <c r="H2838" t="s">
        <v>8223</v>
      </c>
      <c r="I2838" t="s">
        <v>8245</v>
      </c>
      <c r="J2838">
        <v>1350505059</v>
      </c>
      <c r="K2838">
        <v>1347913059</v>
      </c>
      <c r="L2838" t="b">
        <v>0</v>
      </c>
      <c r="M2838">
        <v>8</v>
      </c>
      <c r="N2838" t="b">
        <v>1</v>
      </c>
      <c r="O2838" t="s">
        <v>8274</v>
      </c>
      <c r="P2838">
        <f t="shared" si="176"/>
        <v>100</v>
      </c>
      <c r="Q2838">
        <f t="shared" si="177"/>
        <v>37.630000000000003</v>
      </c>
      <c r="R2838" s="12" t="s">
        <v>8327</v>
      </c>
      <c r="S2838" t="s">
        <v>8331</v>
      </c>
      <c r="T2838" s="17">
        <f t="shared" si="178"/>
        <v>41169.845590277779</v>
      </c>
      <c r="U2838" s="17">
        <f t="shared" si="179"/>
        <v>40792.860532407409</v>
      </c>
    </row>
    <row r="2839" spans="2:21" ht="42.75" hidden="1" x14ac:dyDescent="0.45">
      <c r="B2839">
        <v>1923</v>
      </c>
      <c r="C2839" s="9" t="s">
        <v>1924</v>
      </c>
      <c r="D2839" s="3" t="s">
        <v>6033</v>
      </c>
      <c r="E2839" s="5">
        <v>125</v>
      </c>
      <c r="F2839" s="7">
        <v>301</v>
      </c>
      <c r="G2839" t="s">
        <v>8218</v>
      </c>
      <c r="H2839" t="s">
        <v>8223</v>
      </c>
      <c r="I2839" t="s">
        <v>8245</v>
      </c>
      <c r="J2839">
        <v>1317099540</v>
      </c>
      <c r="K2839">
        <v>1313612532</v>
      </c>
      <c r="L2839" t="b">
        <v>0</v>
      </c>
      <c r="M2839">
        <v>13</v>
      </c>
      <c r="N2839" t="b">
        <v>1</v>
      </c>
      <c r="O2839" t="s">
        <v>8277</v>
      </c>
      <c r="P2839">
        <f t="shared" si="176"/>
        <v>241</v>
      </c>
      <c r="Q2839">
        <f t="shared" si="177"/>
        <v>23.15</v>
      </c>
      <c r="R2839" s="12" t="s">
        <v>8327</v>
      </c>
      <c r="S2839" t="s">
        <v>8328</v>
      </c>
      <c r="T2839" s="17">
        <f t="shared" si="178"/>
        <v>40772.848749999997</v>
      </c>
      <c r="U2839" s="17">
        <f t="shared" si="179"/>
        <v>42237.491388888884</v>
      </c>
    </row>
    <row r="2840" spans="2:21" ht="42.75" hidden="1" x14ac:dyDescent="0.45">
      <c r="B2840">
        <v>4038</v>
      </c>
      <c r="C2840" s="9" t="s">
        <v>4034</v>
      </c>
      <c r="D2840" s="3" t="s">
        <v>8142</v>
      </c>
      <c r="E2840" s="5">
        <v>2500</v>
      </c>
      <c r="F2840" s="7">
        <v>301</v>
      </c>
      <c r="G2840" t="s">
        <v>8220</v>
      </c>
      <c r="H2840" t="s">
        <v>8223</v>
      </c>
      <c r="I2840" t="s">
        <v>8245</v>
      </c>
      <c r="J2840">
        <v>1413573010</v>
      </c>
      <c r="K2840">
        <v>1408389010</v>
      </c>
      <c r="L2840" t="b">
        <v>0</v>
      </c>
      <c r="M2840">
        <v>4</v>
      </c>
      <c r="N2840" t="b">
        <v>0</v>
      </c>
      <c r="O2840" t="s">
        <v>8269</v>
      </c>
      <c r="P2840">
        <f t="shared" si="176"/>
        <v>12</v>
      </c>
      <c r="Q2840">
        <f t="shared" si="177"/>
        <v>75.25</v>
      </c>
      <c r="R2840" s="12" t="s">
        <v>8323</v>
      </c>
      <c r="S2840" t="s">
        <v>8326</v>
      </c>
      <c r="T2840" s="17">
        <f t="shared" si="178"/>
        <v>41869.798726851855</v>
      </c>
      <c r="U2840" s="17">
        <f t="shared" si="179"/>
        <v>42691.811180555553</v>
      </c>
    </row>
    <row r="2841" spans="2:21" ht="42.75" hidden="1" x14ac:dyDescent="0.45">
      <c r="B2841">
        <v>620</v>
      </c>
      <c r="C2841" s="9" t="s">
        <v>621</v>
      </c>
      <c r="D2841" s="3" t="s">
        <v>4730</v>
      </c>
      <c r="E2841" s="5">
        <v>30000</v>
      </c>
      <c r="F2841" s="7">
        <v>300</v>
      </c>
      <c r="G2841" t="s">
        <v>8219</v>
      </c>
      <c r="H2841" t="s">
        <v>8228</v>
      </c>
      <c r="I2841" t="s">
        <v>8250</v>
      </c>
      <c r="J2841">
        <v>1408986738</v>
      </c>
      <c r="K2841">
        <v>1405098738</v>
      </c>
      <c r="L2841" t="b">
        <v>0</v>
      </c>
      <c r="M2841">
        <v>1</v>
      </c>
      <c r="N2841" t="b">
        <v>0</v>
      </c>
      <c r="O2841" t="s">
        <v>8270</v>
      </c>
      <c r="P2841">
        <f t="shared" si="176"/>
        <v>1</v>
      </c>
      <c r="Q2841">
        <f t="shared" si="177"/>
        <v>300</v>
      </c>
      <c r="R2841" s="12" t="s">
        <v>8308</v>
      </c>
      <c r="S2841" t="s">
        <v>8342</v>
      </c>
      <c r="T2841" s="17">
        <f t="shared" si="178"/>
        <v>41831.716874999998</v>
      </c>
      <c r="U2841" s="17">
        <f t="shared" si="179"/>
        <v>41199.845590277779</v>
      </c>
    </row>
    <row r="2842" spans="2:21" ht="42.75" hidden="1" x14ac:dyDescent="0.45">
      <c r="B2842">
        <v>848</v>
      </c>
      <c r="C2842" s="9" t="s">
        <v>849</v>
      </c>
      <c r="D2842" s="3" t="s">
        <v>4958</v>
      </c>
      <c r="E2842" s="5">
        <v>300</v>
      </c>
      <c r="F2842" s="7">
        <v>300</v>
      </c>
      <c r="G2842" t="s">
        <v>8218</v>
      </c>
      <c r="H2842" t="s">
        <v>8223</v>
      </c>
      <c r="I2842" t="s">
        <v>8245</v>
      </c>
      <c r="J2842">
        <v>1429038033</v>
      </c>
      <c r="K2842">
        <v>1426446033</v>
      </c>
      <c r="L2842" t="b">
        <v>0</v>
      </c>
      <c r="M2842">
        <v>16</v>
      </c>
      <c r="N2842" t="b">
        <v>1</v>
      </c>
      <c r="O2842" t="s">
        <v>8275</v>
      </c>
      <c r="P2842">
        <f t="shared" si="176"/>
        <v>100</v>
      </c>
      <c r="Q2842">
        <f t="shared" si="177"/>
        <v>18.75</v>
      </c>
      <c r="R2842" s="12" t="s">
        <v>8327</v>
      </c>
      <c r="S2842" t="s">
        <v>8336</v>
      </c>
      <c r="T2842" s="17">
        <f t="shared" si="178"/>
        <v>42078.792048611111</v>
      </c>
      <c r="U2842" s="17">
        <f t="shared" si="179"/>
        <v>40813.207638888889</v>
      </c>
    </row>
    <row r="2843" spans="2:21" ht="42.75" hidden="1" x14ac:dyDescent="0.45">
      <c r="B2843">
        <v>853</v>
      </c>
      <c r="C2843" s="9" t="s">
        <v>854</v>
      </c>
      <c r="D2843" s="3" t="s">
        <v>4963</v>
      </c>
      <c r="E2843" s="5">
        <v>300</v>
      </c>
      <c r="F2843" s="7">
        <v>300</v>
      </c>
      <c r="G2843" t="s">
        <v>8218</v>
      </c>
      <c r="H2843" t="s">
        <v>8223</v>
      </c>
      <c r="I2843" t="s">
        <v>8245</v>
      </c>
      <c r="J2843">
        <v>1424116709</v>
      </c>
      <c r="K2843">
        <v>1421524709</v>
      </c>
      <c r="L2843" t="b">
        <v>0</v>
      </c>
      <c r="M2843">
        <v>10</v>
      </c>
      <c r="N2843" t="b">
        <v>1</v>
      </c>
      <c r="O2843" t="s">
        <v>8275</v>
      </c>
      <c r="P2843">
        <f t="shared" si="176"/>
        <v>100</v>
      </c>
      <c r="Q2843">
        <f t="shared" si="177"/>
        <v>30</v>
      </c>
      <c r="R2843" s="12" t="s">
        <v>8327</v>
      </c>
      <c r="S2843" t="s">
        <v>8336</v>
      </c>
      <c r="T2843" s="17">
        <f t="shared" si="178"/>
        <v>42021.832280092596</v>
      </c>
      <c r="U2843" s="17">
        <f t="shared" si="179"/>
        <v>41929.798726851855</v>
      </c>
    </row>
    <row r="2844" spans="2:21" ht="28.5" hidden="1" x14ac:dyDescent="0.45">
      <c r="B2844">
        <v>1822</v>
      </c>
      <c r="C2844" s="9" t="s">
        <v>1823</v>
      </c>
      <c r="D2844" s="3" t="s">
        <v>5932</v>
      </c>
      <c r="E2844" s="5">
        <v>300</v>
      </c>
      <c r="F2844" s="7">
        <v>300</v>
      </c>
      <c r="G2844" t="s">
        <v>8218</v>
      </c>
      <c r="H2844" t="s">
        <v>8228</v>
      </c>
      <c r="I2844" t="s">
        <v>8250</v>
      </c>
      <c r="J2844">
        <v>1391194860</v>
      </c>
      <c r="K2844">
        <v>1388084862</v>
      </c>
      <c r="L2844" t="b">
        <v>0</v>
      </c>
      <c r="M2844">
        <v>11</v>
      </c>
      <c r="N2844" t="b">
        <v>1</v>
      </c>
      <c r="O2844" t="s">
        <v>8274</v>
      </c>
      <c r="P2844">
        <f t="shared" si="176"/>
        <v>100</v>
      </c>
      <c r="Q2844">
        <f t="shared" si="177"/>
        <v>27.27</v>
      </c>
      <c r="R2844" s="12" t="s">
        <v>8327</v>
      </c>
      <c r="S2844" t="s">
        <v>8331</v>
      </c>
      <c r="T2844" s="17">
        <f t="shared" si="178"/>
        <v>41634.797013888885</v>
      </c>
      <c r="U2844" s="17">
        <f t="shared" si="179"/>
        <v>41876.716874999998</v>
      </c>
    </row>
    <row r="2845" spans="2:21" ht="42.75" hidden="1" x14ac:dyDescent="0.45">
      <c r="B2845">
        <v>2112</v>
      </c>
      <c r="C2845" s="9" t="s">
        <v>2113</v>
      </c>
      <c r="D2845" s="3" t="s">
        <v>6222</v>
      </c>
      <c r="E2845" s="5">
        <v>300</v>
      </c>
      <c r="F2845" s="7">
        <v>300</v>
      </c>
      <c r="G2845" t="s">
        <v>8218</v>
      </c>
      <c r="H2845" t="s">
        <v>8223</v>
      </c>
      <c r="I2845" t="s">
        <v>8245</v>
      </c>
      <c r="J2845">
        <v>1366064193</v>
      </c>
      <c r="K2845">
        <v>1364854593</v>
      </c>
      <c r="L2845" t="b">
        <v>0</v>
      </c>
      <c r="M2845">
        <v>11</v>
      </c>
      <c r="N2845" t="b">
        <v>1</v>
      </c>
      <c r="O2845" t="s">
        <v>8277</v>
      </c>
      <c r="P2845">
        <f t="shared" si="176"/>
        <v>100</v>
      </c>
      <c r="Q2845">
        <f t="shared" si="177"/>
        <v>27.27</v>
      </c>
      <c r="R2845" s="12" t="s">
        <v>8327</v>
      </c>
      <c r="S2845" t="s">
        <v>8328</v>
      </c>
      <c r="T2845" s="17">
        <f t="shared" si="178"/>
        <v>41365.928159722222</v>
      </c>
      <c r="U2845" s="17">
        <f t="shared" si="179"/>
        <v>42108.792048611111</v>
      </c>
    </row>
    <row r="2846" spans="2:21" ht="42.75" hidden="1" x14ac:dyDescent="0.45">
      <c r="B2846">
        <v>2343</v>
      </c>
      <c r="C2846" s="9" t="s">
        <v>2344</v>
      </c>
      <c r="D2846" s="3" t="s">
        <v>6453</v>
      </c>
      <c r="E2846" s="5">
        <v>10000</v>
      </c>
      <c r="F2846" s="7">
        <v>300</v>
      </c>
      <c r="G2846" t="s">
        <v>8219</v>
      </c>
      <c r="H2846" t="s">
        <v>8223</v>
      </c>
      <c r="I2846" t="s">
        <v>8245</v>
      </c>
      <c r="J2846">
        <v>1452282420</v>
      </c>
      <c r="K2846">
        <v>1447962505</v>
      </c>
      <c r="L2846" t="b">
        <v>0</v>
      </c>
      <c r="M2846">
        <v>1</v>
      </c>
      <c r="N2846" t="b">
        <v>0</v>
      </c>
      <c r="O2846" t="s">
        <v>8270</v>
      </c>
      <c r="P2846">
        <f t="shared" si="176"/>
        <v>3</v>
      </c>
      <c r="Q2846">
        <f t="shared" si="177"/>
        <v>300</v>
      </c>
      <c r="R2846" s="12" t="s">
        <v>8308</v>
      </c>
      <c r="S2846" t="s">
        <v>8342</v>
      </c>
      <c r="T2846" s="17">
        <f t="shared" si="178"/>
        <v>42327.825289351851</v>
      </c>
      <c r="U2846" s="17">
        <f t="shared" si="179"/>
        <v>42051.832280092596</v>
      </c>
    </row>
    <row r="2847" spans="2:21" ht="42.75" hidden="1" x14ac:dyDescent="0.45">
      <c r="B2847">
        <v>2855</v>
      </c>
      <c r="C2847" s="9" t="s">
        <v>2855</v>
      </c>
      <c r="D2847" s="3" t="s">
        <v>6965</v>
      </c>
      <c r="E2847" s="5">
        <v>600</v>
      </c>
      <c r="F2847" s="7">
        <v>300</v>
      </c>
      <c r="G2847" t="s">
        <v>8220</v>
      </c>
      <c r="H2847" t="s">
        <v>8223</v>
      </c>
      <c r="I2847" t="s">
        <v>8245</v>
      </c>
      <c r="J2847">
        <v>1454110440</v>
      </c>
      <c r="K2847">
        <v>1451607071</v>
      </c>
      <c r="L2847" t="b">
        <v>0</v>
      </c>
      <c r="M2847">
        <v>5</v>
      </c>
      <c r="N2847" t="b">
        <v>0</v>
      </c>
      <c r="O2847" t="s">
        <v>8269</v>
      </c>
      <c r="P2847">
        <f t="shared" si="176"/>
        <v>50</v>
      </c>
      <c r="Q2847">
        <f t="shared" si="177"/>
        <v>60</v>
      </c>
      <c r="R2847" s="12" t="s">
        <v>8323</v>
      </c>
      <c r="S2847" t="s">
        <v>8326</v>
      </c>
      <c r="T2847" s="17">
        <f t="shared" si="178"/>
        <v>42370.007766203707</v>
      </c>
      <c r="U2847" s="17">
        <f t="shared" si="179"/>
        <v>41670.792361111111</v>
      </c>
    </row>
    <row r="2848" spans="2:21" ht="42.75" hidden="1" x14ac:dyDescent="0.45">
      <c r="B2848">
        <v>2923</v>
      </c>
      <c r="C2848" s="9" t="s">
        <v>2923</v>
      </c>
      <c r="D2848" s="3" t="s">
        <v>7033</v>
      </c>
      <c r="E2848" s="5">
        <v>300</v>
      </c>
      <c r="F2848" s="7">
        <v>300</v>
      </c>
      <c r="G2848" t="s">
        <v>8218</v>
      </c>
      <c r="H2848" t="s">
        <v>8223</v>
      </c>
      <c r="I2848" t="s">
        <v>8245</v>
      </c>
      <c r="J2848">
        <v>1422068400</v>
      </c>
      <c r="K2848">
        <v>1420774779</v>
      </c>
      <c r="L2848" t="b">
        <v>0</v>
      </c>
      <c r="M2848">
        <v>10</v>
      </c>
      <c r="N2848" t="b">
        <v>1</v>
      </c>
      <c r="O2848" t="s">
        <v>8303</v>
      </c>
      <c r="P2848">
        <f t="shared" si="176"/>
        <v>100</v>
      </c>
      <c r="Q2848">
        <f t="shared" si="177"/>
        <v>30</v>
      </c>
      <c r="R2848" s="12" t="s">
        <v>8323</v>
      </c>
      <c r="S2848" t="s">
        <v>8335</v>
      </c>
      <c r="T2848" s="17">
        <f t="shared" si="178"/>
        <v>42013.15253472222</v>
      </c>
      <c r="U2848" s="17">
        <f t="shared" si="179"/>
        <v>41379.928159722222</v>
      </c>
    </row>
    <row r="2849" spans="2:21" ht="57" hidden="1" x14ac:dyDescent="0.45">
      <c r="B2849">
        <v>3101</v>
      </c>
      <c r="C2849" s="9" t="s">
        <v>3101</v>
      </c>
      <c r="D2849" s="3" t="s">
        <v>7211</v>
      </c>
      <c r="E2849" s="5">
        <v>2500</v>
      </c>
      <c r="F2849" s="7">
        <v>300</v>
      </c>
      <c r="G2849" t="s">
        <v>8220</v>
      </c>
      <c r="H2849" t="s">
        <v>8229</v>
      </c>
      <c r="I2849" t="s">
        <v>8248</v>
      </c>
      <c r="J2849">
        <v>1437033360</v>
      </c>
      <c r="K2849">
        <v>1434445937</v>
      </c>
      <c r="L2849" t="b">
        <v>0</v>
      </c>
      <c r="M2849">
        <v>12</v>
      </c>
      <c r="N2849" t="b">
        <v>0</v>
      </c>
      <c r="O2849" t="s">
        <v>8301</v>
      </c>
      <c r="P2849">
        <f t="shared" si="176"/>
        <v>12</v>
      </c>
      <c r="Q2849">
        <f t="shared" si="177"/>
        <v>25</v>
      </c>
      <c r="R2849" s="12" t="s">
        <v>8323</v>
      </c>
      <c r="S2849" t="s">
        <v>8324</v>
      </c>
      <c r="T2849" s="17">
        <f t="shared" si="178"/>
        <v>42171.383530092593</v>
      </c>
      <c r="U2849" s="17">
        <f t="shared" si="179"/>
        <v>42377.82430555555</v>
      </c>
    </row>
    <row r="2850" spans="2:21" ht="42.75" hidden="1" x14ac:dyDescent="0.45">
      <c r="B2850">
        <v>3115</v>
      </c>
      <c r="C2850" s="9" t="s">
        <v>3115</v>
      </c>
      <c r="D2850" s="3" t="s">
        <v>7225</v>
      </c>
      <c r="E2850" s="5">
        <v>10000</v>
      </c>
      <c r="F2850" s="7">
        <v>300</v>
      </c>
      <c r="G2850" t="s">
        <v>8220</v>
      </c>
      <c r="H2850" t="s">
        <v>8234</v>
      </c>
      <c r="I2850" t="s">
        <v>8254</v>
      </c>
      <c r="J2850">
        <v>1465123427</v>
      </c>
      <c r="K2850">
        <v>1462531427</v>
      </c>
      <c r="L2850" t="b">
        <v>0</v>
      </c>
      <c r="M2850">
        <v>1</v>
      </c>
      <c r="N2850" t="b">
        <v>0</v>
      </c>
      <c r="O2850" t="s">
        <v>8301</v>
      </c>
      <c r="P2850">
        <f t="shared" si="176"/>
        <v>3</v>
      </c>
      <c r="Q2850">
        <f t="shared" si="177"/>
        <v>300</v>
      </c>
      <c r="R2850" s="12" t="s">
        <v>8323</v>
      </c>
      <c r="S2850" t="s">
        <v>8324</v>
      </c>
      <c r="T2850" s="17">
        <f t="shared" si="178"/>
        <v>42496.447071759263</v>
      </c>
      <c r="U2850" s="17">
        <f t="shared" si="179"/>
        <v>42398.981944444444</v>
      </c>
    </row>
    <row r="2851" spans="2:21" ht="42.75" hidden="1" x14ac:dyDescent="0.45">
      <c r="B2851">
        <v>4039</v>
      </c>
      <c r="C2851" s="9" t="s">
        <v>4035</v>
      </c>
      <c r="D2851" s="3" t="s">
        <v>8143</v>
      </c>
      <c r="E2851" s="5">
        <v>500</v>
      </c>
      <c r="F2851" s="7">
        <v>300</v>
      </c>
      <c r="G2851" t="s">
        <v>8220</v>
      </c>
      <c r="H2851" t="s">
        <v>8223</v>
      </c>
      <c r="I2851" t="s">
        <v>8245</v>
      </c>
      <c r="J2851">
        <v>1448949540</v>
      </c>
      <c r="K2851">
        <v>1446048367</v>
      </c>
      <c r="L2851" t="b">
        <v>0</v>
      </c>
      <c r="M2851">
        <v>5</v>
      </c>
      <c r="N2851" t="b">
        <v>0</v>
      </c>
      <c r="O2851" t="s">
        <v>8269</v>
      </c>
      <c r="P2851">
        <f t="shared" si="176"/>
        <v>60</v>
      </c>
      <c r="Q2851">
        <f t="shared" si="177"/>
        <v>60</v>
      </c>
      <c r="R2851" s="12" t="s">
        <v>8323</v>
      </c>
      <c r="S2851" t="s">
        <v>8326</v>
      </c>
      <c r="T2851" s="17">
        <f t="shared" si="178"/>
        <v>42305.670914351853</v>
      </c>
      <c r="U2851" s="17">
        <f t="shared" si="179"/>
        <v>42028.125</v>
      </c>
    </row>
    <row r="2852" spans="2:21" ht="42.75" hidden="1" x14ac:dyDescent="0.45">
      <c r="B2852">
        <v>683</v>
      </c>
      <c r="C2852" s="9" t="s">
        <v>684</v>
      </c>
      <c r="D2852" s="3" t="s">
        <v>4793</v>
      </c>
      <c r="E2852" s="5">
        <v>35000</v>
      </c>
      <c r="F2852" s="7">
        <v>298</v>
      </c>
      <c r="G2852" t="s">
        <v>8220</v>
      </c>
      <c r="H2852" t="s">
        <v>8223</v>
      </c>
      <c r="I2852" t="s">
        <v>8245</v>
      </c>
      <c r="J2852">
        <v>1477949764</v>
      </c>
      <c r="K2852">
        <v>1474493764</v>
      </c>
      <c r="L2852" t="b">
        <v>0</v>
      </c>
      <c r="M2852">
        <v>3</v>
      </c>
      <c r="N2852" t="b">
        <v>0</v>
      </c>
      <c r="O2852" t="s">
        <v>8271</v>
      </c>
      <c r="P2852">
        <f t="shared" si="176"/>
        <v>1</v>
      </c>
      <c r="Q2852">
        <f t="shared" si="177"/>
        <v>99.33</v>
      </c>
      <c r="R2852" s="12" t="s">
        <v>8308</v>
      </c>
      <c r="S2852" t="s">
        <v>8310</v>
      </c>
      <c r="T2852" s="17">
        <f t="shared" si="178"/>
        <v>42634.900046296301</v>
      </c>
      <c r="U2852" s="17">
        <f t="shared" si="179"/>
        <v>42201.330555555556</v>
      </c>
    </row>
    <row r="2853" spans="2:21" ht="42.75" hidden="1" x14ac:dyDescent="0.45">
      <c r="B2853">
        <v>965</v>
      </c>
      <c r="C2853" s="9" t="s">
        <v>966</v>
      </c>
      <c r="D2853" s="3" t="s">
        <v>5075</v>
      </c>
      <c r="E2853" s="5">
        <v>25000</v>
      </c>
      <c r="F2853" s="7">
        <v>298</v>
      </c>
      <c r="G2853" t="s">
        <v>8220</v>
      </c>
      <c r="H2853" t="s">
        <v>8223</v>
      </c>
      <c r="I2853" t="s">
        <v>8245</v>
      </c>
      <c r="J2853">
        <v>1477454340</v>
      </c>
      <c r="K2853">
        <v>1474676646</v>
      </c>
      <c r="L2853" t="b">
        <v>0</v>
      </c>
      <c r="M2853">
        <v>6</v>
      </c>
      <c r="N2853" t="b">
        <v>0</v>
      </c>
      <c r="O2853" t="s">
        <v>8271</v>
      </c>
      <c r="P2853">
        <f t="shared" si="176"/>
        <v>1</v>
      </c>
      <c r="Q2853">
        <f t="shared" si="177"/>
        <v>49.67</v>
      </c>
      <c r="R2853" s="12" t="s">
        <v>8308</v>
      </c>
      <c r="S2853" t="s">
        <v>8310</v>
      </c>
      <c r="T2853" s="17">
        <f t="shared" si="178"/>
        <v>42637.016736111109</v>
      </c>
      <c r="U2853" s="17">
        <f t="shared" si="179"/>
        <v>42526.447071759263</v>
      </c>
    </row>
    <row r="2854" spans="2:21" ht="42.75" hidden="1" x14ac:dyDescent="0.45">
      <c r="B2854">
        <v>3959</v>
      </c>
      <c r="C2854" s="9" t="s">
        <v>3956</v>
      </c>
      <c r="D2854" s="3" t="s">
        <v>8066</v>
      </c>
      <c r="E2854" s="5">
        <v>1200</v>
      </c>
      <c r="F2854" s="7">
        <v>292</v>
      </c>
      <c r="G2854" t="s">
        <v>8220</v>
      </c>
      <c r="H2854" t="s">
        <v>8223</v>
      </c>
      <c r="I2854" t="s">
        <v>8245</v>
      </c>
      <c r="J2854">
        <v>1411930556</v>
      </c>
      <c r="K2854">
        <v>1409338556</v>
      </c>
      <c r="L2854" t="b">
        <v>0</v>
      </c>
      <c r="M2854">
        <v>12</v>
      </c>
      <c r="N2854" t="b">
        <v>0</v>
      </c>
      <c r="O2854" t="s">
        <v>8269</v>
      </c>
      <c r="P2854">
        <f t="shared" si="176"/>
        <v>24</v>
      </c>
      <c r="Q2854">
        <f t="shared" si="177"/>
        <v>24.33</v>
      </c>
      <c r="R2854" s="12" t="s">
        <v>8323</v>
      </c>
      <c r="S2854" t="s">
        <v>8326</v>
      </c>
      <c r="T2854" s="17">
        <f t="shared" si="178"/>
        <v>41880.788842592592</v>
      </c>
      <c r="U2854" s="17">
        <f t="shared" si="179"/>
        <v>42339.249305555553</v>
      </c>
    </row>
    <row r="2855" spans="2:21" ht="28.5" hidden="1" x14ac:dyDescent="0.45">
      <c r="B2855">
        <v>1192</v>
      </c>
      <c r="C2855" s="9" t="s">
        <v>1193</v>
      </c>
      <c r="D2855" s="3" t="s">
        <v>5302</v>
      </c>
      <c r="E2855" s="5">
        <v>100</v>
      </c>
      <c r="F2855" s="7">
        <v>290</v>
      </c>
      <c r="G2855" t="s">
        <v>8218</v>
      </c>
      <c r="H2855" t="s">
        <v>8224</v>
      </c>
      <c r="I2855" t="s">
        <v>8246</v>
      </c>
      <c r="J2855">
        <v>1486814978</v>
      </c>
      <c r="K2855">
        <v>1484222978</v>
      </c>
      <c r="L2855" t="b">
        <v>0</v>
      </c>
      <c r="M2855">
        <v>15</v>
      </c>
      <c r="N2855" t="b">
        <v>1</v>
      </c>
      <c r="O2855" t="s">
        <v>8283</v>
      </c>
      <c r="P2855">
        <f t="shared" si="176"/>
        <v>290</v>
      </c>
      <c r="Q2855">
        <f t="shared" si="177"/>
        <v>19.329999999999998</v>
      </c>
      <c r="R2855" s="12" t="s">
        <v>8313</v>
      </c>
      <c r="S2855" t="s">
        <v>8314</v>
      </c>
      <c r="T2855" s="17">
        <f t="shared" si="178"/>
        <v>42747.506689814814</v>
      </c>
      <c r="U2855" s="17">
        <f t="shared" si="179"/>
        <v>42674.900046296301</v>
      </c>
    </row>
    <row r="2856" spans="2:21" ht="28.5" hidden="1" x14ac:dyDescent="0.45">
      <c r="B2856">
        <v>943</v>
      </c>
      <c r="C2856" s="9" t="s">
        <v>944</v>
      </c>
      <c r="D2856" s="3" t="s">
        <v>5053</v>
      </c>
      <c r="E2856" s="5">
        <v>3000</v>
      </c>
      <c r="F2856" s="7">
        <v>289</v>
      </c>
      <c r="G2856" t="s">
        <v>8220</v>
      </c>
      <c r="H2856" t="s">
        <v>8223</v>
      </c>
      <c r="I2856" t="s">
        <v>8245</v>
      </c>
      <c r="J2856">
        <v>1480438905</v>
      </c>
      <c r="K2856">
        <v>1477843305</v>
      </c>
      <c r="L2856" t="b">
        <v>0</v>
      </c>
      <c r="M2856">
        <v>12</v>
      </c>
      <c r="N2856" t="b">
        <v>0</v>
      </c>
      <c r="O2856" t="s">
        <v>8271</v>
      </c>
      <c r="P2856">
        <f t="shared" si="176"/>
        <v>10</v>
      </c>
      <c r="Q2856">
        <f t="shared" si="177"/>
        <v>24.08</v>
      </c>
      <c r="R2856" s="12" t="s">
        <v>8308</v>
      </c>
      <c r="S2856" t="s">
        <v>8310</v>
      </c>
      <c r="T2856" s="17">
        <f t="shared" si="178"/>
        <v>42673.66788194445</v>
      </c>
      <c r="U2856" s="17">
        <f t="shared" si="179"/>
        <v>42669.165972222225</v>
      </c>
    </row>
    <row r="2857" spans="2:21" ht="42.75" hidden="1" x14ac:dyDescent="0.45">
      <c r="B2857">
        <v>1546</v>
      </c>
      <c r="C2857" s="9" t="s">
        <v>1547</v>
      </c>
      <c r="D2857" s="3" t="s">
        <v>5656</v>
      </c>
      <c r="E2857" s="5">
        <v>1000</v>
      </c>
      <c r="F2857" s="7">
        <v>289</v>
      </c>
      <c r="G2857" t="s">
        <v>8220</v>
      </c>
      <c r="H2857" t="s">
        <v>8224</v>
      </c>
      <c r="I2857" t="s">
        <v>8246</v>
      </c>
      <c r="J2857">
        <v>1410930399</v>
      </c>
      <c r="K2857">
        <v>1405746399</v>
      </c>
      <c r="L2857" t="b">
        <v>0</v>
      </c>
      <c r="M2857">
        <v>11</v>
      </c>
      <c r="N2857" t="b">
        <v>0</v>
      </c>
      <c r="O2857" t="s">
        <v>8287</v>
      </c>
      <c r="P2857">
        <f t="shared" si="176"/>
        <v>29</v>
      </c>
      <c r="Q2857">
        <f t="shared" si="177"/>
        <v>26.27</v>
      </c>
      <c r="R2857" s="12" t="s">
        <v>8313</v>
      </c>
      <c r="S2857" t="s">
        <v>8355</v>
      </c>
      <c r="T2857" s="17">
        <f t="shared" si="178"/>
        <v>41839.212951388887</v>
      </c>
      <c r="U2857" s="17">
        <f t="shared" si="179"/>
        <v>41910.788842592592</v>
      </c>
    </row>
    <row r="2858" spans="2:21" ht="42.75" x14ac:dyDescent="0.45">
      <c r="B2858">
        <v>3292</v>
      </c>
      <c r="C2858" s="9" t="s">
        <v>3292</v>
      </c>
      <c r="D2858" s="3" t="s">
        <v>7402</v>
      </c>
      <c r="E2858" s="5">
        <v>101</v>
      </c>
      <c r="F2858" s="7">
        <v>289</v>
      </c>
      <c r="G2858" t="s">
        <v>8218</v>
      </c>
      <c r="H2858" t="s">
        <v>8224</v>
      </c>
      <c r="I2858" t="s">
        <v>8246</v>
      </c>
      <c r="J2858">
        <v>1449257348</v>
      </c>
      <c r="K2858">
        <v>1444069748</v>
      </c>
      <c r="L2858" t="b">
        <v>0</v>
      </c>
      <c r="M2858">
        <v>15</v>
      </c>
      <c r="N2858" t="b">
        <v>1</v>
      </c>
      <c r="O2858" t="s">
        <v>8269</v>
      </c>
      <c r="P2858">
        <f t="shared" si="176"/>
        <v>286</v>
      </c>
      <c r="Q2858">
        <f t="shared" si="177"/>
        <v>19.27</v>
      </c>
      <c r="R2858" s="12" t="s">
        <v>8323</v>
      </c>
      <c r="S2858" t="s">
        <v>8326</v>
      </c>
      <c r="T2858" s="17">
        <f t="shared" si="178"/>
        <v>42282.770231481481</v>
      </c>
      <c r="U2858" s="17">
        <f t="shared" si="179"/>
        <v>42777.506689814814</v>
      </c>
    </row>
    <row r="2859" spans="2:21" ht="28.5" hidden="1" x14ac:dyDescent="0.45">
      <c r="B2859">
        <v>946</v>
      </c>
      <c r="C2859" s="9" t="s">
        <v>947</v>
      </c>
      <c r="D2859" s="3" t="s">
        <v>5056</v>
      </c>
      <c r="E2859" s="5">
        <v>15000</v>
      </c>
      <c r="F2859" s="7">
        <v>286</v>
      </c>
      <c r="G2859" t="s">
        <v>8220</v>
      </c>
      <c r="H2859" t="s">
        <v>8223</v>
      </c>
      <c r="I2859" t="s">
        <v>8245</v>
      </c>
      <c r="J2859">
        <v>1473444048</v>
      </c>
      <c r="K2859">
        <v>1470852048</v>
      </c>
      <c r="L2859" t="b">
        <v>0</v>
      </c>
      <c r="M2859">
        <v>5</v>
      </c>
      <c r="N2859" t="b">
        <v>0</v>
      </c>
      <c r="O2859" t="s">
        <v>8271</v>
      </c>
      <c r="P2859">
        <f t="shared" si="176"/>
        <v>2</v>
      </c>
      <c r="Q2859">
        <f t="shared" si="177"/>
        <v>57.2</v>
      </c>
      <c r="R2859" s="12" t="s">
        <v>8308</v>
      </c>
      <c r="S2859" t="s">
        <v>8310</v>
      </c>
      <c r="T2859" s="17">
        <f t="shared" si="178"/>
        <v>42592.750555555554</v>
      </c>
      <c r="U2859" s="17">
        <f t="shared" si="179"/>
        <v>42703.709548611107</v>
      </c>
    </row>
    <row r="2860" spans="2:21" ht="42.75" hidden="1" x14ac:dyDescent="0.45">
      <c r="B2860">
        <v>3965</v>
      </c>
      <c r="C2860" s="9" t="s">
        <v>3962</v>
      </c>
      <c r="D2860" s="3" t="s">
        <v>8072</v>
      </c>
      <c r="E2860" s="5">
        <v>2000</v>
      </c>
      <c r="F2860" s="7">
        <v>285</v>
      </c>
      <c r="G2860" t="s">
        <v>8220</v>
      </c>
      <c r="H2860" t="s">
        <v>8223</v>
      </c>
      <c r="I2860" t="s">
        <v>8245</v>
      </c>
      <c r="J2860">
        <v>1460608780</v>
      </c>
      <c r="K2860">
        <v>1455428380</v>
      </c>
      <c r="L2860" t="b">
        <v>0</v>
      </c>
      <c r="M2860">
        <v>4</v>
      </c>
      <c r="N2860" t="b">
        <v>0</v>
      </c>
      <c r="O2860" t="s">
        <v>8269</v>
      </c>
      <c r="P2860">
        <f t="shared" si="176"/>
        <v>14</v>
      </c>
      <c r="Q2860">
        <f t="shared" si="177"/>
        <v>71.25</v>
      </c>
      <c r="R2860" s="12" t="s">
        <v>8323</v>
      </c>
      <c r="S2860" t="s">
        <v>8326</v>
      </c>
      <c r="T2860" s="17">
        <f t="shared" si="178"/>
        <v>42414.235879629632</v>
      </c>
      <c r="U2860" s="17">
        <f t="shared" si="179"/>
        <v>41899.212951388887</v>
      </c>
    </row>
    <row r="2861" spans="2:21" ht="42.75" hidden="1" x14ac:dyDescent="0.45">
      <c r="B2861">
        <v>4060</v>
      </c>
      <c r="C2861" s="9" t="s">
        <v>4056</v>
      </c>
      <c r="D2861" s="3" t="s">
        <v>8164</v>
      </c>
      <c r="E2861" s="5">
        <v>10000</v>
      </c>
      <c r="F2861" s="7">
        <v>285</v>
      </c>
      <c r="G2861" t="s">
        <v>8220</v>
      </c>
      <c r="H2861" t="s">
        <v>8228</v>
      </c>
      <c r="I2861" t="s">
        <v>8250</v>
      </c>
      <c r="J2861">
        <v>1403539200</v>
      </c>
      <c r="K2861">
        <v>1400604056</v>
      </c>
      <c r="L2861" t="b">
        <v>0</v>
      </c>
      <c r="M2861">
        <v>5</v>
      </c>
      <c r="N2861" t="b">
        <v>0</v>
      </c>
      <c r="O2861" t="s">
        <v>8269</v>
      </c>
      <c r="P2861">
        <f t="shared" si="176"/>
        <v>3</v>
      </c>
      <c r="Q2861">
        <f t="shared" si="177"/>
        <v>57</v>
      </c>
      <c r="R2861" s="12" t="s">
        <v>8323</v>
      </c>
      <c r="S2861" t="s">
        <v>8326</v>
      </c>
      <c r="T2861" s="17">
        <f t="shared" si="178"/>
        <v>41779.695092592592</v>
      </c>
      <c r="U2861" s="17">
        <f t="shared" si="179"/>
        <v>42342.811898148153</v>
      </c>
    </row>
    <row r="2862" spans="2:21" ht="28.5" hidden="1" x14ac:dyDescent="0.45">
      <c r="B2862">
        <v>2121</v>
      </c>
      <c r="C2862" s="9" t="s">
        <v>2122</v>
      </c>
      <c r="D2862" s="3" t="s">
        <v>6231</v>
      </c>
      <c r="E2862" s="5">
        <v>50000</v>
      </c>
      <c r="F2862" s="7">
        <v>284</v>
      </c>
      <c r="G2862" t="s">
        <v>8220</v>
      </c>
      <c r="H2862" t="s">
        <v>8239</v>
      </c>
      <c r="I2862" t="s">
        <v>8256</v>
      </c>
      <c r="J2862">
        <v>1484156948</v>
      </c>
      <c r="K2862">
        <v>1481564948</v>
      </c>
      <c r="L2862" t="b">
        <v>0</v>
      </c>
      <c r="M2862">
        <v>10</v>
      </c>
      <c r="N2862" t="b">
        <v>0</v>
      </c>
      <c r="O2862" t="s">
        <v>8280</v>
      </c>
      <c r="P2862">
        <f t="shared" si="176"/>
        <v>1</v>
      </c>
      <c r="Q2862">
        <f t="shared" si="177"/>
        <v>28.4</v>
      </c>
      <c r="R2862" s="12" t="s">
        <v>8316</v>
      </c>
      <c r="S2862" t="s">
        <v>8334</v>
      </c>
      <c r="T2862" s="17">
        <f t="shared" si="178"/>
        <v>42716.7424537037</v>
      </c>
      <c r="U2862" s="17">
        <f t="shared" si="179"/>
        <v>42622.750555555554</v>
      </c>
    </row>
    <row r="2863" spans="2:21" ht="42.75" hidden="1" x14ac:dyDescent="0.45">
      <c r="B2863">
        <v>2501</v>
      </c>
      <c r="C2863" s="9" t="s">
        <v>2501</v>
      </c>
      <c r="D2863" s="3" t="s">
        <v>6611</v>
      </c>
      <c r="E2863" s="5">
        <v>11000</v>
      </c>
      <c r="F2863" s="7">
        <v>281</v>
      </c>
      <c r="G2863" t="s">
        <v>8220</v>
      </c>
      <c r="H2863" t="s">
        <v>8228</v>
      </c>
      <c r="I2863" t="s">
        <v>8250</v>
      </c>
      <c r="J2863">
        <v>1443379104</v>
      </c>
      <c r="K2863">
        <v>1440787104</v>
      </c>
      <c r="L2863" t="b">
        <v>0</v>
      </c>
      <c r="M2863">
        <v>7</v>
      </c>
      <c r="N2863" t="b">
        <v>0</v>
      </c>
      <c r="O2863" t="s">
        <v>8297</v>
      </c>
      <c r="P2863">
        <f t="shared" si="176"/>
        <v>3</v>
      </c>
      <c r="Q2863">
        <f t="shared" si="177"/>
        <v>40.14</v>
      </c>
      <c r="R2863" s="12" t="s">
        <v>8319</v>
      </c>
      <c r="S2863" t="s">
        <v>8357</v>
      </c>
      <c r="T2863" s="17">
        <f t="shared" si="178"/>
        <v>42244.776666666665</v>
      </c>
      <c r="U2863" s="17">
        <f t="shared" si="179"/>
        <v>42474.194212962961</v>
      </c>
    </row>
    <row r="2864" spans="2:21" ht="42.75" hidden="1" x14ac:dyDescent="0.45">
      <c r="B2864">
        <v>899</v>
      </c>
      <c r="C2864" s="9" t="s">
        <v>900</v>
      </c>
      <c r="D2864" s="3" t="s">
        <v>5009</v>
      </c>
      <c r="E2864" s="5">
        <v>750</v>
      </c>
      <c r="F2864" s="7">
        <v>280</v>
      </c>
      <c r="G2864" t="s">
        <v>8220</v>
      </c>
      <c r="H2864" t="s">
        <v>8223</v>
      </c>
      <c r="I2864" t="s">
        <v>8245</v>
      </c>
      <c r="J2864">
        <v>1306549362</v>
      </c>
      <c r="K2864">
        <v>1302661362</v>
      </c>
      <c r="L2864" t="b">
        <v>0</v>
      </c>
      <c r="M2864">
        <v>8</v>
      </c>
      <c r="N2864" t="b">
        <v>0</v>
      </c>
      <c r="O2864" t="s">
        <v>8277</v>
      </c>
      <c r="P2864">
        <f t="shared" si="176"/>
        <v>37</v>
      </c>
      <c r="Q2864">
        <f t="shared" si="177"/>
        <v>35</v>
      </c>
      <c r="R2864" s="12" t="s">
        <v>8327</v>
      </c>
      <c r="S2864" t="s">
        <v>8328</v>
      </c>
      <c r="T2864" s="17">
        <f t="shared" si="178"/>
        <v>40646.099097222221</v>
      </c>
      <c r="U2864" s="17">
        <f t="shared" si="179"/>
        <v>41813.666666666664</v>
      </c>
    </row>
    <row r="2865" spans="2:22" ht="42.75" hidden="1" x14ac:dyDescent="0.45">
      <c r="B2865">
        <v>974</v>
      </c>
      <c r="C2865" s="9" t="s">
        <v>975</v>
      </c>
      <c r="D2865" s="3" t="s">
        <v>5084</v>
      </c>
      <c r="E2865" s="5">
        <v>50000</v>
      </c>
      <c r="F2865" s="7">
        <v>280</v>
      </c>
      <c r="G2865" t="s">
        <v>8220</v>
      </c>
      <c r="H2865" t="s">
        <v>8223</v>
      </c>
      <c r="I2865" t="s">
        <v>8245</v>
      </c>
      <c r="J2865">
        <v>1458925156</v>
      </c>
      <c r="K2865">
        <v>1456336756</v>
      </c>
      <c r="L2865" t="b">
        <v>0</v>
      </c>
      <c r="M2865">
        <v>3</v>
      </c>
      <c r="N2865" t="b">
        <v>0</v>
      </c>
      <c r="O2865" t="s">
        <v>8271</v>
      </c>
      <c r="P2865">
        <f t="shared" si="176"/>
        <v>1</v>
      </c>
      <c r="Q2865">
        <f t="shared" si="177"/>
        <v>93.33</v>
      </c>
      <c r="R2865" s="12" t="s">
        <v>8308</v>
      </c>
      <c r="S2865" t="s">
        <v>8310</v>
      </c>
      <c r="T2865" s="17">
        <f t="shared" si="178"/>
        <v>42424.749490740738</v>
      </c>
      <c r="U2865" s="17">
        <f t="shared" si="179"/>
        <v>42746.7424537037</v>
      </c>
    </row>
    <row r="2866" spans="2:22" ht="42.75" hidden="1" x14ac:dyDescent="0.45">
      <c r="B2866">
        <v>1595</v>
      </c>
      <c r="C2866" s="9" t="s">
        <v>1596</v>
      </c>
      <c r="D2866" s="3" t="s">
        <v>5705</v>
      </c>
      <c r="E2866" s="5">
        <v>100000</v>
      </c>
      <c r="F2866" s="7">
        <v>280</v>
      </c>
      <c r="G2866" t="s">
        <v>8220</v>
      </c>
      <c r="H2866" t="s">
        <v>8223</v>
      </c>
      <c r="I2866" t="s">
        <v>8245</v>
      </c>
      <c r="J2866">
        <v>1403122380</v>
      </c>
      <c r="K2866">
        <v>1400634728</v>
      </c>
      <c r="L2866" t="b">
        <v>0</v>
      </c>
      <c r="M2866">
        <v>7</v>
      </c>
      <c r="N2866" t="b">
        <v>0</v>
      </c>
      <c r="O2866" t="s">
        <v>8289</v>
      </c>
      <c r="P2866">
        <f t="shared" si="176"/>
        <v>0</v>
      </c>
      <c r="Q2866">
        <f t="shared" si="177"/>
        <v>40</v>
      </c>
      <c r="R2866" s="12" t="s">
        <v>8313</v>
      </c>
      <c r="S2866" t="s">
        <v>8351</v>
      </c>
      <c r="T2866" s="17">
        <f t="shared" si="178"/>
        <v>41780.050092592595</v>
      </c>
      <c r="U2866" s="17">
        <f t="shared" si="179"/>
        <v>42274.776666666665</v>
      </c>
    </row>
    <row r="2867" spans="2:22" ht="42.75" hidden="1" x14ac:dyDescent="0.45">
      <c r="B2867">
        <v>1693</v>
      </c>
      <c r="C2867" s="9" t="s">
        <v>1694</v>
      </c>
      <c r="D2867" s="3" t="s">
        <v>5803</v>
      </c>
      <c r="E2867" s="5">
        <v>3000</v>
      </c>
      <c r="F2867" s="7">
        <v>280</v>
      </c>
      <c r="G2867" t="s">
        <v>8221</v>
      </c>
      <c r="H2867" t="s">
        <v>8224</v>
      </c>
      <c r="I2867" t="s">
        <v>8246</v>
      </c>
      <c r="J2867">
        <v>1491768000</v>
      </c>
      <c r="K2867">
        <v>1489097112</v>
      </c>
      <c r="L2867" t="b">
        <v>0</v>
      </c>
      <c r="M2867">
        <v>8</v>
      </c>
      <c r="N2867" t="b">
        <v>0</v>
      </c>
      <c r="O2867" t="s">
        <v>8291</v>
      </c>
      <c r="P2867">
        <f t="shared" si="176"/>
        <v>9</v>
      </c>
      <c r="Q2867">
        <f t="shared" si="177"/>
        <v>35</v>
      </c>
      <c r="R2867" s="12" t="s">
        <v>8327</v>
      </c>
      <c r="S2867" t="s">
        <v>8330</v>
      </c>
      <c r="T2867" s="17">
        <f t="shared" si="178"/>
        <v>42803.920277777783</v>
      </c>
      <c r="U2867" s="17">
        <f t="shared" si="179"/>
        <v>40691.099097222221</v>
      </c>
    </row>
    <row r="2868" spans="2:22" ht="42.75" hidden="1" x14ac:dyDescent="0.45">
      <c r="B2868">
        <v>2957</v>
      </c>
      <c r="C2868" s="9" t="s">
        <v>2957</v>
      </c>
      <c r="D2868" s="3" t="s">
        <v>7067</v>
      </c>
      <c r="E2868" s="5">
        <v>15000</v>
      </c>
      <c r="F2868" s="7">
        <v>280</v>
      </c>
      <c r="G2868" t="s">
        <v>8219</v>
      </c>
      <c r="H2868" t="s">
        <v>8223</v>
      </c>
      <c r="I2868" t="s">
        <v>8245</v>
      </c>
      <c r="J2868">
        <v>1427498172</v>
      </c>
      <c r="K2868">
        <v>1422317772</v>
      </c>
      <c r="L2868" t="b">
        <v>0</v>
      </c>
      <c r="M2868">
        <v>3</v>
      </c>
      <c r="N2868" t="b">
        <v>0</v>
      </c>
      <c r="O2868" t="s">
        <v>8301</v>
      </c>
      <c r="P2868">
        <f t="shared" si="176"/>
        <v>2</v>
      </c>
      <c r="Q2868">
        <f t="shared" si="177"/>
        <v>93.33</v>
      </c>
      <c r="R2868" s="12" t="s">
        <v>8323</v>
      </c>
      <c r="S2868" t="s">
        <v>8324</v>
      </c>
      <c r="T2868" s="17">
        <f t="shared" si="178"/>
        <v>42031.011249999996</v>
      </c>
      <c r="U2868" s="17">
        <f t="shared" si="179"/>
        <v>42454.707824074074</v>
      </c>
    </row>
    <row r="2869" spans="2:22" ht="28.5" x14ac:dyDescent="0.45">
      <c r="B2869">
        <v>3397</v>
      </c>
      <c r="C2869" s="9" t="s">
        <v>3396</v>
      </c>
      <c r="D2869" s="3" t="s">
        <v>7507</v>
      </c>
      <c r="E2869" s="5">
        <v>250</v>
      </c>
      <c r="F2869" s="7">
        <v>280</v>
      </c>
      <c r="G2869" t="s">
        <v>8218</v>
      </c>
      <c r="H2869" t="s">
        <v>8224</v>
      </c>
      <c r="I2869" t="s">
        <v>8246</v>
      </c>
      <c r="J2869">
        <v>1455832800</v>
      </c>
      <c r="K2869">
        <v>1452338929</v>
      </c>
      <c r="L2869" t="b">
        <v>0</v>
      </c>
      <c r="M2869">
        <v>24</v>
      </c>
      <c r="N2869" t="b">
        <v>1</v>
      </c>
      <c r="O2869" t="s">
        <v>8269</v>
      </c>
      <c r="P2869">
        <f t="shared" si="176"/>
        <v>112</v>
      </c>
      <c r="Q2869">
        <f t="shared" si="177"/>
        <v>11.67</v>
      </c>
      <c r="R2869" s="12" t="s">
        <v>8323</v>
      </c>
      <c r="S2869" t="s">
        <v>8326</v>
      </c>
      <c r="T2869" s="17">
        <f t="shared" si="178"/>
        <v>42378.478344907402</v>
      </c>
      <c r="U2869" s="17">
        <f t="shared" si="179"/>
        <v>41808.842361111114</v>
      </c>
    </row>
    <row r="2870" spans="2:22" ht="42.75" hidden="1" x14ac:dyDescent="0.45">
      <c r="B2870">
        <v>198</v>
      </c>
      <c r="C2870" s="9" t="s">
        <v>200</v>
      </c>
      <c r="D2870" s="3" t="s">
        <v>4308</v>
      </c>
      <c r="E2870" s="5">
        <v>25000</v>
      </c>
      <c r="F2870" s="7">
        <v>279</v>
      </c>
      <c r="G2870" t="s">
        <v>8220</v>
      </c>
      <c r="H2870" t="s">
        <v>8223</v>
      </c>
      <c r="I2870" t="s">
        <v>8245</v>
      </c>
      <c r="J2870">
        <v>1412500322</v>
      </c>
      <c r="K2870">
        <v>1409908322</v>
      </c>
      <c r="L2870" t="b">
        <v>0</v>
      </c>
      <c r="M2870">
        <v>6</v>
      </c>
      <c r="N2870" t="b">
        <v>0</v>
      </c>
      <c r="O2870" t="s">
        <v>8266</v>
      </c>
      <c r="P2870">
        <f t="shared" si="176"/>
        <v>1</v>
      </c>
      <c r="Q2870">
        <f t="shared" si="177"/>
        <v>46.5</v>
      </c>
      <c r="R2870" s="12" t="s">
        <v>8321</v>
      </c>
      <c r="S2870" t="s">
        <v>8325</v>
      </c>
      <c r="T2870" s="17">
        <f t="shared" si="178"/>
        <v>41887.383356481485</v>
      </c>
      <c r="U2870" s="17">
        <f t="shared" si="179"/>
        <v>42834.833333333328</v>
      </c>
    </row>
    <row r="2871" spans="2:22" ht="42.75" hidden="1" x14ac:dyDescent="0.45">
      <c r="B2871">
        <v>3099</v>
      </c>
      <c r="C2871" s="9" t="s">
        <v>3099</v>
      </c>
      <c r="D2871" s="3" t="s">
        <v>7209</v>
      </c>
      <c r="E2871" s="5">
        <v>2000</v>
      </c>
      <c r="F2871" s="7">
        <v>278</v>
      </c>
      <c r="G2871" t="s">
        <v>8220</v>
      </c>
      <c r="H2871" t="s">
        <v>8223</v>
      </c>
      <c r="I2871" t="s">
        <v>8245</v>
      </c>
      <c r="J2871">
        <v>1455251591</v>
      </c>
      <c r="K2871">
        <v>1452659591</v>
      </c>
      <c r="L2871" t="b">
        <v>0</v>
      </c>
      <c r="M2871">
        <v>5</v>
      </c>
      <c r="N2871" t="b">
        <v>0</v>
      </c>
      <c r="O2871" t="s">
        <v>8301</v>
      </c>
      <c r="P2871">
        <f t="shared" si="176"/>
        <v>14</v>
      </c>
      <c r="Q2871">
        <f t="shared" si="177"/>
        <v>55.6</v>
      </c>
      <c r="R2871" s="12" t="s">
        <v>8323</v>
      </c>
      <c r="S2871" t="s">
        <v>8324</v>
      </c>
      <c r="T2871" s="17">
        <f t="shared" si="178"/>
        <v>42382.189710648148</v>
      </c>
      <c r="U2871" s="17">
        <f t="shared" si="179"/>
        <v>42090.969583333332</v>
      </c>
    </row>
    <row r="2872" spans="2:22" ht="42.75" hidden="1" x14ac:dyDescent="0.45">
      <c r="B2872">
        <v>2579</v>
      </c>
      <c r="C2872" s="9" t="s">
        <v>2579</v>
      </c>
      <c r="D2872" s="3" t="s">
        <v>6689</v>
      </c>
      <c r="E2872" s="5">
        <v>200000</v>
      </c>
      <c r="F2872" s="7">
        <v>277</v>
      </c>
      <c r="G2872" t="s">
        <v>8219</v>
      </c>
      <c r="H2872" t="s">
        <v>8223</v>
      </c>
      <c r="I2872" t="s">
        <v>8245</v>
      </c>
      <c r="J2872">
        <v>1410810903</v>
      </c>
      <c r="K2872">
        <v>1405626903</v>
      </c>
      <c r="L2872" t="b">
        <v>0</v>
      </c>
      <c r="M2872">
        <v>12</v>
      </c>
      <c r="N2872" t="b">
        <v>0</v>
      </c>
      <c r="O2872" t="s">
        <v>8282</v>
      </c>
      <c r="P2872">
        <f t="shared" si="176"/>
        <v>0</v>
      </c>
      <c r="Q2872">
        <f t="shared" si="177"/>
        <v>23.08</v>
      </c>
      <c r="R2872" s="12" t="s">
        <v>8319</v>
      </c>
      <c r="S2872" t="s">
        <v>8345</v>
      </c>
      <c r="T2872" s="17">
        <f t="shared" si="178"/>
        <v>41837.829895833333</v>
      </c>
      <c r="U2872" s="17">
        <f t="shared" si="179"/>
        <v>42418.916666666672</v>
      </c>
    </row>
    <row r="2873" spans="2:22" ht="28.5" hidden="1" x14ac:dyDescent="0.45">
      <c r="B2873">
        <v>3371</v>
      </c>
      <c r="C2873" s="9" t="s">
        <v>3370</v>
      </c>
      <c r="D2873" s="3" t="s">
        <v>7481</v>
      </c>
      <c r="E2873" s="5">
        <v>200</v>
      </c>
      <c r="F2873" s="7">
        <v>277</v>
      </c>
      <c r="G2873" t="s">
        <v>8218</v>
      </c>
      <c r="H2873" t="s">
        <v>8223</v>
      </c>
      <c r="I2873" t="s">
        <v>8245</v>
      </c>
      <c r="J2873">
        <v>1449089965</v>
      </c>
      <c r="K2873">
        <v>1446670765</v>
      </c>
      <c r="L2873" t="b">
        <v>0</v>
      </c>
      <c r="M2873">
        <v>9</v>
      </c>
      <c r="N2873" t="b">
        <v>1</v>
      </c>
      <c r="O2873" t="s">
        <v>8269</v>
      </c>
      <c r="P2873">
        <f t="shared" si="176"/>
        <v>139</v>
      </c>
      <c r="Q2873">
        <f t="shared" si="177"/>
        <v>30.78</v>
      </c>
      <c r="R2873" s="12" t="s">
        <v>8323</v>
      </c>
      <c r="S2873" t="s">
        <v>8326</v>
      </c>
      <c r="T2873" s="17">
        <f t="shared" si="178"/>
        <v>42312.874594907407</v>
      </c>
      <c r="U2873" s="17">
        <f t="shared" si="179"/>
        <v>41917.383356481485</v>
      </c>
    </row>
    <row r="2874" spans="2:22" hidden="1" x14ac:dyDescent="0.45">
      <c r="B2874">
        <v>2680</v>
      </c>
      <c r="C2874" s="9" t="s">
        <v>2680</v>
      </c>
      <c r="D2874" s="3" t="s">
        <v>6790</v>
      </c>
      <c r="E2874" s="5">
        <v>32000</v>
      </c>
      <c r="F2874" s="7">
        <v>276</v>
      </c>
      <c r="G2874" t="s">
        <v>8220</v>
      </c>
      <c r="H2874" t="s">
        <v>8226</v>
      </c>
      <c r="I2874" t="s">
        <v>8248</v>
      </c>
      <c r="J2874">
        <v>1459915491</v>
      </c>
      <c r="K2874">
        <v>1457327091</v>
      </c>
      <c r="L2874" t="b">
        <v>0</v>
      </c>
      <c r="M2874">
        <v>4</v>
      </c>
      <c r="N2874" t="b">
        <v>0</v>
      </c>
      <c r="O2874" t="s">
        <v>8300</v>
      </c>
      <c r="P2874">
        <f t="shared" si="176"/>
        <v>1</v>
      </c>
      <c r="Q2874">
        <f t="shared" si="177"/>
        <v>69</v>
      </c>
      <c r="R2874" s="12" t="s">
        <v>8308</v>
      </c>
      <c r="S2874" t="s">
        <v>8340</v>
      </c>
      <c r="T2874" s="17">
        <f t="shared" si="178"/>
        <v>42436.211701388893</v>
      </c>
      <c r="U2874" s="17">
        <f t="shared" si="179"/>
        <v>42412.189710648148</v>
      </c>
    </row>
    <row r="2875" spans="2:22" ht="42.75" hidden="1" x14ac:dyDescent="0.45">
      <c r="B2875">
        <v>949</v>
      </c>
      <c r="C2875" s="9" t="s">
        <v>950</v>
      </c>
      <c r="D2875" s="3" t="s">
        <v>5059</v>
      </c>
      <c r="E2875" s="5">
        <v>20000</v>
      </c>
      <c r="F2875" s="7">
        <v>273</v>
      </c>
      <c r="G2875" t="s">
        <v>8220</v>
      </c>
      <c r="H2875" t="s">
        <v>8235</v>
      </c>
      <c r="I2875" t="s">
        <v>8248</v>
      </c>
      <c r="J2875">
        <v>1456016576</v>
      </c>
      <c r="K2875">
        <v>1450832576</v>
      </c>
      <c r="L2875" t="b">
        <v>0</v>
      </c>
      <c r="M2875">
        <v>7</v>
      </c>
      <c r="N2875" t="b">
        <v>0</v>
      </c>
      <c r="O2875" t="s">
        <v>8271</v>
      </c>
      <c r="P2875">
        <f t="shared" si="176"/>
        <v>1</v>
      </c>
      <c r="Q2875">
        <f t="shared" si="177"/>
        <v>39</v>
      </c>
      <c r="R2875" s="12" t="s">
        <v>8308</v>
      </c>
      <c r="S2875" t="s">
        <v>8310</v>
      </c>
      <c r="T2875" s="17">
        <f t="shared" si="178"/>
        <v>42361.043703703705</v>
      </c>
      <c r="U2875" s="17">
        <f t="shared" si="179"/>
        <v>41897.829895833333</v>
      </c>
    </row>
    <row r="2876" spans="2:22" ht="42.75" hidden="1" x14ac:dyDescent="0.45">
      <c r="B2876">
        <v>2891</v>
      </c>
      <c r="C2876" s="9" t="s">
        <v>2891</v>
      </c>
      <c r="D2876" s="3" t="s">
        <v>7001</v>
      </c>
      <c r="E2876" s="5">
        <v>10000</v>
      </c>
      <c r="F2876" s="7">
        <v>273</v>
      </c>
      <c r="G2876" t="s">
        <v>8220</v>
      </c>
      <c r="H2876" t="s">
        <v>8223</v>
      </c>
      <c r="I2876" t="s">
        <v>8245</v>
      </c>
      <c r="J2876">
        <v>1460751128</v>
      </c>
      <c r="K2876">
        <v>1455570728</v>
      </c>
      <c r="L2876" t="b">
        <v>0</v>
      </c>
      <c r="M2876">
        <v>10</v>
      </c>
      <c r="N2876" t="b">
        <v>0</v>
      </c>
      <c r="O2876" t="s">
        <v>8269</v>
      </c>
      <c r="P2876">
        <f t="shared" si="176"/>
        <v>3</v>
      </c>
      <c r="Q2876">
        <f t="shared" si="177"/>
        <v>27.3</v>
      </c>
      <c r="R2876" s="12" t="s">
        <v>8323</v>
      </c>
      <c r="S2876" t="s">
        <v>8326</v>
      </c>
      <c r="T2876" s="17">
        <f t="shared" si="178"/>
        <v>42415.883425925931</v>
      </c>
      <c r="U2876" s="17">
        <f t="shared" si="179"/>
        <v>42340.874594907407</v>
      </c>
    </row>
    <row r="2877" spans="2:22" ht="42.75" hidden="1" x14ac:dyDescent="0.45">
      <c r="B2877">
        <v>3205</v>
      </c>
      <c r="C2877" s="9" t="s">
        <v>3205</v>
      </c>
      <c r="D2877" s="3" t="s">
        <v>7315</v>
      </c>
      <c r="E2877" s="5">
        <v>8000</v>
      </c>
      <c r="F2877" s="7">
        <v>273</v>
      </c>
      <c r="G2877" t="s">
        <v>8220</v>
      </c>
      <c r="H2877" t="s">
        <v>8224</v>
      </c>
      <c r="I2877" t="s">
        <v>8246</v>
      </c>
      <c r="J2877">
        <v>1430470772</v>
      </c>
      <c r="K2877">
        <v>1427878772</v>
      </c>
      <c r="L2877" t="b">
        <v>0</v>
      </c>
      <c r="M2877">
        <v>12</v>
      </c>
      <c r="N2877" t="b">
        <v>0</v>
      </c>
      <c r="O2877" t="s">
        <v>8303</v>
      </c>
      <c r="P2877">
        <f t="shared" si="176"/>
        <v>3</v>
      </c>
      <c r="Q2877">
        <f t="shared" si="177"/>
        <v>22.75</v>
      </c>
      <c r="R2877" s="12" t="s">
        <v>8323</v>
      </c>
      <c r="S2877" t="s">
        <v>8335</v>
      </c>
      <c r="T2877" s="17">
        <f t="shared" si="178"/>
        <v>42095.374675925923</v>
      </c>
      <c r="U2877" s="17">
        <f t="shared" si="179"/>
        <v>42466.170034722221</v>
      </c>
      <c r="V2877">
        <f>YEAR(T:T)</f>
        <v>2015</v>
      </c>
    </row>
    <row r="2878" spans="2:22" ht="42.75" x14ac:dyDescent="0.45">
      <c r="B2878">
        <v>2820</v>
      </c>
      <c r="C2878" s="9" t="s">
        <v>2820</v>
      </c>
      <c r="D2878" s="3" t="s">
        <v>6930</v>
      </c>
      <c r="E2878" s="5">
        <v>200</v>
      </c>
      <c r="F2878" s="7">
        <v>272</v>
      </c>
      <c r="G2878" t="s">
        <v>8218</v>
      </c>
      <c r="H2878" t="s">
        <v>8224</v>
      </c>
      <c r="I2878" t="s">
        <v>8246</v>
      </c>
      <c r="J2878">
        <v>1456444800</v>
      </c>
      <c r="K2878">
        <v>1454337589</v>
      </c>
      <c r="L2878" t="b">
        <v>0</v>
      </c>
      <c r="M2878">
        <v>20</v>
      </c>
      <c r="N2878" t="b">
        <v>1</v>
      </c>
      <c r="O2878" t="s">
        <v>8269</v>
      </c>
      <c r="P2878">
        <f t="shared" si="176"/>
        <v>136</v>
      </c>
      <c r="Q2878">
        <f t="shared" si="177"/>
        <v>13.6</v>
      </c>
      <c r="R2878" s="12" t="s">
        <v>8323</v>
      </c>
      <c r="S2878" t="s">
        <v>8326</v>
      </c>
      <c r="T2878" s="17">
        <f t="shared" si="178"/>
        <v>42401.610983796301</v>
      </c>
      <c r="U2878" s="17">
        <f t="shared" si="179"/>
        <v>42421.043703703705</v>
      </c>
    </row>
    <row r="2879" spans="2:22" ht="42.75" hidden="1" x14ac:dyDescent="0.45">
      <c r="B2879">
        <v>2874</v>
      </c>
      <c r="C2879" s="9" t="s">
        <v>2874</v>
      </c>
      <c r="D2879" s="3" t="s">
        <v>6984</v>
      </c>
      <c r="E2879" s="5">
        <v>5000</v>
      </c>
      <c r="F2879" s="7">
        <v>271</v>
      </c>
      <c r="G2879" t="s">
        <v>8220</v>
      </c>
      <c r="H2879" t="s">
        <v>8223</v>
      </c>
      <c r="I2879" t="s">
        <v>8245</v>
      </c>
      <c r="J2879">
        <v>1484684186</v>
      </c>
      <c r="K2879">
        <v>1482092186</v>
      </c>
      <c r="L2879" t="b">
        <v>0</v>
      </c>
      <c r="M2879">
        <v>3</v>
      </c>
      <c r="N2879" t="b">
        <v>0</v>
      </c>
      <c r="O2879" t="s">
        <v>8269</v>
      </c>
      <c r="P2879">
        <f t="shared" si="176"/>
        <v>5</v>
      </c>
      <c r="Q2879">
        <f t="shared" si="177"/>
        <v>90.33</v>
      </c>
      <c r="R2879" s="12" t="s">
        <v>8323</v>
      </c>
      <c r="S2879" t="s">
        <v>8326</v>
      </c>
      <c r="T2879" s="17">
        <f t="shared" si="178"/>
        <v>42722.84474537037</v>
      </c>
      <c r="U2879" s="17">
        <f t="shared" si="179"/>
        <v>42475.84175925926</v>
      </c>
    </row>
    <row r="2880" spans="2:22" ht="42.75" hidden="1" x14ac:dyDescent="0.45">
      <c r="B2880">
        <v>1136</v>
      </c>
      <c r="C2880" s="9" t="s">
        <v>1137</v>
      </c>
      <c r="D2880" s="3" t="s">
        <v>5246</v>
      </c>
      <c r="E2880" s="5">
        <v>4190</v>
      </c>
      <c r="F2880" s="7">
        <v>270</v>
      </c>
      <c r="G2880" t="s">
        <v>8220</v>
      </c>
      <c r="H2880" t="s">
        <v>8229</v>
      </c>
      <c r="I2880" t="s">
        <v>8248</v>
      </c>
      <c r="J2880">
        <v>1450541229</v>
      </c>
      <c r="K2880">
        <v>1447949229</v>
      </c>
      <c r="L2880" t="b">
        <v>0</v>
      </c>
      <c r="M2880">
        <v>6</v>
      </c>
      <c r="N2880" t="b">
        <v>0</v>
      </c>
      <c r="O2880" t="s">
        <v>8281</v>
      </c>
      <c r="P2880">
        <f t="shared" si="176"/>
        <v>6</v>
      </c>
      <c r="Q2880">
        <f t="shared" si="177"/>
        <v>45</v>
      </c>
      <c r="R2880" s="12" t="s">
        <v>8316</v>
      </c>
      <c r="S2880" t="s">
        <v>8344</v>
      </c>
      <c r="T2880" s="17">
        <f t="shared" si="178"/>
        <v>42327.671631944439</v>
      </c>
      <c r="U2880" s="17">
        <f t="shared" si="179"/>
        <v>42125.374675925923</v>
      </c>
    </row>
    <row r="2881" spans="2:21" ht="42.75" hidden="1" x14ac:dyDescent="0.45">
      <c r="B2881">
        <v>2348</v>
      </c>
      <c r="C2881" s="9" t="s">
        <v>2349</v>
      </c>
      <c r="D2881" s="3" t="s">
        <v>6458</v>
      </c>
      <c r="E2881" s="5">
        <v>70000</v>
      </c>
      <c r="F2881" s="7">
        <v>270</v>
      </c>
      <c r="G2881" t="s">
        <v>8219</v>
      </c>
      <c r="H2881" t="s">
        <v>8223</v>
      </c>
      <c r="I2881" t="s">
        <v>8245</v>
      </c>
      <c r="J2881">
        <v>1456006938</v>
      </c>
      <c r="K2881">
        <v>1450822938</v>
      </c>
      <c r="L2881" t="b">
        <v>0</v>
      </c>
      <c r="M2881">
        <v>5</v>
      </c>
      <c r="N2881" t="b">
        <v>0</v>
      </c>
      <c r="O2881" t="s">
        <v>8270</v>
      </c>
      <c r="P2881">
        <f t="shared" si="176"/>
        <v>0</v>
      </c>
      <c r="Q2881">
        <f t="shared" si="177"/>
        <v>54</v>
      </c>
      <c r="R2881" s="12" t="s">
        <v>8308</v>
      </c>
      <c r="S2881" t="s">
        <v>8342</v>
      </c>
      <c r="T2881" s="17">
        <f t="shared" si="178"/>
        <v>42360.932152777779</v>
      </c>
      <c r="U2881" s="17">
        <f t="shared" si="179"/>
        <v>42426</v>
      </c>
    </row>
    <row r="2882" spans="2:21" ht="28.5" x14ac:dyDescent="0.45">
      <c r="B2882">
        <v>3738</v>
      </c>
      <c r="C2882" s="9" t="s">
        <v>3735</v>
      </c>
      <c r="D2882" s="3" t="s">
        <v>7848</v>
      </c>
      <c r="E2882" s="5">
        <v>1500</v>
      </c>
      <c r="F2882" s="7">
        <v>270</v>
      </c>
      <c r="G2882" t="s">
        <v>8220</v>
      </c>
      <c r="H2882" t="s">
        <v>8224</v>
      </c>
      <c r="I2882" t="s">
        <v>8246</v>
      </c>
      <c r="J2882">
        <v>1405461600</v>
      </c>
      <c r="K2882">
        <v>1403562705</v>
      </c>
      <c r="L2882" t="b">
        <v>0</v>
      </c>
      <c r="M2882">
        <v>6</v>
      </c>
      <c r="N2882" t="b">
        <v>0</v>
      </c>
      <c r="O2882" t="s">
        <v>8269</v>
      </c>
      <c r="P2882">
        <f t="shared" si="176"/>
        <v>18</v>
      </c>
      <c r="Q2882">
        <f t="shared" si="177"/>
        <v>45</v>
      </c>
      <c r="R2882" s="12" t="s">
        <v>8323</v>
      </c>
      <c r="S2882" t="s">
        <v>8326</v>
      </c>
      <c r="T2882" s="17">
        <f t="shared" si="178"/>
        <v>41813.938715277778</v>
      </c>
      <c r="U2882" s="17">
        <f t="shared" si="179"/>
        <v>42752.84474537037</v>
      </c>
    </row>
    <row r="2883" spans="2:21" ht="42.75" x14ac:dyDescent="0.45">
      <c r="B2883">
        <v>3824</v>
      </c>
      <c r="C2883" s="9" t="s">
        <v>3821</v>
      </c>
      <c r="D2883" s="3" t="s">
        <v>7933</v>
      </c>
      <c r="E2883" s="5">
        <v>250</v>
      </c>
      <c r="F2883" s="7">
        <v>270</v>
      </c>
      <c r="G2883" t="s">
        <v>8218</v>
      </c>
      <c r="H2883" t="s">
        <v>8224</v>
      </c>
      <c r="I2883" t="s">
        <v>8246</v>
      </c>
      <c r="J2883">
        <v>1470058860</v>
      </c>
      <c r="K2883">
        <v>1469026903</v>
      </c>
      <c r="L2883" t="b">
        <v>0</v>
      </c>
      <c r="M2883">
        <v>7</v>
      </c>
      <c r="N2883" t="b">
        <v>1</v>
      </c>
      <c r="O2883" t="s">
        <v>8269</v>
      </c>
      <c r="P2883">
        <f t="shared" ref="P2883:P2946" si="180">ROUND(F2883/E2883*100,0)</f>
        <v>108</v>
      </c>
      <c r="Q2883">
        <f t="shared" ref="Q2883:Q2946" si="181">IFERROR(ROUND(F2883/M2883,2),0)</f>
        <v>38.57</v>
      </c>
      <c r="R2883" s="12" t="s">
        <v>8323</v>
      </c>
      <c r="S2883" t="s">
        <v>8326</v>
      </c>
      <c r="T2883" s="17">
        <f t="shared" ref="T2883:T2946" si="182">(((K2883/60)/60)/24)+DATE(1970,1,1)</f>
        <v>42571.626192129625</v>
      </c>
      <c r="U2883" s="17">
        <f t="shared" si="179"/>
        <v>42357.671631944439</v>
      </c>
    </row>
    <row r="2884" spans="2:21" ht="42.75" hidden="1" x14ac:dyDescent="0.45">
      <c r="B2884">
        <v>1045</v>
      </c>
      <c r="C2884" s="9" t="s">
        <v>1046</v>
      </c>
      <c r="D2884" s="3" t="s">
        <v>5155</v>
      </c>
      <c r="E2884" s="5">
        <v>10000</v>
      </c>
      <c r="F2884" s="7">
        <v>266</v>
      </c>
      <c r="G2884" t="s">
        <v>8219</v>
      </c>
      <c r="H2884" t="s">
        <v>8223</v>
      </c>
      <c r="I2884" t="s">
        <v>8245</v>
      </c>
      <c r="J2884">
        <v>1408827550</v>
      </c>
      <c r="K2884">
        <v>1406235550</v>
      </c>
      <c r="L2884" t="b">
        <v>0</v>
      </c>
      <c r="M2884">
        <v>8</v>
      </c>
      <c r="N2884" t="b">
        <v>0</v>
      </c>
      <c r="O2884" t="s">
        <v>8279</v>
      </c>
      <c r="P2884">
        <f t="shared" si="180"/>
        <v>3</v>
      </c>
      <c r="Q2884">
        <f t="shared" si="181"/>
        <v>33.25</v>
      </c>
      <c r="R2884" s="12" t="s">
        <v>8346</v>
      </c>
      <c r="S2884" t="s">
        <v>8347</v>
      </c>
      <c r="T2884" s="17">
        <f t="shared" si="182"/>
        <v>41844.874421296299</v>
      </c>
      <c r="U2884" s="17">
        <f t="shared" si="179"/>
        <v>42420.932152777779</v>
      </c>
    </row>
    <row r="2885" spans="2:21" ht="42.75" hidden="1" x14ac:dyDescent="0.45">
      <c r="B2885">
        <v>2860</v>
      </c>
      <c r="C2885" s="9" t="s">
        <v>2860</v>
      </c>
      <c r="D2885" s="3" t="s">
        <v>6970</v>
      </c>
      <c r="E2885" s="5">
        <v>4000</v>
      </c>
      <c r="F2885" s="7">
        <v>266</v>
      </c>
      <c r="G2885" t="s">
        <v>8220</v>
      </c>
      <c r="H2885" t="s">
        <v>8223</v>
      </c>
      <c r="I2885" t="s">
        <v>8245</v>
      </c>
      <c r="J2885">
        <v>1466363576</v>
      </c>
      <c r="K2885">
        <v>1461179576</v>
      </c>
      <c r="L2885" t="b">
        <v>0</v>
      </c>
      <c r="M2885">
        <v>9</v>
      </c>
      <c r="N2885" t="b">
        <v>0</v>
      </c>
      <c r="O2885" t="s">
        <v>8269</v>
      </c>
      <c r="P2885">
        <f t="shared" si="180"/>
        <v>7</v>
      </c>
      <c r="Q2885">
        <f t="shared" si="181"/>
        <v>29.56</v>
      </c>
      <c r="R2885" s="12" t="s">
        <v>8323</v>
      </c>
      <c r="S2885" t="s">
        <v>8326</v>
      </c>
      <c r="T2885" s="17">
        <f t="shared" si="182"/>
        <v>42480.800648148142</v>
      </c>
      <c r="U2885" s="17">
        <f t="shared" si="179"/>
        <v>41835.916666666664</v>
      </c>
    </row>
    <row r="2886" spans="2:21" ht="57" hidden="1" x14ac:dyDescent="0.45">
      <c r="B2886">
        <v>2908</v>
      </c>
      <c r="C2886" s="9" t="s">
        <v>2908</v>
      </c>
      <c r="D2886" s="3" t="s">
        <v>7018</v>
      </c>
      <c r="E2886" s="5">
        <v>9600</v>
      </c>
      <c r="F2886" s="7">
        <v>264</v>
      </c>
      <c r="G2886" t="s">
        <v>8220</v>
      </c>
      <c r="H2886" t="s">
        <v>8223</v>
      </c>
      <c r="I2886" t="s">
        <v>8245</v>
      </c>
      <c r="J2886">
        <v>1465407219</v>
      </c>
      <c r="K2886">
        <v>1462815219</v>
      </c>
      <c r="L2886" t="b">
        <v>0</v>
      </c>
      <c r="M2886">
        <v>5</v>
      </c>
      <c r="N2886" t="b">
        <v>0</v>
      </c>
      <c r="O2886" t="s">
        <v>8269</v>
      </c>
      <c r="P2886">
        <f t="shared" si="180"/>
        <v>3</v>
      </c>
      <c r="Q2886">
        <f t="shared" si="181"/>
        <v>52.8</v>
      </c>
      <c r="R2886" s="12" t="s">
        <v>8323</v>
      </c>
      <c r="S2886" t="s">
        <v>8326</v>
      </c>
      <c r="T2886" s="17">
        <f t="shared" si="182"/>
        <v>42499.731701388882</v>
      </c>
      <c r="U2886" s="17">
        <f t="shared" ref="U2886:U2949" si="183">(((J2883/60)/60)/24)+DATE(1970,1,1)</f>
        <v>42583.570138888885</v>
      </c>
    </row>
    <row r="2887" spans="2:21" ht="42.75" hidden="1" x14ac:dyDescent="0.45">
      <c r="B2887">
        <v>197</v>
      </c>
      <c r="C2887" s="9" t="s">
        <v>199</v>
      </c>
      <c r="D2887" s="3" t="s">
        <v>4307</v>
      </c>
      <c r="E2887" s="5">
        <v>2500</v>
      </c>
      <c r="F2887" s="7">
        <v>262</v>
      </c>
      <c r="G2887" t="s">
        <v>8220</v>
      </c>
      <c r="H2887" t="s">
        <v>8224</v>
      </c>
      <c r="I2887" t="s">
        <v>8246</v>
      </c>
      <c r="J2887">
        <v>1487365200</v>
      </c>
      <c r="K2887">
        <v>1483734100</v>
      </c>
      <c r="L2887" t="b">
        <v>0</v>
      </c>
      <c r="M2887">
        <v>8</v>
      </c>
      <c r="N2887" t="b">
        <v>0</v>
      </c>
      <c r="O2887" t="s">
        <v>8266</v>
      </c>
      <c r="P2887">
        <f t="shared" si="180"/>
        <v>10</v>
      </c>
      <c r="Q2887">
        <f t="shared" si="181"/>
        <v>32.75</v>
      </c>
      <c r="R2887" s="12" t="s">
        <v>8321</v>
      </c>
      <c r="S2887" t="s">
        <v>8325</v>
      </c>
      <c r="T2887" s="17">
        <f t="shared" si="182"/>
        <v>42741.848379629635</v>
      </c>
      <c r="U2887" s="17">
        <f t="shared" si="183"/>
        <v>41874.874421296299</v>
      </c>
    </row>
    <row r="2888" spans="2:21" ht="42.75" hidden="1" x14ac:dyDescent="0.45">
      <c r="B2888">
        <v>621</v>
      </c>
      <c r="C2888" s="9" t="s">
        <v>622</v>
      </c>
      <c r="D2888" s="3" t="s">
        <v>4731</v>
      </c>
      <c r="E2888" s="5">
        <v>25000</v>
      </c>
      <c r="F2888" s="7">
        <v>261</v>
      </c>
      <c r="G2888" t="s">
        <v>8219</v>
      </c>
      <c r="H2888" t="s">
        <v>8223</v>
      </c>
      <c r="I2888" t="s">
        <v>8245</v>
      </c>
      <c r="J2888">
        <v>1467934937</v>
      </c>
      <c r="K2888">
        <v>1465342937</v>
      </c>
      <c r="L2888" t="b">
        <v>0</v>
      </c>
      <c r="M2888">
        <v>3</v>
      </c>
      <c r="N2888" t="b">
        <v>0</v>
      </c>
      <c r="O2888" t="s">
        <v>8270</v>
      </c>
      <c r="P2888">
        <f t="shared" si="180"/>
        <v>1</v>
      </c>
      <c r="Q2888">
        <f t="shared" si="181"/>
        <v>87</v>
      </c>
      <c r="R2888" s="12" t="s">
        <v>8308</v>
      </c>
      <c r="S2888" t="s">
        <v>8342</v>
      </c>
      <c r="T2888" s="17">
        <f t="shared" si="182"/>
        <v>42528.987696759257</v>
      </c>
      <c r="U2888" s="17">
        <f t="shared" si="183"/>
        <v>42540.800648148142</v>
      </c>
    </row>
    <row r="2889" spans="2:21" ht="42.75" hidden="1" x14ac:dyDescent="0.45">
      <c r="B2889">
        <v>94</v>
      </c>
      <c r="C2889" s="9" t="s">
        <v>96</v>
      </c>
      <c r="D2889" s="3" t="s">
        <v>4205</v>
      </c>
      <c r="E2889" s="5">
        <v>250</v>
      </c>
      <c r="F2889" s="7">
        <v>260</v>
      </c>
      <c r="G2889" t="s">
        <v>8218</v>
      </c>
      <c r="H2889" t="s">
        <v>8224</v>
      </c>
      <c r="I2889" t="s">
        <v>8246</v>
      </c>
      <c r="J2889">
        <v>1396890822</v>
      </c>
      <c r="K2889">
        <v>1395162822</v>
      </c>
      <c r="L2889" t="b">
        <v>0</v>
      </c>
      <c r="M2889">
        <v>12</v>
      </c>
      <c r="N2889" t="b">
        <v>1</v>
      </c>
      <c r="O2889" t="s">
        <v>8264</v>
      </c>
      <c r="P2889">
        <f t="shared" si="180"/>
        <v>104</v>
      </c>
      <c r="Q2889">
        <f t="shared" si="181"/>
        <v>21.67</v>
      </c>
      <c r="R2889" s="12" t="s">
        <v>8321</v>
      </c>
      <c r="S2889" t="s">
        <v>8343</v>
      </c>
      <c r="T2889" s="17">
        <f t="shared" si="182"/>
        <v>41716.717847222222</v>
      </c>
      <c r="U2889" s="17">
        <f t="shared" si="183"/>
        <v>42529.731701388882</v>
      </c>
    </row>
    <row r="2890" spans="2:21" ht="42.75" hidden="1" x14ac:dyDescent="0.45">
      <c r="B2890">
        <v>691</v>
      </c>
      <c r="C2890" s="9" t="s">
        <v>692</v>
      </c>
      <c r="D2890" s="3" t="s">
        <v>4801</v>
      </c>
      <c r="E2890" s="5">
        <v>50000</v>
      </c>
      <c r="F2890" s="7">
        <v>260</v>
      </c>
      <c r="G2890" t="s">
        <v>8220</v>
      </c>
      <c r="H2890" t="s">
        <v>8223</v>
      </c>
      <c r="I2890" t="s">
        <v>8245</v>
      </c>
      <c r="J2890">
        <v>1435711246</v>
      </c>
      <c r="K2890">
        <v>1433292046</v>
      </c>
      <c r="L2890" t="b">
        <v>0</v>
      </c>
      <c r="M2890">
        <v>10</v>
      </c>
      <c r="N2890" t="b">
        <v>0</v>
      </c>
      <c r="O2890" t="s">
        <v>8271</v>
      </c>
      <c r="P2890">
        <f t="shared" si="180"/>
        <v>1</v>
      </c>
      <c r="Q2890">
        <f t="shared" si="181"/>
        <v>26</v>
      </c>
      <c r="R2890" s="12" t="s">
        <v>8308</v>
      </c>
      <c r="S2890" t="s">
        <v>8310</v>
      </c>
      <c r="T2890" s="17">
        <f t="shared" si="182"/>
        <v>42158.028310185182</v>
      </c>
      <c r="U2890" s="17">
        <f t="shared" si="183"/>
        <v>42783.875</v>
      </c>
    </row>
    <row r="2891" spans="2:21" ht="42.75" hidden="1" x14ac:dyDescent="0.45">
      <c r="B2891">
        <v>891</v>
      </c>
      <c r="C2891" s="9" t="s">
        <v>892</v>
      </c>
      <c r="D2891" s="3" t="s">
        <v>5001</v>
      </c>
      <c r="E2891" s="5">
        <v>8000</v>
      </c>
      <c r="F2891" s="7">
        <v>260</v>
      </c>
      <c r="G2891" t="s">
        <v>8220</v>
      </c>
      <c r="H2891" t="s">
        <v>8223</v>
      </c>
      <c r="I2891" t="s">
        <v>8245</v>
      </c>
      <c r="J2891">
        <v>1408581930</v>
      </c>
      <c r="K2891">
        <v>1405989930</v>
      </c>
      <c r="L2891" t="b">
        <v>0</v>
      </c>
      <c r="M2891">
        <v>9</v>
      </c>
      <c r="N2891" t="b">
        <v>0</v>
      </c>
      <c r="O2891" t="s">
        <v>8277</v>
      </c>
      <c r="P2891">
        <f t="shared" si="180"/>
        <v>3</v>
      </c>
      <c r="Q2891">
        <f t="shared" si="181"/>
        <v>28.89</v>
      </c>
      <c r="R2891" s="12" t="s">
        <v>8327</v>
      </c>
      <c r="S2891" t="s">
        <v>8328</v>
      </c>
      <c r="T2891" s="17">
        <f t="shared" si="182"/>
        <v>41842.031597222223</v>
      </c>
      <c r="U2891" s="17">
        <f t="shared" si="183"/>
        <v>42558.987696759257</v>
      </c>
    </row>
    <row r="2892" spans="2:21" ht="42.75" hidden="1" x14ac:dyDescent="0.45">
      <c r="B2892">
        <v>1918</v>
      </c>
      <c r="C2892" s="9" t="s">
        <v>1919</v>
      </c>
      <c r="D2892" s="3" t="s">
        <v>6028</v>
      </c>
      <c r="E2892" s="5">
        <v>25000</v>
      </c>
      <c r="F2892" s="7">
        <v>260</v>
      </c>
      <c r="G2892" t="s">
        <v>8220</v>
      </c>
      <c r="H2892" t="s">
        <v>8223</v>
      </c>
      <c r="I2892" t="s">
        <v>8245</v>
      </c>
      <c r="J2892">
        <v>1407869851</v>
      </c>
      <c r="K2892">
        <v>1404845851</v>
      </c>
      <c r="L2892" t="b">
        <v>0</v>
      </c>
      <c r="M2892">
        <v>9</v>
      </c>
      <c r="N2892" t="b">
        <v>0</v>
      </c>
      <c r="O2892" t="s">
        <v>8292</v>
      </c>
      <c r="P2892">
        <f t="shared" si="180"/>
        <v>1</v>
      </c>
      <c r="Q2892">
        <f t="shared" si="181"/>
        <v>28.89</v>
      </c>
      <c r="R2892" s="12" t="s">
        <v>8308</v>
      </c>
      <c r="S2892" t="s">
        <v>8318</v>
      </c>
      <c r="T2892" s="17">
        <f t="shared" si="182"/>
        <v>41828.789942129632</v>
      </c>
      <c r="U2892" s="17">
        <f t="shared" si="183"/>
        <v>41736.717847222222</v>
      </c>
    </row>
    <row r="2893" spans="2:21" ht="42.75" hidden="1" x14ac:dyDescent="0.45">
      <c r="B2893">
        <v>2755</v>
      </c>
      <c r="C2893" s="9" t="s">
        <v>2755</v>
      </c>
      <c r="D2893" s="3" t="s">
        <v>6865</v>
      </c>
      <c r="E2893" s="5">
        <v>500</v>
      </c>
      <c r="F2893" s="7">
        <v>260</v>
      </c>
      <c r="G2893" t="s">
        <v>8220</v>
      </c>
      <c r="H2893" t="s">
        <v>8240</v>
      </c>
      <c r="I2893" t="s">
        <v>8248</v>
      </c>
      <c r="J2893">
        <v>1428519527</v>
      </c>
      <c r="K2893">
        <v>1425927527</v>
      </c>
      <c r="L2893" t="b">
        <v>0</v>
      </c>
      <c r="M2893">
        <v>15</v>
      </c>
      <c r="N2893" t="b">
        <v>0</v>
      </c>
      <c r="O2893" t="s">
        <v>8302</v>
      </c>
      <c r="P2893">
        <f t="shared" si="180"/>
        <v>52</v>
      </c>
      <c r="Q2893">
        <f t="shared" si="181"/>
        <v>17.329999999999998</v>
      </c>
      <c r="R2893" s="12" t="s">
        <v>8311</v>
      </c>
      <c r="S2893" t="s">
        <v>8356</v>
      </c>
      <c r="T2893" s="17">
        <f t="shared" si="182"/>
        <v>42072.790821759263</v>
      </c>
      <c r="U2893" s="17">
        <f t="shared" si="183"/>
        <v>42186.028310185182</v>
      </c>
    </row>
    <row r="2894" spans="2:21" ht="42.75" hidden="1" x14ac:dyDescent="0.45">
      <c r="B2894">
        <v>3857</v>
      </c>
      <c r="C2894" s="9" t="s">
        <v>3854</v>
      </c>
      <c r="D2894" s="3" t="s">
        <v>7966</v>
      </c>
      <c r="E2894" s="5">
        <v>5000</v>
      </c>
      <c r="F2894" s="7">
        <v>260</v>
      </c>
      <c r="G2894" t="s">
        <v>8220</v>
      </c>
      <c r="H2894" t="s">
        <v>8223</v>
      </c>
      <c r="I2894" t="s">
        <v>8245</v>
      </c>
      <c r="J2894">
        <v>1406913120</v>
      </c>
      <c r="K2894">
        <v>1404927690</v>
      </c>
      <c r="L2894" t="b">
        <v>0</v>
      </c>
      <c r="M2894">
        <v>4</v>
      </c>
      <c r="N2894" t="b">
        <v>0</v>
      </c>
      <c r="O2894" t="s">
        <v>8269</v>
      </c>
      <c r="P2894">
        <f t="shared" si="180"/>
        <v>5</v>
      </c>
      <c r="Q2894">
        <f t="shared" si="181"/>
        <v>65</v>
      </c>
      <c r="R2894" s="12" t="s">
        <v>8323</v>
      </c>
      <c r="S2894" t="s">
        <v>8326</v>
      </c>
      <c r="T2894" s="17">
        <f t="shared" si="182"/>
        <v>41829.73715277778</v>
      </c>
      <c r="U2894" s="17">
        <f t="shared" si="183"/>
        <v>41872.031597222223</v>
      </c>
    </row>
    <row r="2895" spans="2:21" ht="28.5" hidden="1" x14ac:dyDescent="0.45">
      <c r="B2895">
        <v>3891</v>
      </c>
      <c r="C2895" s="9" t="s">
        <v>3888</v>
      </c>
      <c r="D2895" s="3" t="s">
        <v>7999</v>
      </c>
      <c r="E2895" s="5">
        <v>800</v>
      </c>
      <c r="F2895" s="7">
        <v>260</v>
      </c>
      <c r="G2895" t="s">
        <v>8220</v>
      </c>
      <c r="H2895" t="s">
        <v>8223</v>
      </c>
      <c r="I2895" t="s">
        <v>8245</v>
      </c>
      <c r="J2895">
        <v>1427086740</v>
      </c>
      <c r="K2895">
        <v>1424488244</v>
      </c>
      <c r="L2895" t="b">
        <v>0</v>
      </c>
      <c r="M2895">
        <v>7</v>
      </c>
      <c r="N2895" t="b">
        <v>0</v>
      </c>
      <c r="O2895" t="s">
        <v>8269</v>
      </c>
      <c r="P2895">
        <f t="shared" si="180"/>
        <v>33</v>
      </c>
      <c r="Q2895">
        <f t="shared" si="181"/>
        <v>37.14</v>
      </c>
      <c r="R2895" s="12" t="s">
        <v>8323</v>
      </c>
      <c r="S2895" t="s">
        <v>8326</v>
      </c>
      <c r="T2895" s="17">
        <f t="shared" si="182"/>
        <v>42056.1324537037</v>
      </c>
      <c r="U2895" s="17">
        <f t="shared" si="183"/>
        <v>41863.789942129632</v>
      </c>
    </row>
    <row r="2896" spans="2:21" ht="57" hidden="1" x14ac:dyDescent="0.45">
      <c r="B2896">
        <v>575</v>
      </c>
      <c r="C2896" s="9" t="s">
        <v>576</v>
      </c>
      <c r="D2896" s="3" t="s">
        <v>4685</v>
      </c>
      <c r="E2896" s="5">
        <v>60000</v>
      </c>
      <c r="F2896" s="7">
        <v>259</v>
      </c>
      <c r="G2896" t="s">
        <v>8220</v>
      </c>
      <c r="H2896" t="s">
        <v>8235</v>
      </c>
      <c r="I2896" t="s">
        <v>8248</v>
      </c>
      <c r="J2896">
        <v>1434213443</v>
      </c>
      <c r="K2896">
        <v>1431621443</v>
      </c>
      <c r="L2896" t="b">
        <v>0</v>
      </c>
      <c r="M2896">
        <v>4</v>
      </c>
      <c r="N2896" t="b">
        <v>0</v>
      </c>
      <c r="O2896" t="s">
        <v>8270</v>
      </c>
      <c r="P2896">
        <f t="shared" si="180"/>
        <v>0</v>
      </c>
      <c r="Q2896">
        <f t="shared" si="181"/>
        <v>64.75</v>
      </c>
      <c r="R2896" s="12" t="s">
        <v>8308</v>
      </c>
      <c r="S2896" t="s">
        <v>8342</v>
      </c>
      <c r="T2896" s="17">
        <f t="shared" si="182"/>
        <v>42138.692627314813</v>
      </c>
      <c r="U2896" s="17">
        <f t="shared" si="183"/>
        <v>42102.790821759263</v>
      </c>
    </row>
    <row r="2897" spans="2:21" ht="57" hidden="1" x14ac:dyDescent="0.45">
      <c r="B2897">
        <v>3141</v>
      </c>
      <c r="C2897" s="9" t="s">
        <v>3141</v>
      </c>
      <c r="D2897" s="3" t="s">
        <v>7251</v>
      </c>
      <c r="E2897" s="5">
        <v>500</v>
      </c>
      <c r="F2897" s="7">
        <v>258</v>
      </c>
      <c r="G2897" t="s">
        <v>8221</v>
      </c>
      <c r="H2897" t="s">
        <v>8232</v>
      </c>
      <c r="I2897" t="s">
        <v>8248</v>
      </c>
      <c r="J2897">
        <v>1492372800</v>
      </c>
      <c r="K2897">
        <v>1488823488</v>
      </c>
      <c r="L2897" t="b">
        <v>0</v>
      </c>
      <c r="M2897">
        <v>8</v>
      </c>
      <c r="N2897" t="b">
        <v>0</v>
      </c>
      <c r="O2897" t="s">
        <v>8269</v>
      </c>
      <c r="P2897">
        <f t="shared" si="180"/>
        <v>52</v>
      </c>
      <c r="Q2897">
        <f t="shared" si="181"/>
        <v>32.25</v>
      </c>
      <c r="R2897" s="12" t="s">
        <v>8323</v>
      </c>
      <c r="S2897" t="s">
        <v>8326</v>
      </c>
      <c r="T2897" s="17">
        <f t="shared" si="182"/>
        <v>42800.753333333334</v>
      </c>
      <c r="U2897" s="17">
        <f t="shared" si="183"/>
        <v>41852.716666666667</v>
      </c>
    </row>
    <row r="2898" spans="2:21" ht="42.75" hidden="1" x14ac:dyDescent="0.45">
      <c r="B2898">
        <v>1110</v>
      </c>
      <c r="C2898" s="9" t="s">
        <v>1111</v>
      </c>
      <c r="D2898" s="3" t="s">
        <v>5220</v>
      </c>
      <c r="E2898" s="5">
        <v>50000</v>
      </c>
      <c r="F2898" s="7">
        <v>255</v>
      </c>
      <c r="G2898" t="s">
        <v>8220</v>
      </c>
      <c r="H2898" t="s">
        <v>8223</v>
      </c>
      <c r="I2898" t="s">
        <v>8245</v>
      </c>
      <c r="J2898">
        <v>1354919022</v>
      </c>
      <c r="K2898">
        <v>1352327022</v>
      </c>
      <c r="L2898" t="b">
        <v>0</v>
      </c>
      <c r="M2898">
        <v>11</v>
      </c>
      <c r="N2898" t="b">
        <v>0</v>
      </c>
      <c r="O2898" t="s">
        <v>8280</v>
      </c>
      <c r="P2898">
        <f t="shared" si="180"/>
        <v>1</v>
      </c>
      <c r="Q2898">
        <f t="shared" si="181"/>
        <v>23.18</v>
      </c>
      <c r="R2898" s="12" t="s">
        <v>8316</v>
      </c>
      <c r="S2898" t="s">
        <v>8334</v>
      </c>
      <c r="T2898" s="17">
        <f t="shared" si="182"/>
        <v>41220.933124999996</v>
      </c>
      <c r="U2898" s="17">
        <f t="shared" si="183"/>
        <v>42086.207638888889</v>
      </c>
    </row>
    <row r="2899" spans="2:21" ht="28.5" hidden="1" x14ac:dyDescent="0.45">
      <c r="B2899">
        <v>1150</v>
      </c>
      <c r="C2899" s="9" t="s">
        <v>1151</v>
      </c>
      <c r="D2899" s="3" t="s">
        <v>5260</v>
      </c>
      <c r="E2899" s="5">
        <v>2500</v>
      </c>
      <c r="F2899" s="7">
        <v>252</v>
      </c>
      <c r="G2899" t="s">
        <v>8220</v>
      </c>
      <c r="H2899" t="s">
        <v>8223</v>
      </c>
      <c r="I2899" t="s">
        <v>8245</v>
      </c>
      <c r="J2899">
        <v>1452293675</v>
      </c>
      <c r="K2899">
        <v>1447109675</v>
      </c>
      <c r="L2899" t="b">
        <v>0</v>
      </c>
      <c r="M2899">
        <v>6</v>
      </c>
      <c r="N2899" t="b">
        <v>0</v>
      </c>
      <c r="O2899" t="s">
        <v>8282</v>
      </c>
      <c r="P2899">
        <f t="shared" si="180"/>
        <v>10</v>
      </c>
      <c r="Q2899">
        <f t="shared" si="181"/>
        <v>42</v>
      </c>
      <c r="R2899" s="12" t="s">
        <v>8319</v>
      </c>
      <c r="S2899" t="s">
        <v>8345</v>
      </c>
      <c r="T2899" s="17">
        <f t="shared" si="182"/>
        <v>42317.954571759255</v>
      </c>
      <c r="U2899" s="17">
        <f t="shared" si="183"/>
        <v>42168.692627314813</v>
      </c>
    </row>
    <row r="2900" spans="2:21" ht="42.75" hidden="1" x14ac:dyDescent="0.45">
      <c r="B2900">
        <v>2882</v>
      </c>
      <c r="C2900" s="9" t="s">
        <v>2882</v>
      </c>
      <c r="D2900" s="3" t="s">
        <v>6992</v>
      </c>
      <c r="E2900" s="5">
        <v>750</v>
      </c>
      <c r="F2900" s="7">
        <v>252</v>
      </c>
      <c r="G2900" t="s">
        <v>8220</v>
      </c>
      <c r="H2900" t="s">
        <v>8223</v>
      </c>
      <c r="I2900" t="s">
        <v>8245</v>
      </c>
      <c r="J2900">
        <v>1462112318</v>
      </c>
      <c r="K2900">
        <v>1459520318</v>
      </c>
      <c r="L2900" t="b">
        <v>0</v>
      </c>
      <c r="M2900">
        <v>4</v>
      </c>
      <c r="N2900" t="b">
        <v>0</v>
      </c>
      <c r="O2900" t="s">
        <v>8269</v>
      </c>
      <c r="P2900">
        <f t="shared" si="180"/>
        <v>34</v>
      </c>
      <c r="Q2900">
        <f t="shared" si="181"/>
        <v>63</v>
      </c>
      <c r="R2900" s="12" t="s">
        <v>8323</v>
      </c>
      <c r="S2900" t="s">
        <v>8326</v>
      </c>
      <c r="T2900" s="17">
        <f t="shared" si="182"/>
        <v>42461.596273148149</v>
      </c>
      <c r="U2900" s="17">
        <f t="shared" si="183"/>
        <v>42841.833333333328</v>
      </c>
    </row>
    <row r="2901" spans="2:21" ht="42.75" hidden="1" x14ac:dyDescent="0.45">
      <c r="B2901">
        <v>3545</v>
      </c>
      <c r="C2901" s="9" t="s">
        <v>3544</v>
      </c>
      <c r="D2901" s="3" t="s">
        <v>7655</v>
      </c>
      <c r="E2901" s="5">
        <v>250</v>
      </c>
      <c r="F2901" s="7">
        <v>251</v>
      </c>
      <c r="G2901" t="s">
        <v>8218</v>
      </c>
      <c r="H2901" t="s">
        <v>8223</v>
      </c>
      <c r="I2901" t="s">
        <v>8245</v>
      </c>
      <c r="J2901">
        <v>1428780159</v>
      </c>
      <c r="K2901">
        <v>1426188159</v>
      </c>
      <c r="L2901" t="b">
        <v>0</v>
      </c>
      <c r="M2901">
        <v>8</v>
      </c>
      <c r="N2901" t="b">
        <v>1</v>
      </c>
      <c r="O2901" t="s">
        <v>8269</v>
      </c>
      <c r="P2901">
        <f t="shared" si="180"/>
        <v>100</v>
      </c>
      <c r="Q2901">
        <f t="shared" si="181"/>
        <v>31.38</v>
      </c>
      <c r="R2901" s="12" t="s">
        <v>8323</v>
      </c>
      <c r="S2901" t="s">
        <v>8326</v>
      </c>
      <c r="T2901" s="17">
        <f t="shared" si="182"/>
        <v>42075.807395833333</v>
      </c>
      <c r="U2901" s="17">
        <f t="shared" si="183"/>
        <v>41250.933124999996</v>
      </c>
    </row>
    <row r="2902" spans="2:21" ht="42.75" hidden="1" x14ac:dyDescent="0.45">
      <c r="B2902">
        <v>3867</v>
      </c>
      <c r="C2902" s="9" t="s">
        <v>3864</v>
      </c>
      <c r="D2902" s="3" t="s">
        <v>7976</v>
      </c>
      <c r="E2902" s="5">
        <v>2000</v>
      </c>
      <c r="F2902" s="7">
        <v>251</v>
      </c>
      <c r="G2902" t="s">
        <v>8220</v>
      </c>
      <c r="H2902" t="s">
        <v>8223</v>
      </c>
      <c r="I2902" t="s">
        <v>8245</v>
      </c>
      <c r="J2902">
        <v>1466278339</v>
      </c>
      <c r="K2902">
        <v>1463686339</v>
      </c>
      <c r="L2902" t="b">
        <v>0</v>
      </c>
      <c r="M2902">
        <v>5</v>
      </c>
      <c r="N2902" t="b">
        <v>0</v>
      </c>
      <c r="O2902" t="s">
        <v>8269</v>
      </c>
      <c r="P2902">
        <f t="shared" si="180"/>
        <v>13</v>
      </c>
      <c r="Q2902">
        <f t="shared" si="181"/>
        <v>50.2</v>
      </c>
      <c r="R2902" s="12" t="s">
        <v>8323</v>
      </c>
      <c r="S2902" t="s">
        <v>8326</v>
      </c>
      <c r="T2902" s="17">
        <f t="shared" si="182"/>
        <v>42509.814108796301</v>
      </c>
      <c r="U2902" s="17">
        <f t="shared" si="183"/>
        <v>42377.954571759255</v>
      </c>
    </row>
    <row r="2903" spans="2:21" ht="42.75" hidden="1" x14ac:dyDescent="0.45">
      <c r="B2903">
        <v>191</v>
      </c>
      <c r="C2903" s="9" t="s">
        <v>193</v>
      </c>
      <c r="D2903" s="3" t="s">
        <v>4301</v>
      </c>
      <c r="E2903" s="5">
        <v>5000</v>
      </c>
      <c r="F2903" s="7">
        <v>250</v>
      </c>
      <c r="G2903" t="s">
        <v>8220</v>
      </c>
      <c r="H2903" t="s">
        <v>8225</v>
      </c>
      <c r="I2903" t="s">
        <v>8247</v>
      </c>
      <c r="J2903">
        <v>1443782138</v>
      </c>
      <c r="K2903">
        <v>1440326138</v>
      </c>
      <c r="L2903" t="b">
        <v>0</v>
      </c>
      <c r="M2903">
        <v>3</v>
      </c>
      <c r="N2903" t="b">
        <v>0</v>
      </c>
      <c r="O2903" t="s">
        <v>8266</v>
      </c>
      <c r="P2903">
        <f t="shared" si="180"/>
        <v>5</v>
      </c>
      <c r="Q2903">
        <f t="shared" si="181"/>
        <v>83.33</v>
      </c>
      <c r="R2903" s="12" t="s">
        <v>8321</v>
      </c>
      <c r="S2903" t="s">
        <v>8325</v>
      </c>
      <c r="T2903" s="17">
        <f t="shared" si="182"/>
        <v>42239.441412037035</v>
      </c>
      <c r="U2903" s="17">
        <f t="shared" si="183"/>
        <v>42491.596273148149</v>
      </c>
    </row>
    <row r="2904" spans="2:21" ht="42.75" hidden="1" x14ac:dyDescent="0.45">
      <c r="B2904">
        <v>226</v>
      </c>
      <c r="C2904" s="9" t="s">
        <v>228</v>
      </c>
      <c r="D2904" s="3" t="s">
        <v>4336</v>
      </c>
      <c r="E2904" s="5">
        <v>29000</v>
      </c>
      <c r="F2904" s="7">
        <v>250</v>
      </c>
      <c r="G2904" t="s">
        <v>8220</v>
      </c>
      <c r="H2904" t="s">
        <v>8224</v>
      </c>
      <c r="I2904" t="s">
        <v>8246</v>
      </c>
      <c r="J2904">
        <v>1433064540</v>
      </c>
      <c r="K2904">
        <v>1428854344</v>
      </c>
      <c r="L2904" t="b">
        <v>0</v>
      </c>
      <c r="M2904">
        <v>2</v>
      </c>
      <c r="N2904" t="b">
        <v>0</v>
      </c>
      <c r="O2904" t="s">
        <v>8266</v>
      </c>
      <c r="P2904">
        <f t="shared" si="180"/>
        <v>1</v>
      </c>
      <c r="Q2904">
        <f t="shared" si="181"/>
        <v>125</v>
      </c>
      <c r="R2904" s="12" t="s">
        <v>8321</v>
      </c>
      <c r="S2904" t="s">
        <v>8325</v>
      </c>
      <c r="T2904" s="17">
        <f t="shared" si="182"/>
        <v>42106.666018518517</v>
      </c>
      <c r="U2904" s="17">
        <f t="shared" si="183"/>
        <v>42105.807395833333</v>
      </c>
    </row>
    <row r="2905" spans="2:21" ht="42.75" hidden="1" x14ac:dyDescent="0.45">
      <c r="B2905">
        <v>239</v>
      </c>
      <c r="C2905" s="9" t="s">
        <v>241</v>
      </c>
      <c r="D2905" s="3" t="s">
        <v>4349</v>
      </c>
      <c r="E2905" s="5">
        <v>1000</v>
      </c>
      <c r="F2905" s="7">
        <v>250</v>
      </c>
      <c r="G2905" t="s">
        <v>8220</v>
      </c>
      <c r="H2905" t="s">
        <v>8225</v>
      </c>
      <c r="I2905" t="s">
        <v>8247</v>
      </c>
      <c r="J2905">
        <v>1446984000</v>
      </c>
      <c r="K2905">
        <v>1445308730</v>
      </c>
      <c r="L2905" t="b">
        <v>0</v>
      </c>
      <c r="M2905">
        <v>5</v>
      </c>
      <c r="N2905" t="b">
        <v>0</v>
      </c>
      <c r="O2905" t="s">
        <v>8266</v>
      </c>
      <c r="P2905">
        <f t="shared" si="180"/>
        <v>25</v>
      </c>
      <c r="Q2905">
        <f t="shared" si="181"/>
        <v>50</v>
      </c>
      <c r="R2905" s="12" t="s">
        <v>8321</v>
      </c>
      <c r="S2905" t="s">
        <v>8325</v>
      </c>
      <c r="T2905" s="17">
        <f t="shared" si="182"/>
        <v>42297.110300925924</v>
      </c>
      <c r="U2905" s="17">
        <f t="shared" si="183"/>
        <v>42539.814108796301</v>
      </c>
    </row>
    <row r="2906" spans="2:21" ht="42.75" hidden="1" x14ac:dyDescent="0.45">
      <c r="B2906">
        <v>506</v>
      </c>
      <c r="C2906" s="9" t="s">
        <v>507</v>
      </c>
      <c r="D2906" s="3" t="s">
        <v>4616</v>
      </c>
      <c r="E2906" s="5">
        <v>200000</v>
      </c>
      <c r="F2906" s="7">
        <v>250</v>
      </c>
      <c r="G2906" t="s">
        <v>8220</v>
      </c>
      <c r="H2906" t="s">
        <v>8223</v>
      </c>
      <c r="I2906" t="s">
        <v>8245</v>
      </c>
      <c r="J2906">
        <v>1376140520</v>
      </c>
      <c r="K2906">
        <v>1373548520</v>
      </c>
      <c r="L2906" t="b">
        <v>0</v>
      </c>
      <c r="M2906">
        <v>1</v>
      </c>
      <c r="N2906" t="b">
        <v>0</v>
      </c>
      <c r="O2906" t="s">
        <v>8268</v>
      </c>
      <c r="P2906">
        <f t="shared" si="180"/>
        <v>0</v>
      </c>
      <c r="Q2906">
        <f t="shared" si="181"/>
        <v>250</v>
      </c>
      <c r="R2906" s="12" t="s">
        <v>8321</v>
      </c>
      <c r="S2906" t="s">
        <v>8339</v>
      </c>
      <c r="T2906" s="17">
        <f t="shared" si="182"/>
        <v>41466.552314814813</v>
      </c>
      <c r="U2906" s="17">
        <f t="shared" si="183"/>
        <v>42279.441412037035</v>
      </c>
    </row>
    <row r="2907" spans="2:21" ht="42.75" hidden="1" x14ac:dyDescent="0.45">
      <c r="B2907">
        <v>592</v>
      </c>
      <c r="C2907" s="9" t="s">
        <v>593</v>
      </c>
      <c r="D2907" s="3" t="s">
        <v>4702</v>
      </c>
      <c r="E2907" s="5">
        <v>7500</v>
      </c>
      <c r="F2907" s="7">
        <v>250</v>
      </c>
      <c r="G2907" t="s">
        <v>8220</v>
      </c>
      <c r="H2907" t="s">
        <v>8223</v>
      </c>
      <c r="I2907" t="s">
        <v>8245</v>
      </c>
      <c r="J2907">
        <v>1417584860</v>
      </c>
      <c r="K2907">
        <v>1414992860</v>
      </c>
      <c r="L2907" t="b">
        <v>0</v>
      </c>
      <c r="M2907">
        <v>1</v>
      </c>
      <c r="N2907" t="b">
        <v>0</v>
      </c>
      <c r="O2907" t="s">
        <v>8270</v>
      </c>
      <c r="P2907">
        <f t="shared" si="180"/>
        <v>3</v>
      </c>
      <c r="Q2907">
        <f t="shared" si="181"/>
        <v>250</v>
      </c>
      <c r="R2907" s="12" t="s">
        <v>8308</v>
      </c>
      <c r="S2907" t="s">
        <v>8342</v>
      </c>
      <c r="T2907" s="17">
        <f t="shared" si="182"/>
        <v>41946.232175925928</v>
      </c>
      <c r="U2907" s="17">
        <f t="shared" si="183"/>
        <v>42155.395138888889</v>
      </c>
    </row>
    <row r="2908" spans="2:21" ht="42.75" hidden="1" x14ac:dyDescent="0.45">
      <c r="B2908">
        <v>1008</v>
      </c>
      <c r="C2908" s="9" t="s">
        <v>1009</v>
      </c>
      <c r="D2908" s="3" t="s">
        <v>5118</v>
      </c>
      <c r="E2908" s="5">
        <v>93500</v>
      </c>
      <c r="F2908" s="7">
        <v>250</v>
      </c>
      <c r="G2908" t="s">
        <v>8219</v>
      </c>
      <c r="H2908" t="s">
        <v>8237</v>
      </c>
      <c r="I2908" t="s">
        <v>8255</v>
      </c>
      <c r="J2908">
        <v>1482953115</v>
      </c>
      <c r="K2908">
        <v>1480361115</v>
      </c>
      <c r="L2908" t="b">
        <v>0</v>
      </c>
      <c r="M2908">
        <v>1</v>
      </c>
      <c r="N2908" t="b">
        <v>0</v>
      </c>
      <c r="O2908" t="s">
        <v>8271</v>
      </c>
      <c r="P2908">
        <f t="shared" si="180"/>
        <v>0</v>
      </c>
      <c r="Q2908">
        <f t="shared" si="181"/>
        <v>250</v>
      </c>
      <c r="R2908" s="12" t="s">
        <v>8308</v>
      </c>
      <c r="S2908" t="s">
        <v>8310</v>
      </c>
      <c r="T2908" s="17">
        <f t="shared" si="182"/>
        <v>42702.809201388889</v>
      </c>
      <c r="U2908" s="17">
        <f t="shared" si="183"/>
        <v>42316.5</v>
      </c>
    </row>
    <row r="2909" spans="2:21" ht="42.75" hidden="1" x14ac:dyDescent="0.45">
      <c r="B2909">
        <v>1040</v>
      </c>
      <c r="C2909" s="9" t="s">
        <v>1041</v>
      </c>
      <c r="D2909" s="3" t="s">
        <v>5150</v>
      </c>
      <c r="E2909" s="5">
        <v>85000</v>
      </c>
      <c r="F2909" s="7">
        <v>250</v>
      </c>
      <c r="G2909" t="s">
        <v>8219</v>
      </c>
      <c r="H2909" t="s">
        <v>8223</v>
      </c>
      <c r="I2909" t="s">
        <v>8245</v>
      </c>
      <c r="J2909">
        <v>1472317209</v>
      </c>
      <c r="K2909">
        <v>1469725209</v>
      </c>
      <c r="L2909" t="b">
        <v>0</v>
      </c>
      <c r="M2909">
        <v>1</v>
      </c>
      <c r="N2909" t="b">
        <v>0</v>
      </c>
      <c r="O2909" t="s">
        <v>8279</v>
      </c>
      <c r="P2909">
        <f t="shared" si="180"/>
        <v>0</v>
      </c>
      <c r="Q2909">
        <f t="shared" si="181"/>
        <v>250</v>
      </c>
      <c r="R2909" s="12" t="s">
        <v>8346</v>
      </c>
      <c r="S2909" t="s">
        <v>8347</v>
      </c>
      <c r="T2909" s="17">
        <f t="shared" si="182"/>
        <v>42579.708437499998</v>
      </c>
      <c r="U2909" s="17">
        <f t="shared" si="183"/>
        <v>41496.552314814813</v>
      </c>
    </row>
    <row r="2910" spans="2:21" ht="42.75" hidden="1" x14ac:dyDescent="0.45">
      <c r="B2910">
        <v>2571</v>
      </c>
      <c r="C2910" s="9" t="s">
        <v>2571</v>
      </c>
      <c r="D2910" s="3" t="s">
        <v>6681</v>
      </c>
      <c r="E2910" s="5">
        <v>100000</v>
      </c>
      <c r="F2910" s="7">
        <v>250</v>
      </c>
      <c r="G2910" t="s">
        <v>8219</v>
      </c>
      <c r="H2910" t="s">
        <v>8225</v>
      </c>
      <c r="I2910" t="s">
        <v>8247</v>
      </c>
      <c r="J2910">
        <v>1463645521</v>
      </c>
      <c r="K2910">
        <v>1458461521</v>
      </c>
      <c r="L2910" t="b">
        <v>0</v>
      </c>
      <c r="M2910">
        <v>4</v>
      </c>
      <c r="N2910" t="b">
        <v>0</v>
      </c>
      <c r="O2910" t="s">
        <v>8282</v>
      </c>
      <c r="P2910">
        <f t="shared" si="180"/>
        <v>0</v>
      </c>
      <c r="Q2910">
        <f t="shared" si="181"/>
        <v>62.5</v>
      </c>
      <c r="R2910" s="12" t="s">
        <v>8319</v>
      </c>
      <c r="S2910" t="s">
        <v>8345</v>
      </c>
      <c r="T2910" s="17">
        <f t="shared" si="182"/>
        <v>42449.341678240744</v>
      </c>
      <c r="U2910" s="17">
        <f t="shared" si="183"/>
        <v>41976.232175925921</v>
      </c>
    </row>
    <row r="2911" spans="2:21" ht="42.75" hidden="1" x14ac:dyDescent="0.45">
      <c r="B2911">
        <v>3203</v>
      </c>
      <c r="C2911" s="9" t="s">
        <v>3203</v>
      </c>
      <c r="D2911" s="3" t="s">
        <v>7313</v>
      </c>
      <c r="E2911" s="5">
        <v>1000</v>
      </c>
      <c r="F2911" s="7">
        <v>250</v>
      </c>
      <c r="G2911" t="s">
        <v>8220</v>
      </c>
      <c r="H2911" t="s">
        <v>8223</v>
      </c>
      <c r="I2911" t="s">
        <v>8245</v>
      </c>
      <c r="J2911">
        <v>1443224622</v>
      </c>
      <c r="K2911">
        <v>1440632622</v>
      </c>
      <c r="L2911" t="b">
        <v>0</v>
      </c>
      <c r="M2911">
        <v>6</v>
      </c>
      <c r="N2911" t="b">
        <v>0</v>
      </c>
      <c r="O2911" t="s">
        <v>8303</v>
      </c>
      <c r="P2911">
        <f t="shared" si="180"/>
        <v>25</v>
      </c>
      <c r="Q2911">
        <f t="shared" si="181"/>
        <v>41.67</v>
      </c>
      <c r="R2911" s="12" t="s">
        <v>8323</v>
      </c>
      <c r="S2911" t="s">
        <v>8335</v>
      </c>
      <c r="T2911" s="17">
        <f t="shared" si="182"/>
        <v>42242.988680555558</v>
      </c>
      <c r="U2911" s="17">
        <f t="shared" si="183"/>
        <v>42732.809201388889</v>
      </c>
    </row>
    <row r="2912" spans="2:21" ht="42.75" x14ac:dyDescent="0.45">
      <c r="B2912">
        <v>3336</v>
      </c>
      <c r="C2912" s="9" t="s">
        <v>3336</v>
      </c>
      <c r="D2912" s="3" t="s">
        <v>7446</v>
      </c>
      <c r="E2912" s="5">
        <v>250</v>
      </c>
      <c r="F2912" s="7">
        <v>250</v>
      </c>
      <c r="G2912" t="s">
        <v>8218</v>
      </c>
      <c r="H2912" t="s">
        <v>8224</v>
      </c>
      <c r="I2912" t="s">
        <v>8246</v>
      </c>
      <c r="J2912">
        <v>1459845246</v>
      </c>
      <c r="K2912">
        <v>1457429646</v>
      </c>
      <c r="L2912" t="b">
        <v>0</v>
      </c>
      <c r="M2912">
        <v>9</v>
      </c>
      <c r="N2912" t="b">
        <v>1</v>
      </c>
      <c r="O2912" t="s">
        <v>8269</v>
      </c>
      <c r="P2912">
        <f t="shared" si="180"/>
        <v>100</v>
      </c>
      <c r="Q2912">
        <f t="shared" si="181"/>
        <v>27.78</v>
      </c>
      <c r="R2912" s="12" t="s">
        <v>8323</v>
      </c>
      <c r="S2912" t="s">
        <v>8326</v>
      </c>
      <c r="T2912" s="17">
        <f t="shared" si="182"/>
        <v>42437.398680555561</v>
      </c>
      <c r="U2912" s="17">
        <f t="shared" si="183"/>
        <v>42609.708437499998</v>
      </c>
    </row>
    <row r="2913" spans="2:21" ht="42.75" hidden="1" x14ac:dyDescent="0.45">
      <c r="B2913">
        <v>3442</v>
      </c>
      <c r="C2913" s="9" t="s">
        <v>3441</v>
      </c>
      <c r="D2913" s="3" t="s">
        <v>7552</v>
      </c>
      <c r="E2913" s="5">
        <v>250</v>
      </c>
      <c r="F2913" s="7">
        <v>250</v>
      </c>
      <c r="G2913" t="s">
        <v>8218</v>
      </c>
      <c r="H2913" t="s">
        <v>8223</v>
      </c>
      <c r="I2913" t="s">
        <v>8245</v>
      </c>
      <c r="J2913">
        <v>1433016672</v>
      </c>
      <c r="K2913">
        <v>1430424672</v>
      </c>
      <c r="L2913" t="b">
        <v>0</v>
      </c>
      <c r="M2913">
        <v>8</v>
      </c>
      <c r="N2913" t="b">
        <v>1</v>
      </c>
      <c r="O2913" t="s">
        <v>8269</v>
      </c>
      <c r="P2913">
        <f t="shared" si="180"/>
        <v>100</v>
      </c>
      <c r="Q2913">
        <f t="shared" si="181"/>
        <v>31.25</v>
      </c>
      <c r="R2913" s="12" t="s">
        <v>8323</v>
      </c>
      <c r="S2913" t="s">
        <v>8326</v>
      </c>
      <c r="T2913" s="17">
        <f t="shared" si="182"/>
        <v>42124.841111111105</v>
      </c>
      <c r="U2913" s="17">
        <f t="shared" si="183"/>
        <v>42509.341678240744</v>
      </c>
    </row>
    <row r="2914" spans="2:21" ht="57" x14ac:dyDescent="0.45">
      <c r="B2914">
        <v>3660</v>
      </c>
      <c r="C2914" s="9" t="s">
        <v>3657</v>
      </c>
      <c r="D2914" s="3" t="s">
        <v>7770</v>
      </c>
      <c r="E2914" s="5">
        <v>250</v>
      </c>
      <c r="F2914" s="7">
        <v>250</v>
      </c>
      <c r="G2914" t="s">
        <v>8218</v>
      </c>
      <c r="H2914" t="s">
        <v>8224</v>
      </c>
      <c r="I2914" t="s">
        <v>8246</v>
      </c>
      <c r="J2914">
        <v>1419368925</v>
      </c>
      <c r="K2914">
        <v>1417208925</v>
      </c>
      <c r="L2914" t="b">
        <v>0</v>
      </c>
      <c r="M2914">
        <v>22</v>
      </c>
      <c r="N2914" t="b">
        <v>1</v>
      </c>
      <c r="O2914" t="s">
        <v>8269</v>
      </c>
      <c r="P2914">
        <f t="shared" si="180"/>
        <v>100</v>
      </c>
      <c r="Q2914">
        <f t="shared" si="181"/>
        <v>11.36</v>
      </c>
      <c r="R2914" s="12" t="s">
        <v>8323</v>
      </c>
      <c r="S2914" t="s">
        <v>8326</v>
      </c>
      <c r="T2914" s="17">
        <f t="shared" si="182"/>
        <v>41971.881076388891</v>
      </c>
      <c r="U2914" s="17">
        <f t="shared" si="183"/>
        <v>42272.988680555558</v>
      </c>
    </row>
    <row r="2915" spans="2:21" ht="42.75" hidden="1" x14ac:dyDescent="0.45">
      <c r="B2915">
        <v>4025</v>
      </c>
      <c r="C2915" s="9" t="s">
        <v>4021</v>
      </c>
      <c r="D2915" s="3" t="s">
        <v>8130</v>
      </c>
      <c r="E2915" s="5">
        <v>5000</v>
      </c>
      <c r="F2915" s="7">
        <v>250</v>
      </c>
      <c r="G2915" t="s">
        <v>8220</v>
      </c>
      <c r="H2915" t="s">
        <v>8229</v>
      </c>
      <c r="I2915" t="s">
        <v>8248</v>
      </c>
      <c r="J2915">
        <v>1437889336</v>
      </c>
      <c r="K2915">
        <v>1432705336</v>
      </c>
      <c r="L2915" t="b">
        <v>0</v>
      </c>
      <c r="M2915">
        <v>4</v>
      </c>
      <c r="N2915" t="b">
        <v>0</v>
      </c>
      <c r="O2915" t="s">
        <v>8269</v>
      </c>
      <c r="P2915">
        <f t="shared" si="180"/>
        <v>5</v>
      </c>
      <c r="Q2915">
        <f t="shared" si="181"/>
        <v>62.5</v>
      </c>
      <c r="R2915" s="12" t="s">
        <v>8323</v>
      </c>
      <c r="S2915" t="s">
        <v>8326</v>
      </c>
      <c r="T2915" s="17">
        <f t="shared" si="182"/>
        <v>42151.237685185188</v>
      </c>
      <c r="U2915" s="17">
        <f t="shared" si="183"/>
        <v>42465.35701388889</v>
      </c>
    </row>
    <row r="2916" spans="2:21" ht="42.75" hidden="1" x14ac:dyDescent="0.45">
      <c r="B2916">
        <v>4059</v>
      </c>
      <c r="C2916" s="9" t="s">
        <v>4055</v>
      </c>
      <c r="D2916" s="3" t="s">
        <v>8163</v>
      </c>
      <c r="E2916" s="5">
        <v>10000</v>
      </c>
      <c r="F2916" s="7">
        <v>250</v>
      </c>
      <c r="G2916" t="s">
        <v>8220</v>
      </c>
      <c r="H2916" t="s">
        <v>8228</v>
      </c>
      <c r="I2916" t="s">
        <v>8250</v>
      </c>
      <c r="J2916">
        <v>1410836400</v>
      </c>
      <c r="K2916">
        <v>1408116152</v>
      </c>
      <c r="L2916" t="b">
        <v>0</v>
      </c>
      <c r="M2916">
        <v>7</v>
      </c>
      <c r="N2916" t="b">
        <v>0</v>
      </c>
      <c r="O2916" t="s">
        <v>8269</v>
      </c>
      <c r="P2916">
        <f t="shared" si="180"/>
        <v>3</v>
      </c>
      <c r="Q2916">
        <f t="shared" si="181"/>
        <v>35.71</v>
      </c>
      <c r="R2916" s="12" t="s">
        <v>8323</v>
      </c>
      <c r="S2916" t="s">
        <v>8326</v>
      </c>
      <c r="T2916" s="17">
        <f t="shared" si="182"/>
        <v>41866.640648148146</v>
      </c>
      <c r="U2916" s="17">
        <f t="shared" si="183"/>
        <v>42154.841111111105</v>
      </c>
    </row>
    <row r="2917" spans="2:21" ht="57" hidden="1" x14ac:dyDescent="0.45">
      <c r="B2917">
        <v>568</v>
      </c>
      <c r="C2917" s="9" t="s">
        <v>569</v>
      </c>
      <c r="D2917" s="3" t="s">
        <v>4678</v>
      </c>
      <c r="E2917" s="5">
        <v>24500</v>
      </c>
      <c r="F2917" s="7">
        <v>245</v>
      </c>
      <c r="G2917" t="s">
        <v>8220</v>
      </c>
      <c r="H2917" t="s">
        <v>8227</v>
      </c>
      <c r="I2917" t="s">
        <v>8249</v>
      </c>
      <c r="J2917">
        <v>1452942000</v>
      </c>
      <c r="K2917">
        <v>1449785223</v>
      </c>
      <c r="L2917" t="b">
        <v>0</v>
      </c>
      <c r="M2917">
        <v>5</v>
      </c>
      <c r="N2917" t="b">
        <v>0</v>
      </c>
      <c r="O2917" t="s">
        <v>8270</v>
      </c>
      <c r="P2917">
        <f t="shared" si="180"/>
        <v>1</v>
      </c>
      <c r="Q2917">
        <f t="shared" si="181"/>
        <v>49</v>
      </c>
      <c r="R2917" s="12" t="s">
        <v>8308</v>
      </c>
      <c r="S2917" t="s">
        <v>8342</v>
      </c>
      <c r="T2917" s="17">
        <f t="shared" si="182"/>
        <v>42348.9215625</v>
      </c>
      <c r="U2917" s="17">
        <f t="shared" si="183"/>
        <v>41996.881076388891</v>
      </c>
    </row>
    <row r="2918" spans="2:21" ht="42.75" hidden="1" x14ac:dyDescent="0.45">
      <c r="B2918">
        <v>1103</v>
      </c>
      <c r="C2918" s="9" t="s">
        <v>1104</v>
      </c>
      <c r="D2918" s="3" t="s">
        <v>5213</v>
      </c>
      <c r="E2918" s="5">
        <v>15000</v>
      </c>
      <c r="F2918" s="7">
        <v>243</v>
      </c>
      <c r="G2918" t="s">
        <v>8220</v>
      </c>
      <c r="H2918" t="s">
        <v>8223</v>
      </c>
      <c r="I2918" t="s">
        <v>8245</v>
      </c>
      <c r="J2918">
        <v>1466227190</v>
      </c>
      <c r="K2918">
        <v>1461043190</v>
      </c>
      <c r="L2918" t="b">
        <v>0</v>
      </c>
      <c r="M2918">
        <v>15</v>
      </c>
      <c r="N2918" t="b">
        <v>0</v>
      </c>
      <c r="O2918" t="s">
        <v>8280</v>
      </c>
      <c r="P2918">
        <f t="shared" si="180"/>
        <v>2</v>
      </c>
      <c r="Q2918">
        <f t="shared" si="181"/>
        <v>16.2</v>
      </c>
      <c r="R2918" s="12" t="s">
        <v>8316</v>
      </c>
      <c r="S2918" t="s">
        <v>8334</v>
      </c>
      <c r="T2918" s="17">
        <f t="shared" si="182"/>
        <v>42479.22210648148</v>
      </c>
      <c r="U2918" s="17">
        <f t="shared" si="183"/>
        <v>42211.237685185188</v>
      </c>
    </row>
    <row r="2919" spans="2:21" ht="28.5" hidden="1" x14ac:dyDescent="0.45">
      <c r="B2919">
        <v>1240</v>
      </c>
      <c r="C2919" s="9" t="s">
        <v>1241</v>
      </c>
      <c r="D2919" s="3" t="s">
        <v>5350</v>
      </c>
      <c r="E2919" s="5">
        <v>8000</v>
      </c>
      <c r="F2919" s="7">
        <v>241</v>
      </c>
      <c r="G2919" t="s">
        <v>8219</v>
      </c>
      <c r="H2919" t="s">
        <v>8223</v>
      </c>
      <c r="I2919" t="s">
        <v>8245</v>
      </c>
      <c r="J2919">
        <v>1373665860</v>
      </c>
      <c r="K2919">
        <v>1368579457</v>
      </c>
      <c r="L2919" t="b">
        <v>0</v>
      </c>
      <c r="M2919">
        <v>8</v>
      </c>
      <c r="N2919" t="b">
        <v>0</v>
      </c>
      <c r="O2919" t="s">
        <v>8284</v>
      </c>
      <c r="P2919">
        <f t="shared" si="180"/>
        <v>3</v>
      </c>
      <c r="Q2919">
        <f t="shared" si="181"/>
        <v>30.13</v>
      </c>
      <c r="R2919" s="12" t="s">
        <v>8327</v>
      </c>
      <c r="S2919" t="s">
        <v>8354</v>
      </c>
      <c r="T2919" s="17">
        <f t="shared" si="182"/>
        <v>41409.040011574078</v>
      </c>
      <c r="U2919" s="17">
        <f t="shared" si="183"/>
        <v>41898.125</v>
      </c>
    </row>
    <row r="2920" spans="2:21" ht="42.75" hidden="1" x14ac:dyDescent="0.45">
      <c r="B2920">
        <v>1404</v>
      </c>
      <c r="C2920" s="9" t="s">
        <v>1405</v>
      </c>
      <c r="D2920" s="3" t="s">
        <v>5514</v>
      </c>
      <c r="E2920" s="5">
        <v>14500</v>
      </c>
      <c r="F2920" s="7">
        <v>241</v>
      </c>
      <c r="G2920" t="s">
        <v>8220</v>
      </c>
      <c r="H2920" t="s">
        <v>8224</v>
      </c>
      <c r="I2920" t="s">
        <v>8246</v>
      </c>
      <c r="J2920">
        <v>1424607285</v>
      </c>
      <c r="K2920">
        <v>1422447285</v>
      </c>
      <c r="L2920" t="b">
        <v>1</v>
      </c>
      <c r="M2920">
        <v>5</v>
      </c>
      <c r="N2920" t="b">
        <v>0</v>
      </c>
      <c r="O2920" t="s">
        <v>8285</v>
      </c>
      <c r="P2920">
        <f t="shared" si="180"/>
        <v>2</v>
      </c>
      <c r="Q2920">
        <f t="shared" si="181"/>
        <v>48.2</v>
      </c>
      <c r="R2920" s="12" t="s">
        <v>8311</v>
      </c>
      <c r="S2920" t="s">
        <v>8348</v>
      </c>
      <c r="T2920" s="17">
        <f t="shared" si="182"/>
        <v>42032.510243055556</v>
      </c>
      <c r="U2920" s="17">
        <f t="shared" si="183"/>
        <v>42385.458333333328</v>
      </c>
    </row>
    <row r="2921" spans="2:21" ht="42.75" x14ac:dyDescent="0.45">
      <c r="B2921">
        <v>3670</v>
      </c>
      <c r="C2921" s="9" t="s">
        <v>3667</v>
      </c>
      <c r="D2921" s="3" t="s">
        <v>7780</v>
      </c>
      <c r="E2921" s="5">
        <v>220</v>
      </c>
      <c r="F2921" s="7">
        <v>241</v>
      </c>
      <c r="G2921" t="s">
        <v>8218</v>
      </c>
      <c r="H2921" t="s">
        <v>8224</v>
      </c>
      <c r="I2921" t="s">
        <v>8246</v>
      </c>
      <c r="J2921">
        <v>1433113200</v>
      </c>
      <c r="K2921">
        <v>1431951611</v>
      </c>
      <c r="L2921" t="b">
        <v>0</v>
      </c>
      <c r="M2921">
        <v>12</v>
      </c>
      <c r="N2921" t="b">
        <v>1</v>
      </c>
      <c r="O2921" t="s">
        <v>8269</v>
      </c>
      <c r="P2921">
        <f t="shared" si="180"/>
        <v>110</v>
      </c>
      <c r="Q2921">
        <f t="shared" si="181"/>
        <v>20.079999999999998</v>
      </c>
      <c r="R2921" s="12" t="s">
        <v>8323</v>
      </c>
      <c r="S2921" t="s">
        <v>8326</v>
      </c>
      <c r="T2921" s="17">
        <f t="shared" si="182"/>
        <v>42142.514016203699</v>
      </c>
      <c r="U2921" s="17">
        <f t="shared" si="183"/>
        <v>42539.22210648148</v>
      </c>
    </row>
    <row r="2922" spans="2:21" ht="28.5" hidden="1" x14ac:dyDescent="0.45">
      <c r="B2922">
        <v>1015</v>
      </c>
      <c r="C2922" s="9" t="s">
        <v>1016</v>
      </c>
      <c r="D2922" s="3" t="s">
        <v>5125</v>
      </c>
      <c r="E2922" s="5">
        <v>9000</v>
      </c>
      <c r="F2922" s="7">
        <v>240</v>
      </c>
      <c r="G2922" t="s">
        <v>8219</v>
      </c>
      <c r="H2922" t="s">
        <v>8239</v>
      </c>
      <c r="I2922" t="s">
        <v>8256</v>
      </c>
      <c r="J2922">
        <v>1448489095</v>
      </c>
      <c r="K2922">
        <v>1445893495</v>
      </c>
      <c r="L2922" t="b">
        <v>0</v>
      </c>
      <c r="M2922">
        <v>6</v>
      </c>
      <c r="N2922" t="b">
        <v>0</v>
      </c>
      <c r="O2922" t="s">
        <v>8271</v>
      </c>
      <c r="P2922">
        <f t="shared" si="180"/>
        <v>3</v>
      </c>
      <c r="Q2922">
        <f t="shared" si="181"/>
        <v>40</v>
      </c>
      <c r="R2922" s="12" t="s">
        <v>8308</v>
      </c>
      <c r="S2922" t="s">
        <v>8310</v>
      </c>
      <c r="T2922" s="17">
        <f t="shared" si="182"/>
        <v>42303.878414351857</v>
      </c>
      <c r="U2922" s="17">
        <f t="shared" si="183"/>
        <v>41467.910416666666</v>
      </c>
    </row>
    <row r="2923" spans="2:21" ht="42.75" hidden="1" x14ac:dyDescent="0.45">
      <c r="B2923">
        <v>4089</v>
      </c>
      <c r="C2923" s="9" t="s">
        <v>4085</v>
      </c>
      <c r="D2923" s="3" t="s">
        <v>8192</v>
      </c>
      <c r="E2923" s="5">
        <v>5000</v>
      </c>
      <c r="F2923" s="7">
        <v>240</v>
      </c>
      <c r="G2923" t="s">
        <v>8220</v>
      </c>
      <c r="H2923" t="s">
        <v>8223</v>
      </c>
      <c r="I2923" t="s">
        <v>8245</v>
      </c>
      <c r="J2923">
        <v>1433093700</v>
      </c>
      <c r="K2923">
        <v>1430242488</v>
      </c>
      <c r="L2923" t="b">
        <v>0</v>
      </c>
      <c r="M2923">
        <v>8</v>
      </c>
      <c r="N2923" t="b">
        <v>0</v>
      </c>
      <c r="O2923" t="s">
        <v>8269</v>
      </c>
      <c r="P2923">
        <f t="shared" si="180"/>
        <v>5</v>
      </c>
      <c r="Q2923">
        <f t="shared" si="181"/>
        <v>30</v>
      </c>
      <c r="R2923" s="12" t="s">
        <v>8323</v>
      </c>
      <c r="S2923" t="s">
        <v>8326</v>
      </c>
      <c r="T2923" s="17">
        <f t="shared" si="182"/>
        <v>42122.732499999998</v>
      </c>
      <c r="U2923" s="17">
        <f t="shared" si="183"/>
        <v>42057.510243055556</v>
      </c>
    </row>
    <row r="2924" spans="2:21" ht="42.75" hidden="1" x14ac:dyDescent="0.45">
      <c r="B2924">
        <v>1919</v>
      </c>
      <c r="C2924" s="9" t="s">
        <v>1920</v>
      </c>
      <c r="D2924" s="3" t="s">
        <v>6029</v>
      </c>
      <c r="E2924" s="5">
        <v>500</v>
      </c>
      <c r="F2924" s="7">
        <v>237</v>
      </c>
      <c r="G2924" t="s">
        <v>8220</v>
      </c>
      <c r="H2924" t="s">
        <v>8223</v>
      </c>
      <c r="I2924" t="s">
        <v>8245</v>
      </c>
      <c r="J2924">
        <v>1432069249</v>
      </c>
      <c r="K2924">
        <v>1429477249</v>
      </c>
      <c r="L2924" t="b">
        <v>0</v>
      </c>
      <c r="M2924">
        <v>8</v>
      </c>
      <c r="N2924" t="b">
        <v>0</v>
      </c>
      <c r="O2924" t="s">
        <v>8292</v>
      </c>
      <c r="P2924">
        <f t="shared" si="180"/>
        <v>47</v>
      </c>
      <c r="Q2924">
        <f t="shared" si="181"/>
        <v>29.63</v>
      </c>
      <c r="R2924" s="12" t="s">
        <v>8308</v>
      </c>
      <c r="S2924" t="s">
        <v>8318</v>
      </c>
      <c r="T2924" s="17">
        <f t="shared" si="182"/>
        <v>42113.875567129624</v>
      </c>
      <c r="U2924" s="17">
        <f t="shared" si="183"/>
        <v>42155.958333333328</v>
      </c>
    </row>
    <row r="2925" spans="2:21" ht="42.75" hidden="1" x14ac:dyDescent="0.45">
      <c r="B2925">
        <v>1999</v>
      </c>
      <c r="C2925" s="9" t="s">
        <v>2000</v>
      </c>
      <c r="D2925" s="3" t="s">
        <v>6109</v>
      </c>
      <c r="E2925" s="5">
        <v>31000</v>
      </c>
      <c r="F2925" s="7">
        <v>236</v>
      </c>
      <c r="G2925" t="s">
        <v>8220</v>
      </c>
      <c r="H2925" t="s">
        <v>8224</v>
      </c>
      <c r="I2925" t="s">
        <v>8246</v>
      </c>
      <c r="J2925">
        <v>1415882108</v>
      </c>
      <c r="K2925">
        <v>1413286508</v>
      </c>
      <c r="L2925" t="b">
        <v>0</v>
      </c>
      <c r="M2925">
        <v>7</v>
      </c>
      <c r="N2925" t="b">
        <v>0</v>
      </c>
      <c r="O2925" t="s">
        <v>8294</v>
      </c>
      <c r="P2925">
        <f t="shared" si="180"/>
        <v>1</v>
      </c>
      <c r="Q2925">
        <f t="shared" si="181"/>
        <v>33.71</v>
      </c>
      <c r="R2925" s="12" t="s">
        <v>8313</v>
      </c>
      <c r="S2925" t="s">
        <v>8353</v>
      </c>
      <c r="T2925" s="17">
        <f t="shared" si="182"/>
        <v>41926.482731481483</v>
      </c>
      <c r="U2925" s="17">
        <f t="shared" si="183"/>
        <v>42333.920081018514</v>
      </c>
    </row>
    <row r="2926" spans="2:21" ht="42.75" hidden="1" x14ac:dyDescent="0.45">
      <c r="B2926">
        <v>2129</v>
      </c>
      <c r="C2926" s="9" t="s">
        <v>2130</v>
      </c>
      <c r="D2926" s="3" t="s">
        <v>6239</v>
      </c>
      <c r="E2926" s="5">
        <v>2000</v>
      </c>
      <c r="F2926" s="7">
        <v>236</v>
      </c>
      <c r="G2926" t="s">
        <v>8220</v>
      </c>
      <c r="H2926" t="s">
        <v>8223</v>
      </c>
      <c r="I2926" t="s">
        <v>8245</v>
      </c>
      <c r="J2926">
        <v>1457570100</v>
      </c>
      <c r="K2926">
        <v>1454978100</v>
      </c>
      <c r="L2926" t="b">
        <v>0</v>
      </c>
      <c r="M2926">
        <v>12</v>
      </c>
      <c r="N2926" t="b">
        <v>0</v>
      </c>
      <c r="O2926" t="s">
        <v>8280</v>
      </c>
      <c r="P2926">
        <f t="shared" si="180"/>
        <v>12</v>
      </c>
      <c r="Q2926">
        <f t="shared" si="181"/>
        <v>19.670000000000002</v>
      </c>
      <c r="R2926" s="12" t="s">
        <v>8316</v>
      </c>
      <c r="S2926" t="s">
        <v>8334</v>
      </c>
      <c r="T2926" s="17">
        <f t="shared" si="182"/>
        <v>42409.024305555555</v>
      </c>
      <c r="U2926" s="17">
        <f t="shared" si="183"/>
        <v>42155.732638888891</v>
      </c>
    </row>
    <row r="2927" spans="2:21" ht="42.75" hidden="1" x14ac:dyDescent="0.45">
      <c r="B2927">
        <v>761</v>
      </c>
      <c r="C2927" s="9" t="s">
        <v>762</v>
      </c>
      <c r="D2927" s="3" t="s">
        <v>4871</v>
      </c>
      <c r="E2927" s="5">
        <v>5000</v>
      </c>
      <c r="F2927" s="7">
        <v>235</v>
      </c>
      <c r="G2927" t="s">
        <v>8220</v>
      </c>
      <c r="H2927" t="s">
        <v>8223</v>
      </c>
      <c r="I2927" t="s">
        <v>8245</v>
      </c>
      <c r="J2927">
        <v>1391364126</v>
      </c>
      <c r="K2927">
        <v>1388772126</v>
      </c>
      <c r="L2927" t="b">
        <v>0</v>
      </c>
      <c r="M2927">
        <v>6</v>
      </c>
      <c r="N2927" t="b">
        <v>0</v>
      </c>
      <c r="O2927" t="s">
        <v>8273</v>
      </c>
      <c r="P2927">
        <f t="shared" si="180"/>
        <v>5</v>
      </c>
      <c r="Q2927">
        <f t="shared" si="181"/>
        <v>39.17</v>
      </c>
      <c r="R2927" s="12" t="s">
        <v>8311</v>
      </c>
      <c r="S2927" t="s">
        <v>8352</v>
      </c>
      <c r="T2927" s="17">
        <f t="shared" si="182"/>
        <v>41642.751458333332</v>
      </c>
      <c r="U2927" s="17">
        <f t="shared" si="183"/>
        <v>42143.875567129624</v>
      </c>
    </row>
    <row r="2928" spans="2:21" ht="42.75" hidden="1" x14ac:dyDescent="0.45">
      <c r="B2928">
        <v>1006</v>
      </c>
      <c r="C2928" s="9" t="s">
        <v>1007</v>
      </c>
      <c r="D2928" s="3" t="s">
        <v>5116</v>
      </c>
      <c r="E2928" s="5">
        <v>4000</v>
      </c>
      <c r="F2928" s="7">
        <v>234</v>
      </c>
      <c r="G2928" t="s">
        <v>8219</v>
      </c>
      <c r="H2928" t="s">
        <v>8223</v>
      </c>
      <c r="I2928" t="s">
        <v>8245</v>
      </c>
      <c r="J2928">
        <v>1418368260</v>
      </c>
      <c r="K2928">
        <v>1417654672</v>
      </c>
      <c r="L2928" t="b">
        <v>0</v>
      </c>
      <c r="M2928">
        <v>8</v>
      </c>
      <c r="N2928" t="b">
        <v>0</v>
      </c>
      <c r="O2928" t="s">
        <v>8271</v>
      </c>
      <c r="P2928">
        <f t="shared" si="180"/>
        <v>6</v>
      </c>
      <c r="Q2928">
        <f t="shared" si="181"/>
        <v>29.25</v>
      </c>
      <c r="R2928" s="12" t="s">
        <v>8308</v>
      </c>
      <c r="S2928" t="s">
        <v>8310</v>
      </c>
      <c r="T2928" s="17">
        <f t="shared" si="182"/>
        <v>41977.040185185186</v>
      </c>
      <c r="U2928" s="17">
        <f t="shared" si="183"/>
        <v>41956.524398148147</v>
      </c>
    </row>
    <row r="2929" spans="2:21" ht="42.75" hidden="1" x14ac:dyDescent="0.45">
      <c r="B2929">
        <v>2758</v>
      </c>
      <c r="C2929" s="9" t="s">
        <v>2758</v>
      </c>
      <c r="D2929" s="3" t="s">
        <v>6868</v>
      </c>
      <c r="E2929" s="5">
        <v>2000</v>
      </c>
      <c r="F2929" s="7">
        <v>234</v>
      </c>
      <c r="G2929" t="s">
        <v>8220</v>
      </c>
      <c r="H2929" t="s">
        <v>8225</v>
      </c>
      <c r="I2929" t="s">
        <v>8247</v>
      </c>
      <c r="J2929">
        <v>1476095783</v>
      </c>
      <c r="K2929">
        <v>1474886183</v>
      </c>
      <c r="L2929" t="b">
        <v>0</v>
      </c>
      <c r="M2929">
        <v>6</v>
      </c>
      <c r="N2929" t="b">
        <v>0</v>
      </c>
      <c r="O2929" t="s">
        <v>8302</v>
      </c>
      <c r="P2929">
        <f t="shared" si="180"/>
        <v>12</v>
      </c>
      <c r="Q2929">
        <f t="shared" si="181"/>
        <v>39</v>
      </c>
      <c r="R2929" s="12" t="s">
        <v>8311</v>
      </c>
      <c r="S2929" t="s">
        <v>8356</v>
      </c>
      <c r="T2929" s="17">
        <f t="shared" si="182"/>
        <v>42639.441932870366</v>
      </c>
      <c r="U2929" s="17">
        <f t="shared" si="183"/>
        <v>42439.024305555555</v>
      </c>
    </row>
    <row r="2930" spans="2:21" ht="42.75" x14ac:dyDescent="0.45">
      <c r="B2930">
        <v>3663</v>
      </c>
      <c r="C2930" s="9" t="s">
        <v>3660</v>
      </c>
      <c r="D2930" s="3" t="s">
        <v>7773</v>
      </c>
      <c r="E2930" s="5">
        <v>225</v>
      </c>
      <c r="F2930" s="7">
        <v>234</v>
      </c>
      <c r="G2930" t="s">
        <v>8218</v>
      </c>
      <c r="H2930" t="s">
        <v>8224</v>
      </c>
      <c r="I2930" t="s">
        <v>8246</v>
      </c>
      <c r="J2930">
        <v>1482321030</v>
      </c>
      <c r="K2930">
        <v>1477133430</v>
      </c>
      <c r="L2930" t="b">
        <v>0</v>
      </c>
      <c r="M2930">
        <v>9</v>
      </c>
      <c r="N2930" t="b">
        <v>1</v>
      </c>
      <c r="O2930" t="s">
        <v>8269</v>
      </c>
      <c r="P2930">
        <f t="shared" si="180"/>
        <v>104</v>
      </c>
      <c r="Q2930">
        <f t="shared" si="181"/>
        <v>26</v>
      </c>
      <c r="R2930" s="12" t="s">
        <v>8323</v>
      </c>
      <c r="S2930" t="s">
        <v>8326</v>
      </c>
      <c r="T2930" s="17">
        <f t="shared" si="182"/>
        <v>42665.451736111107</v>
      </c>
      <c r="U2930" s="17">
        <f t="shared" si="183"/>
        <v>41672.751458333332</v>
      </c>
    </row>
    <row r="2931" spans="2:21" ht="28.5" hidden="1" x14ac:dyDescent="0.45">
      <c r="B2931">
        <v>957</v>
      </c>
      <c r="C2931" s="9" t="s">
        <v>958</v>
      </c>
      <c r="D2931" s="3" t="s">
        <v>5067</v>
      </c>
      <c r="E2931" s="5">
        <v>12000</v>
      </c>
      <c r="F2931" s="7">
        <v>233</v>
      </c>
      <c r="G2931" t="s">
        <v>8220</v>
      </c>
      <c r="H2931" t="s">
        <v>8223</v>
      </c>
      <c r="I2931" t="s">
        <v>8245</v>
      </c>
      <c r="J2931">
        <v>1479392133</v>
      </c>
      <c r="K2931">
        <v>1476710133</v>
      </c>
      <c r="L2931" t="b">
        <v>0</v>
      </c>
      <c r="M2931">
        <v>7</v>
      </c>
      <c r="N2931" t="b">
        <v>0</v>
      </c>
      <c r="O2931" t="s">
        <v>8271</v>
      </c>
      <c r="P2931">
        <f t="shared" si="180"/>
        <v>2</v>
      </c>
      <c r="Q2931">
        <f t="shared" si="181"/>
        <v>33.29</v>
      </c>
      <c r="R2931" s="12" t="s">
        <v>8308</v>
      </c>
      <c r="S2931" t="s">
        <v>8310</v>
      </c>
      <c r="T2931" s="17">
        <f t="shared" si="182"/>
        <v>42660.552465277782</v>
      </c>
      <c r="U2931" s="17">
        <f t="shared" si="183"/>
        <v>41985.299305555556</v>
      </c>
    </row>
    <row r="2932" spans="2:21" ht="42.75" hidden="1" x14ac:dyDescent="0.45">
      <c r="B2932">
        <v>2588</v>
      </c>
      <c r="C2932" s="9" t="s">
        <v>2588</v>
      </c>
      <c r="D2932" s="3" t="s">
        <v>6698</v>
      </c>
      <c r="E2932" s="5">
        <v>6000</v>
      </c>
      <c r="F2932" s="7">
        <v>233</v>
      </c>
      <c r="G2932" t="s">
        <v>8220</v>
      </c>
      <c r="H2932" t="s">
        <v>8223</v>
      </c>
      <c r="I2932" t="s">
        <v>8245</v>
      </c>
      <c r="J2932">
        <v>1427807640</v>
      </c>
      <c r="K2932">
        <v>1423325626</v>
      </c>
      <c r="L2932" t="b">
        <v>0</v>
      </c>
      <c r="M2932">
        <v>8</v>
      </c>
      <c r="N2932" t="b">
        <v>0</v>
      </c>
      <c r="O2932" t="s">
        <v>8282</v>
      </c>
      <c r="P2932">
        <f t="shared" si="180"/>
        <v>4</v>
      </c>
      <c r="Q2932">
        <f t="shared" si="181"/>
        <v>29.13</v>
      </c>
      <c r="R2932" s="12" t="s">
        <v>8319</v>
      </c>
      <c r="S2932" t="s">
        <v>8345</v>
      </c>
      <c r="T2932" s="17">
        <f t="shared" si="182"/>
        <v>42042.676226851851</v>
      </c>
      <c r="U2932" s="17">
        <f t="shared" si="183"/>
        <v>42653.441932870366</v>
      </c>
    </row>
    <row r="2933" spans="2:21" ht="42.75" hidden="1" x14ac:dyDescent="0.45">
      <c r="B2933">
        <v>502</v>
      </c>
      <c r="C2933" s="9" t="s">
        <v>503</v>
      </c>
      <c r="D2933" s="3" t="s">
        <v>4612</v>
      </c>
      <c r="E2933" s="5">
        <v>20000</v>
      </c>
      <c r="F2933" s="7">
        <v>230</v>
      </c>
      <c r="G2933" t="s">
        <v>8220</v>
      </c>
      <c r="H2933" t="s">
        <v>8223</v>
      </c>
      <c r="I2933" t="s">
        <v>8245</v>
      </c>
      <c r="J2933">
        <v>1332073025</v>
      </c>
      <c r="K2933">
        <v>1329484625</v>
      </c>
      <c r="L2933" t="b">
        <v>0</v>
      </c>
      <c r="M2933">
        <v>4</v>
      </c>
      <c r="N2933" t="b">
        <v>0</v>
      </c>
      <c r="O2933" t="s">
        <v>8268</v>
      </c>
      <c r="P2933">
        <f t="shared" si="180"/>
        <v>1</v>
      </c>
      <c r="Q2933">
        <f t="shared" si="181"/>
        <v>57.5</v>
      </c>
      <c r="R2933" s="12" t="s">
        <v>8321</v>
      </c>
      <c r="S2933" t="s">
        <v>8339</v>
      </c>
      <c r="T2933" s="17">
        <f t="shared" si="182"/>
        <v>40956.553530092591</v>
      </c>
      <c r="U2933" s="17">
        <f t="shared" si="183"/>
        <v>42725.493402777778</v>
      </c>
    </row>
    <row r="2934" spans="2:21" ht="42.75" x14ac:dyDescent="0.45">
      <c r="B2934">
        <v>3536</v>
      </c>
      <c r="C2934" s="9" t="s">
        <v>3535</v>
      </c>
      <c r="D2934" s="3" t="s">
        <v>7646</v>
      </c>
      <c r="E2934" s="5">
        <v>150</v>
      </c>
      <c r="F2934" s="7">
        <v>230</v>
      </c>
      <c r="G2934" t="s">
        <v>8218</v>
      </c>
      <c r="H2934" t="s">
        <v>8224</v>
      </c>
      <c r="I2934" t="s">
        <v>8246</v>
      </c>
      <c r="J2934">
        <v>1450612740</v>
      </c>
      <c r="K2934">
        <v>1448040425</v>
      </c>
      <c r="L2934" t="b">
        <v>0</v>
      </c>
      <c r="M2934">
        <v>17</v>
      </c>
      <c r="N2934" t="b">
        <v>1</v>
      </c>
      <c r="O2934" t="s">
        <v>8269</v>
      </c>
      <c r="P2934">
        <f t="shared" si="180"/>
        <v>153</v>
      </c>
      <c r="Q2934">
        <f t="shared" si="181"/>
        <v>13.53</v>
      </c>
      <c r="R2934" s="12" t="s">
        <v>8323</v>
      </c>
      <c r="S2934" t="s">
        <v>8326</v>
      </c>
      <c r="T2934" s="17">
        <f t="shared" si="182"/>
        <v>42328.727141203708</v>
      </c>
      <c r="U2934" s="17">
        <f t="shared" si="183"/>
        <v>42691.594131944439</v>
      </c>
    </row>
    <row r="2935" spans="2:21" ht="42.75" hidden="1" x14ac:dyDescent="0.45">
      <c r="B2935">
        <v>971</v>
      </c>
      <c r="C2935" s="9" t="s">
        <v>972</v>
      </c>
      <c r="D2935" s="3" t="s">
        <v>5081</v>
      </c>
      <c r="E2935" s="5">
        <v>100000</v>
      </c>
      <c r="F2935" s="7">
        <v>226</v>
      </c>
      <c r="G2935" t="s">
        <v>8220</v>
      </c>
      <c r="H2935" t="s">
        <v>8223</v>
      </c>
      <c r="I2935" t="s">
        <v>8245</v>
      </c>
      <c r="J2935">
        <v>1433178060</v>
      </c>
      <c r="K2935">
        <v>1429290060</v>
      </c>
      <c r="L2935" t="b">
        <v>0</v>
      </c>
      <c r="M2935">
        <v>5</v>
      </c>
      <c r="N2935" t="b">
        <v>0</v>
      </c>
      <c r="O2935" t="s">
        <v>8271</v>
      </c>
      <c r="P2935">
        <f t="shared" si="180"/>
        <v>0</v>
      </c>
      <c r="Q2935">
        <f t="shared" si="181"/>
        <v>45.2</v>
      </c>
      <c r="R2935" s="12" t="s">
        <v>8308</v>
      </c>
      <c r="S2935" t="s">
        <v>8310</v>
      </c>
      <c r="T2935" s="17">
        <f t="shared" si="182"/>
        <v>42111.709027777775</v>
      </c>
      <c r="U2935" s="17">
        <f t="shared" si="183"/>
        <v>42094.551388888889</v>
      </c>
    </row>
    <row r="2936" spans="2:21" ht="42.75" hidden="1" x14ac:dyDescent="0.45">
      <c r="B2936">
        <v>1720</v>
      </c>
      <c r="C2936" s="9" t="s">
        <v>1721</v>
      </c>
      <c r="D2936" s="3" t="s">
        <v>5830</v>
      </c>
      <c r="E2936" s="5">
        <v>4000</v>
      </c>
      <c r="F2936" s="7">
        <v>225</v>
      </c>
      <c r="G2936" t="s">
        <v>8220</v>
      </c>
      <c r="H2936" t="s">
        <v>8223</v>
      </c>
      <c r="I2936" t="s">
        <v>8245</v>
      </c>
      <c r="J2936">
        <v>1415562471</v>
      </c>
      <c r="K2936">
        <v>1412966871</v>
      </c>
      <c r="L2936" t="b">
        <v>0</v>
      </c>
      <c r="M2936">
        <v>8</v>
      </c>
      <c r="N2936" t="b">
        <v>0</v>
      </c>
      <c r="O2936" t="s">
        <v>8291</v>
      </c>
      <c r="P2936">
        <f t="shared" si="180"/>
        <v>6</v>
      </c>
      <c r="Q2936">
        <f t="shared" si="181"/>
        <v>28.13</v>
      </c>
      <c r="R2936" s="12" t="s">
        <v>8327</v>
      </c>
      <c r="S2936" t="s">
        <v>8330</v>
      </c>
      <c r="T2936" s="17">
        <f t="shared" si="182"/>
        <v>41922.783229166671</v>
      </c>
      <c r="U2936" s="17">
        <f t="shared" si="183"/>
        <v>40986.511863425927</v>
      </c>
    </row>
    <row r="2937" spans="2:21" ht="42.75" hidden="1" x14ac:dyDescent="0.45">
      <c r="B2937">
        <v>2143</v>
      </c>
      <c r="C2937" s="9" t="s">
        <v>2144</v>
      </c>
      <c r="D2937" s="3" t="s">
        <v>6253</v>
      </c>
      <c r="E2937" s="5">
        <v>2000</v>
      </c>
      <c r="F2937" s="7">
        <v>225</v>
      </c>
      <c r="G2937" t="s">
        <v>8220</v>
      </c>
      <c r="H2937" t="s">
        <v>8223</v>
      </c>
      <c r="I2937" t="s">
        <v>8245</v>
      </c>
      <c r="J2937">
        <v>1279738800</v>
      </c>
      <c r="K2937">
        <v>1275599812</v>
      </c>
      <c r="L2937" t="b">
        <v>0</v>
      </c>
      <c r="M2937">
        <v>5</v>
      </c>
      <c r="N2937" t="b">
        <v>0</v>
      </c>
      <c r="O2937" t="s">
        <v>8280</v>
      </c>
      <c r="P2937">
        <f t="shared" si="180"/>
        <v>11</v>
      </c>
      <c r="Q2937">
        <f t="shared" si="181"/>
        <v>45</v>
      </c>
      <c r="R2937" s="12" t="s">
        <v>8316</v>
      </c>
      <c r="S2937" t="s">
        <v>8334</v>
      </c>
      <c r="T2937" s="17">
        <f t="shared" si="182"/>
        <v>40332.886712962965</v>
      </c>
      <c r="U2937" s="17">
        <f t="shared" si="183"/>
        <v>42358.499305555553</v>
      </c>
    </row>
    <row r="2938" spans="2:21" ht="42.75" x14ac:dyDescent="0.45">
      <c r="B2938">
        <v>3134</v>
      </c>
      <c r="C2938" s="9" t="s">
        <v>3134</v>
      </c>
      <c r="D2938" s="3" t="s">
        <v>7244</v>
      </c>
      <c r="E2938" s="5">
        <v>1000</v>
      </c>
      <c r="F2938" s="7">
        <v>225</v>
      </c>
      <c r="G2938" t="s">
        <v>8221</v>
      </c>
      <c r="H2938" t="s">
        <v>8224</v>
      </c>
      <c r="I2938" t="s">
        <v>8246</v>
      </c>
      <c r="J2938">
        <v>1490631419</v>
      </c>
      <c r="K2938">
        <v>1488820619</v>
      </c>
      <c r="L2938" t="b">
        <v>0</v>
      </c>
      <c r="M2938">
        <v>12</v>
      </c>
      <c r="N2938" t="b">
        <v>0</v>
      </c>
      <c r="O2938" t="s">
        <v>8269</v>
      </c>
      <c r="P2938">
        <f t="shared" si="180"/>
        <v>23</v>
      </c>
      <c r="Q2938">
        <f t="shared" si="181"/>
        <v>18.75</v>
      </c>
      <c r="R2938" s="12" t="s">
        <v>8323</v>
      </c>
      <c r="S2938" t="s">
        <v>8326</v>
      </c>
      <c r="T2938" s="17">
        <f t="shared" si="182"/>
        <v>42800.720127314817</v>
      </c>
      <c r="U2938" s="17">
        <f t="shared" si="183"/>
        <v>42156.709027777775</v>
      </c>
    </row>
    <row r="2939" spans="2:21" ht="42.75" hidden="1" x14ac:dyDescent="0.45">
      <c r="B2939">
        <v>3830</v>
      </c>
      <c r="C2939" s="9" t="s">
        <v>3827</v>
      </c>
      <c r="D2939" s="3" t="s">
        <v>7939</v>
      </c>
      <c r="E2939" s="5">
        <v>100</v>
      </c>
      <c r="F2939" s="7">
        <v>225</v>
      </c>
      <c r="G2939" t="s">
        <v>8218</v>
      </c>
      <c r="H2939" t="s">
        <v>8223</v>
      </c>
      <c r="I2939" t="s">
        <v>8245</v>
      </c>
      <c r="J2939">
        <v>1464371211</v>
      </c>
      <c r="K2939">
        <v>1463161611</v>
      </c>
      <c r="L2939" t="b">
        <v>0</v>
      </c>
      <c r="M2939">
        <v>3</v>
      </c>
      <c r="N2939" t="b">
        <v>1</v>
      </c>
      <c r="O2939" t="s">
        <v>8269</v>
      </c>
      <c r="P2939">
        <f t="shared" si="180"/>
        <v>225</v>
      </c>
      <c r="Q2939">
        <f t="shared" si="181"/>
        <v>75</v>
      </c>
      <c r="R2939" s="12" t="s">
        <v>8323</v>
      </c>
      <c r="S2939" t="s">
        <v>8326</v>
      </c>
      <c r="T2939" s="17">
        <f t="shared" si="182"/>
        <v>42503.740868055553</v>
      </c>
      <c r="U2939" s="17">
        <f t="shared" si="183"/>
        <v>41952.824895833335</v>
      </c>
    </row>
    <row r="2940" spans="2:21" ht="42.75" hidden="1" x14ac:dyDescent="0.45">
      <c r="B2940">
        <v>4044</v>
      </c>
      <c r="C2940" s="9" t="s">
        <v>4040</v>
      </c>
      <c r="D2940" s="3" t="s">
        <v>8148</v>
      </c>
      <c r="E2940" s="5">
        <v>600</v>
      </c>
      <c r="F2940" s="7">
        <v>225</v>
      </c>
      <c r="G2940" t="s">
        <v>8220</v>
      </c>
      <c r="H2940" t="s">
        <v>8223</v>
      </c>
      <c r="I2940" t="s">
        <v>8245</v>
      </c>
      <c r="J2940">
        <v>1428642000</v>
      </c>
      <c r="K2940">
        <v>1426050982</v>
      </c>
      <c r="L2940" t="b">
        <v>0</v>
      </c>
      <c r="M2940">
        <v>4</v>
      </c>
      <c r="N2940" t="b">
        <v>0</v>
      </c>
      <c r="O2940" t="s">
        <v>8269</v>
      </c>
      <c r="P2940">
        <f t="shared" si="180"/>
        <v>38</v>
      </c>
      <c r="Q2940">
        <f t="shared" si="181"/>
        <v>56.25</v>
      </c>
      <c r="R2940" s="12" t="s">
        <v>8323</v>
      </c>
      <c r="S2940" t="s">
        <v>8326</v>
      </c>
      <c r="T2940" s="17">
        <f t="shared" si="182"/>
        <v>42074.219699074078</v>
      </c>
      <c r="U2940" s="17">
        <f t="shared" si="183"/>
        <v>40380.791666666664</v>
      </c>
    </row>
    <row r="2941" spans="2:21" ht="42.75" hidden="1" x14ac:dyDescent="0.45">
      <c r="B2941">
        <v>590</v>
      </c>
      <c r="C2941" s="9" t="s">
        <v>591</v>
      </c>
      <c r="D2941" s="3" t="s">
        <v>4700</v>
      </c>
      <c r="E2941" s="5">
        <v>5000</v>
      </c>
      <c r="F2941" s="7">
        <v>223</v>
      </c>
      <c r="G2941" t="s">
        <v>8220</v>
      </c>
      <c r="H2941" t="s">
        <v>8224</v>
      </c>
      <c r="I2941" t="s">
        <v>8246</v>
      </c>
      <c r="J2941">
        <v>1454936460</v>
      </c>
      <c r="K2941">
        <v>1452259131</v>
      </c>
      <c r="L2941" t="b">
        <v>0</v>
      </c>
      <c r="M2941">
        <v>9</v>
      </c>
      <c r="N2941" t="b">
        <v>0</v>
      </c>
      <c r="O2941" t="s">
        <v>8270</v>
      </c>
      <c r="P2941">
        <f t="shared" si="180"/>
        <v>4</v>
      </c>
      <c r="Q2941">
        <f t="shared" si="181"/>
        <v>24.78</v>
      </c>
      <c r="R2941" s="12" t="s">
        <v>8308</v>
      </c>
      <c r="S2941" t="s">
        <v>8342</v>
      </c>
      <c r="T2941" s="17">
        <f t="shared" si="182"/>
        <v>42377.554756944446</v>
      </c>
      <c r="U2941" s="17">
        <f t="shared" si="183"/>
        <v>42821.678460648152</v>
      </c>
    </row>
    <row r="2942" spans="2:21" ht="42.75" hidden="1" x14ac:dyDescent="0.45">
      <c r="B2942">
        <v>1573</v>
      </c>
      <c r="C2942" s="9" t="s">
        <v>1574</v>
      </c>
      <c r="D2942" s="3" t="s">
        <v>5683</v>
      </c>
      <c r="E2942" s="5">
        <v>9000</v>
      </c>
      <c r="F2942" s="7">
        <v>223</v>
      </c>
      <c r="G2942" t="s">
        <v>8219</v>
      </c>
      <c r="H2942" t="s">
        <v>8228</v>
      </c>
      <c r="I2942" t="s">
        <v>8250</v>
      </c>
      <c r="J2942">
        <v>1491019140</v>
      </c>
      <c r="K2942">
        <v>1487548802</v>
      </c>
      <c r="L2942" t="b">
        <v>0</v>
      </c>
      <c r="M2942">
        <v>3</v>
      </c>
      <c r="N2942" t="b">
        <v>0</v>
      </c>
      <c r="O2942" t="s">
        <v>8288</v>
      </c>
      <c r="P2942">
        <f t="shared" si="180"/>
        <v>2</v>
      </c>
      <c r="Q2942">
        <f t="shared" si="181"/>
        <v>74.33</v>
      </c>
      <c r="R2942" s="12" t="s">
        <v>8311</v>
      </c>
      <c r="S2942" t="s">
        <v>8349</v>
      </c>
      <c r="T2942" s="17">
        <f t="shared" si="182"/>
        <v>42786.000023148154</v>
      </c>
      <c r="U2942" s="17">
        <f t="shared" si="183"/>
        <v>42517.740868055553</v>
      </c>
    </row>
    <row r="2943" spans="2:21" ht="42.75" hidden="1" x14ac:dyDescent="0.45">
      <c r="B2943">
        <v>1010</v>
      </c>
      <c r="C2943" s="9" t="s">
        <v>1011</v>
      </c>
      <c r="D2943" s="3" t="s">
        <v>5120</v>
      </c>
      <c r="E2943" s="5">
        <v>115250</v>
      </c>
      <c r="F2943" s="7">
        <v>220</v>
      </c>
      <c r="G2943" t="s">
        <v>8219</v>
      </c>
      <c r="H2943" t="s">
        <v>8223</v>
      </c>
      <c r="I2943" t="s">
        <v>8245</v>
      </c>
      <c r="J2943">
        <v>1473044340</v>
      </c>
      <c r="K2943">
        <v>1468180462</v>
      </c>
      <c r="L2943" t="b">
        <v>0</v>
      </c>
      <c r="M2943">
        <v>4</v>
      </c>
      <c r="N2943" t="b">
        <v>0</v>
      </c>
      <c r="O2943" t="s">
        <v>8271</v>
      </c>
      <c r="P2943">
        <f t="shared" si="180"/>
        <v>0</v>
      </c>
      <c r="Q2943">
        <f t="shared" si="181"/>
        <v>55</v>
      </c>
      <c r="R2943" s="12" t="s">
        <v>8308</v>
      </c>
      <c r="S2943" t="s">
        <v>8310</v>
      </c>
      <c r="T2943" s="17">
        <f t="shared" si="182"/>
        <v>42561.829421296294</v>
      </c>
      <c r="U2943" s="17">
        <f t="shared" si="183"/>
        <v>42104.208333333328</v>
      </c>
    </row>
    <row r="2944" spans="2:21" ht="42.75" hidden="1" x14ac:dyDescent="0.45">
      <c r="B2944">
        <v>1699</v>
      </c>
      <c r="C2944" s="9" t="s">
        <v>1700</v>
      </c>
      <c r="D2944" s="3" t="s">
        <v>5809</v>
      </c>
      <c r="E2944" s="5">
        <v>5105</v>
      </c>
      <c r="F2944" s="7">
        <v>216</v>
      </c>
      <c r="G2944" t="s">
        <v>8221</v>
      </c>
      <c r="H2944" t="s">
        <v>8223</v>
      </c>
      <c r="I2944" t="s">
        <v>8245</v>
      </c>
      <c r="J2944">
        <v>1491943445</v>
      </c>
      <c r="K2944">
        <v>1489351445</v>
      </c>
      <c r="L2944" t="b">
        <v>0</v>
      </c>
      <c r="M2944">
        <v>4</v>
      </c>
      <c r="N2944" t="b">
        <v>0</v>
      </c>
      <c r="O2944" t="s">
        <v>8291</v>
      </c>
      <c r="P2944">
        <f t="shared" si="180"/>
        <v>4</v>
      </c>
      <c r="Q2944">
        <f t="shared" si="181"/>
        <v>54</v>
      </c>
      <c r="R2944" s="12" t="s">
        <v>8327</v>
      </c>
      <c r="S2944" t="s">
        <v>8330</v>
      </c>
      <c r="T2944" s="17">
        <f t="shared" si="182"/>
        <v>42806.863946759258</v>
      </c>
      <c r="U2944" s="17">
        <f t="shared" si="183"/>
        <v>42408.542361111111</v>
      </c>
    </row>
    <row r="2945" spans="2:21" ht="28.5" hidden="1" x14ac:dyDescent="0.45">
      <c r="B2945">
        <v>3638</v>
      </c>
      <c r="C2945" s="9" t="s">
        <v>3636</v>
      </c>
      <c r="D2945" s="3" t="s">
        <v>7748</v>
      </c>
      <c r="E2945" s="5">
        <v>3300</v>
      </c>
      <c r="F2945" s="7">
        <v>216</v>
      </c>
      <c r="G2945" t="s">
        <v>8220</v>
      </c>
      <c r="H2945" t="s">
        <v>8228</v>
      </c>
      <c r="I2945" t="s">
        <v>8250</v>
      </c>
      <c r="J2945">
        <v>1429456132</v>
      </c>
      <c r="K2945">
        <v>1424275732</v>
      </c>
      <c r="L2945" t="b">
        <v>0</v>
      </c>
      <c r="M2945">
        <v>2</v>
      </c>
      <c r="N2945" t="b">
        <v>0</v>
      </c>
      <c r="O2945" t="s">
        <v>8303</v>
      </c>
      <c r="P2945">
        <f t="shared" si="180"/>
        <v>7</v>
      </c>
      <c r="Q2945">
        <f t="shared" si="181"/>
        <v>108</v>
      </c>
      <c r="R2945" s="12" t="s">
        <v>8323</v>
      </c>
      <c r="S2945" t="s">
        <v>8335</v>
      </c>
      <c r="T2945" s="17">
        <f t="shared" si="182"/>
        <v>42053.672824074078</v>
      </c>
      <c r="U2945" s="17">
        <f t="shared" si="183"/>
        <v>42826.165972222225</v>
      </c>
    </row>
    <row r="2946" spans="2:21" ht="42.75" x14ac:dyDescent="0.45">
      <c r="B2946">
        <v>4088</v>
      </c>
      <c r="C2946" s="9" t="s">
        <v>4084</v>
      </c>
      <c r="D2946" s="3" t="s">
        <v>8191</v>
      </c>
      <c r="E2946" s="5">
        <v>2000</v>
      </c>
      <c r="F2946" s="7">
        <v>216</v>
      </c>
      <c r="G2946" t="s">
        <v>8220</v>
      </c>
      <c r="H2946" t="s">
        <v>8224</v>
      </c>
      <c r="I2946" t="s">
        <v>8246</v>
      </c>
      <c r="J2946">
        <v>1421403960</v>
      </c>
      <c r="K2946">
        <v>1418827324</v>
      </c>
      <c r="L2946" t="b">
        <v>0</v>
      </c>
      <c r="M2946">
        <v>3</v>
      </c>
      <c r="N2946" t="b">
        <v>0</v>
      </c>
      <c r="O2946" t="s">
        <v>8269</v>
      </c>
      <c r="P2946">
        <f t="shared" si="180"/>
        <v>11</v>
      </c>
      <c r="Q2946">
        <f t="shared" si="181"/>
        <v>72</v>
      </c>
      <c r="R2946" s="12" t="s">
        <v>8323</v>
      </c>
      <c r="S2946" t="s">
        <v>8326</v>
      </c>
      <c r="T2946" s="17">
        <f t="shared" si="182"/>
        <v>41990.612546296295</v>
      </c>
      <c r="U2946" s="17">
        <f t="shared" si="183"/>
        <v>42618.124305555553</v>
      </c>
    </row>
    <row r="2947" spans="2:21" ht="42.75" hidden="1" x14ac:dyDescent="0.45">
      <c r="B2947">
        <v>489</v>
      </c>
      <c r="C2947" s="9" t="s">
        <v>490</v>
      </c>
      <c r="D2947" s="3" t="s">
        <v>4599</v>
      </c>
      <c r="E2947" s="5">
        <v>74997</v>
      </c>
      <c r="F2947" s="7">
        <v>215</v>
      </c>
      <c r="G2947" t="s">
        <v>8220</v>
      </c>
      <c r="H2947" t="s">
        <v>8223</v>
      </c>
      <c r="I2947" t="s">
        <v>8245</v>
      </c>
      <c r="J2947">
        <v>1325763180</v>
      </c>
      <c r="K2947">
        <v>1323084816</v>
      </c>
      <c r="L2947" t="b">
        <v>0</v>
      </c>
      <c r="M2947">
        <v>3</v>
      </c>
      <c r="N2947" t="b">
        <v>0</v>
      </c>
      <c r="O2947" t="s">
        <v>8268</v>
      </c>
      <c r="P2947">
        <f t="shared" ref="P2947:P3010" si="184">ROUND(F2947/E2947*100,0)</f>
        <v>0</v>
      </c>
      <c r="Q2947">
        <f t="shared" ref="Q2947:Q3010" si="185">IFERROR(ROUND(F2947/M2947,2),0)</f>
        <v>71.67</v>
      </c>
      <c r="R2947" s="12" t="s">
        <v>8321</v>
      </c>
      <c r="S2947" t="s">
        <v>8339</v>
      </c>
      <c r="T2947" s="17">
        <f t="shared" ref="T2947:T3010" si="186">(((K2947/60)/60)/24)+DATE(1970,1,1)</f>
        <v>40882.481666666667</v>
      </c>
      <c r="U2947" s="17">
        <f t="shared" si="183"/>
        <v>42836.863946759258</v>
      </c>
    </row>
    <row r="2948" spans="2:21" ht="57" hidden="1" x14ac:dyDescent="0.45">
      <c r="B2948">
        <v>500</v>
      </c>
      <c r="C2948" s="9" t="s">
        <v>501</v>
      </c>
      <c r="D2948" s="3" t="s">
        <v>4610</v>
      </c>
      <c r="E2948" s="5">
        <v>6500</v>
      </c>
      <c r="F2948" s="7">
        <v>215</v>
      </c>
      <c r="G2948" t="s">
        <v>8220</v>
      </c>
      <c r="H2948" t="s">
        <v>8223</v>
      </c>
      <c r="I2948" t="s">
        <v>8245</v>
      </c>
      <c r="J2948">
        <v>1273356960</v>
      </c>
      <c r="K2948">
        <v>1268255751</v>
      </c>
      <c r="L2948" t="b">
        <v>0</v>
      </c>
      <c r="M2948">
        <v>4</v>
      </c>
      <c r="N2948" t="b">
        <v>0</v>
      </c>
      <c r="O2948" t="s">
        <v>8268</v>
      </c>
      <c r="P2948">
        <f t="shared" si="184"/>
        <v>3</v>
      </c>
      <c r="Q2948">
        <f t="shared" si="185"/>
        <v>53.75</v>
      </c>
      <c r="R2948" s="12" t="s">
        <v>8321</v>
      </c>
      <c r="S2948" t="s">
        <v>8339</v>
      </c>
      <c r="T2948" s="17">
        <f t="shared" si="186"/>
        <v>40247.886006944449</v>
      </c>
      <c r="U2948" s="17">
        <f t="shared" si="183"/>
        <v>42113.631157407406</v>
      </c>
    </row>
    <row r="2949" spans="2:21" ht="42.75" hidden="1" x14ac:dyDescent="0.45">
      <c r="B2949">
        <v>4027</v>
      </c>
      <c r="C2949" s="9" t="s">
        <v>4023</v>
      </c>
      <c r="D2949" s="3" t="s">
        <v>8132</v>
      </c>
      <c r="E2949" s="5">
        <v>3000</v>
      </c>
      <c r="F2949" s="7">
        <v>215</v>
      </c>
      <c r="G2949" t="s">
        <v>8220</v>
      </c>
      <c r="H2949" t="s">
        <v>8223</v>
      </c>
      <c r="I2949" t="s">
        <v>8245</v>
      </c>
      <c r="J2949">
        <v>1487811600</v>
      </c>
      <c r="K2949">
        <v>1486077481</v>
      </c>
      <c r="L2949" t="b">
        <v>0</v>
      </c>
      <c r="M2949">
        <v>7</v>
      </c>
      <c r="N2949" t="b">
        <v>0</v>
      </c>
      <c r="O2949" t="s">
        <v>8269</v>
      </c>
      <c r="P2949">
        <f t="shared" si="184"/>
        <v>7</v>
      </c>
      <c r="Q2949">
        <f t="shared" si="185"/>
        <v>30.71</v>
      </c>
      <c r="R2949" s="12" t="s">
        <v>8323</v>
      </c>
      <c r="S2949" t="s">
        <v>8326</v>
      </c>
      <c r="T2949" s="17">
        <f t="shared" si="186"/>
        <v>42768.97084490741</v>
      </c>
      <c r="U2949" s="17">
        <f t="shared" si="183"/>
        <v>42020.434722222228</v>
      </c>
    </row>
    <row r="2950" spans="2:21" ht="42.75" hidden="1" x14ac:dyDescent="0.45">
      <c r="B2950">
        <v>3978</v>
      </c>
      <c r="C2950" s="9" t="s">
        <v>3975</v>
      </c>
      <c r="D2950" s="3" t="s">
        <v>8085</v>
      </c>
      <c r="E2950" s="5">
        <v>2000</v>
      </c>
      <c r="F2950" s="7">
        <v>214</v>
      </c>
      <c r="G2950" t="s">
        <v>8220</v>
      </c>
      <c r="H2950" t="s">
        <v>8223</v>
      </c>
      <c r="I2950" t="s">
        <v>8245</v>
      </c>
      <c r="J2950">
        <v>1422717953</v>
      </c>
      <c r="K2950">
        <v>1417533953</v>
      </c>
      <c r="L2950" t="b">
        <v>0</v>
      </c>
      <c r="M2950">
        <v>8</v>
      </c>
      <c r="N2950" t="b">
        <v>0</v>
      </c>
      <c r="O2950" t="s">
        <v>8269</v>
      </c>
      <c r="P2950">
        <f t="shared" si="184"/>
        <v>11</v>
      </c>
      <c r="Q2950">
        <f t="shared" si="185"/>
        <v>26.75</v>
      </c>
      <c r="R2950" s="12" t="s">
        <v>8323</v>
      </c>
      <c r="S2950" t="s">
        <v>8326</v>
      </c>
      <c r="T2950" s="17">
        <f t="shared" si="186"/>
        <v>41975.642974537041</v>
      </c>
      <c r="U2950" s="17">
        <f t="shared" ref="U2950:U3013" si="187">(((J2947/60)/60)/24)+DATE(1970,1,1)</f>
        <v>40913.481249999997</v>
      </c>
    </row>
    <row r="2951" spans="2:21" ht="71.25" hidden="1" x14ac:dyDescent="0.45">
      <c r="B2951">
        <v>991</v>
      </c>
      <c r="C2951" s="9" t="s">
        <v>992</v>
      </c>
      <c r="D2951" s="3" t="s">
        <v>5101</v>
      </c>
      <c r="E2951" s="5">
        <v>5000</v>
      </c>
      <c r="F2951" s="7">
        <v>212</v>
      </c>
      <c r="G2951" t="s">
        <v>8220</v>
      </c>
      <c r="H2951" t="s">
        <v>8224</v>
      </c>
      <c r="I2951" t="s">
        <v>8246</v>
      </c>
      <c r="J2951">
        <v>1468349460</v>
      </c>
      <c r="K2951">
        <v>1466186988</v>
      </c>
      <c r="L2951" t="b">
        <v>0</v>
      </c>
      <c r="M2951">
        <v>7</v>
      </c>
      <c r="N2951" t="b">
        <v>0</v>
      </c>
      <c r="O2951" t="s">
        <v>8271</v>
      </c>
      <c r="P2951">
        <f t="shared" si="184"/>
        <v>4</v>
      </c>
      <c r="Q2951">
        <f t="shared" si="185"/>
        <v>30.29</v>
      </c>
      <c r="R2951" s="12" t="s">
        <v>8308</v>
      </c>
      <c r="S2951" t="s">
        <v>8310</v>
      </c>
      <c r="T2951" s="17">
        <f t="shared" si="186"/>
        <v>42538.75680555556</v>
      </c>
      <c r="U2951" s="17">
        <f t="shared" si="187"/>
        <v>40306.927777777775</v>
      </c>
    </row>
    <row r="2952" spans="2:21" ht="42.75" hidden="1" x14ac:dyDescent="0.45">
      <c r="B2952">
        <v>1048</v>
      </c>
      <c r="C2952" s="9" t="s">
        <v>1049</v>
      </c>
      <c r="D2952" s="3" t="s">
        <v>5158</v>
      </c>
      <c r="E2952" s="5">
        <v>15000</v>
      </c>
      <c r="F2952" s="7">
        <v>212</v>
      </c>
      <c r="G2952" t="s">
        <v>8219</v>
      </c>
      <c r="H2952" t="s">
        <v>8223</v>
      </c>
      <c r="I2952" t="s">
        <v>8245</v>
      </c>
      <c r="J2952">
        <v>1474766189</v>
      </c>
      <c r="K2952">
        <v>1471310189</v>
      </c>
      <c r="L2952" t="b">
        <v>0</v>
      </c>
      <c r="M2952">
        <v>4</v>
      </c>
      <c r="N2952" t="b">
        <v>0</v>
      </c>
      <c r="O2952" t="s">
        <v>8279</v>
      </c>
      <c r="P2952">
        <f t="shared" si="184"/>
        <v>1</v>
      </c>
      <c r="Q2952">
        <f t="shared" si="185"/>
        <v>53</v>
      </c>
      <c r="R2952" s="12" t="s">
        <v>8346</v>
      </c>
      <c r="S2952" t="s">
        <v>8347</v>
      </c>
      <c r="T2952" s="17">
        <f t="shared" si="186"/>
        <v>42598.053113425922</v>
      </c>
      <c r="U2952" s="17">
        <f t="shared" si="187"/>
        <v>42789.041666666672</v>
      </c>
    </row>
    <row r="2953" spans="2:21" ht="42.75" hidden="1" x14ac:dyDescent="0.45">
      <c r="B2953">
        <v>1872</v>
      </c>
      <c r="C2953" s="9" t="s">
        <v>1873</v>
      </c>
      <c r="D2953" s="3" t="s">
        <v>5982</v>
      </c>
      <c r="E2953" s="5">
        <v>20000</v>
      </c>
      <c r="F2953" s="7">
        <v>212</v>
      </c>
      <c r="G2953" t="s">
        <v>8220</v>
      </c>
      <c r="H2953" t="s">
        <v>8223</v>
      </c>
      <c r="I2953" t="s">
        <v>8245</v>
      </c>
      <c r="J2953">
        <v>1435633602</v>
      </c>
      <c r="K2953">
        <v>1433041602</v>
      </c>
      <c r="L2953" t="b">
        <v>0</v>
      </c>
      <c r="M2953">
        <v>13</v>
      </c>
      <c r="N2953" t="b">
        <v>0</v>
      </c>
      <c r="O2953" t="s">
        <v>8281</v>
      </c>
      <c r="P2953">
        <f t="shared" si="184"/>
        <v>1</v>
      </c>
      <c r="Q2953">
        <f t="shared" si="185"/>
        <v>16.309999999999999</v>
      </c>
      <c r="R2953" s="12" t="s">
        <v>8316</v>
      </c>
      <c r="S2953" t="s">
        <v>8344</v>
      </c>
      <c r="T2953" s="17">
        <f t="shared" si="186"/>
        <v>42155.129652777774</v>
      </c>
      <c r="U2953" s="17">
        <f t="shared" si="187"/>
        <v>42035.642974537041</v>
      </c>
    </row>
    <row r="2954" spans="2:21" ht="42.75" hidden="1" x14ac:dyDescent="0.45">
      <c r="B2954">
        <v>3969</v>
      </c>
      <c r="C2954" s="9" t="s">
        <v>3966</v>
      </c>
      <c r="D2954" s="3" t="s">
        <v>8076</v>
      </c>
      <c r="E2954" s="5">
        <v>2825</v>
      </c>
      <c r="F2954" s="7">
        <v>211</v>
      </c>
      <c r="G2954" t="s">
        <v>8220</v>
      </c>
      <c r="H2954" t="s">
        <v>8223</v>
      </c>
      <c r="I2954" t="s">
        <v>8245</v>
      </c>
      <c r="J2954">
        <v>1472442900</v>
      </c>
      <c r="K2954">
        <v>1471638646</v>
      </c>
      <c r="L2954" t="b">
        <v>0</v>
      </c>
      <c r="M2954">
        <v>6</v>
      </c>
      <c r="N2954" t="b">
        <v>0</v>
      </c>
      <c r="O2954" t="s">
        <v>8269</v>
      </c>
      <c r="P2954">
        <f t="shared" si="184"/>
        <v>7</v>
      </c>
      <c r="Q2954">
        <f t="shared" si="185"/>
        <v>35.17</v>
      </c>
      <c r="R2954" s="12" t="s">
        <v>8323</v>
      </c>
      <c r="S2954" t="s">
        <v>8326</v>
      </c>
      <c r="T2954" s="17">
        <f t="shared" si="186"/>
        <v>42601.854699074072</v>
      </c>
      <c r="U2954" s="17">
        <f t="shared" si="187"/>
        <v>42563.785416666666</v>
      </c>
    </row>
    <row r="2955" spans="2:21" ht="42.75" hidden="1" x14ac:dyDescent="0.45">
      <c r="B2955">
        <v>3972</v>
      </c>
      <c r="C2955" s="9" t="s">
        <v>3969</v>
      </c>
      <c r="D2955" s="3" t="s">
        <v>8079</v>
      </c>
      <c r="E2955" s="5">
        <v>1000</v>
      </c>
      <c r="F2955" s="7">
        <v>211</v>
      </c>
      <c r="G2955" t="s">
        <v>8220</v>
      </c>
      <c r="H2955" t="s">
        <v>8223</v>
      </c>
      <c r="I2955" t="s">
        <v>8245</v>
      </c>
      <c r="J2955">
        <v>1423186634</v>
      </c>
      <c r="K2955">
        <v>1418002634</v>
      </c>
      <c r="L2955" t="b">
        <v>0</v>
      </c>
      <c r="M2955">
        <v>8</v>
      </c>
      <c r="N2955" t="b">
        <v>0</v>
      </c>
      <c r="O2955" t="s">
        <v>8269</v>
      </c>
      <c r="P2955">
        <f t="shared" si="184"/>
        <v>21</v>
      </c>
      <c r="Q2955">
        <f t="shared" si="185"/>
        <v>26.38</v>
      </c>
      <c r="R2955" s="12" t="s">
        <v>8323</v>
      </c>
      <c r="S2955" t="s">
        <v>8326</v>
      </c>
      <c r="T2955" s="17">
        <f t="shared" si="186"/>
        <v>41981.067523148144</v>
      </c>
      <c r="U2955" s="17">
        <f t="shared" si="187"/>
        <v>42638.053113425922</v>
      </c>
    </row>
    <row r="2956" spans="2:21" ht="42.75" hidden="1" x14ac:dyDescent="0.45">
      <c r="B2956">
        <v>1235</v>
      </c>
      <c r="C2956" s="9" t="s">
        <v>1236</v>
      </c>
      <c r="D2956" s="3" t="s">
        <v>5345</v>
      </c>
      <c r="E2956" s="5">
        <v>7534</v>
      </c>
      <c r="F2956" s="7">
        <v>210</v>
      </c>
      <c r="G2956" t="s">
        <v>8219</v>
      </c>
      <c r="H2956" t="s">
        <v>8223</v>
      </c>
      <c r="I2956" t="s">
        <v>8245</v>
      </c>
      <c r="J2956">
        <v>1387077299</v>
      </c>
      <c r="K2956">
        <v>1383621299</v>
      </c>
      <c r="L2956" t="b">
        <v>0</v>
      </c>
      <c r="M2956">
        <v>6</v>
      </c>
      <c r="N2956" t="b">
        <v>0</v>
      </c>
      <c r="O2956" t="s">
        <v>8284</v>
      </c>
      <c r="P2956">
        <f t="shared" si="184"/>
        <v>3</v>
      </c>
      <c r="Q2956">
        <f t="shared" si="185"/>
        <v>35</v>
      </c>
      <c r="R2956" s="12" t="s">
        <v>8327</v>
      </c>
      <c r="S2956" t="s">
        <v>8354</v>
      </c>
      <c r="T2956" s="17">
        <f t="shared" si="186"/>
        <v>41583.135405092595</v>
      </c>
      <c r="U2956" s="17">
        <f t="shared" si="187"/>
        <v>42185.129652777774</v>
      </c>
    </row>
    <row r="2957" spans="2:21" ht="42.75" hidden="1" x14ac:dyDescent="0.45">
      <c r="B2957">
        <v>2514</v>
      </c>
      <c r="C2957" s="9" t="s">
        <v>2514</v>
      </c>
      <c r="D2957" s="3" t="s">
        <v>6624</v>
      </c>
      <c r="E2957" s="5">
        <v>12000</v>
      </c>
      <c r="F2957" s="7">
        <v>210</v>
      </c>
      <c r="G2957" t="s">
        <v>8220</v>
      </c>
      <c r="H2957" t="s">
        <v>8223</v>
      </c>
      <c r="I2957" t="s">
        <v>8245</v>
      </c>
      <c r="J2957">
        <v>1408526477</v>
      </c>
      <c r="K2957">
        <v>1407057677</v>
      </c>
      <c r="L2957" t="b">
        <v>0</v>
      </c>
      <c r="M2957">
        <v>4</v>
      </c>
      <c r="N2957" t="b">
        <v>0</v>
      </c>
      <c r="O2957" t="s">
        <v>8297</v>
      </c>
      <c r="P2957">
        <f t="shared" si="184"/>
        <v>2</v>
      </c>
      <c r="Q2957">
        <f t="shared" si="185"/>
        <v>52.5</v>
      </c>
      <c r="R2957" s="12" t="s">
        <v>8319</v>
      </c>
      <c r="S2957" t="s">
        <v>8357</v>
      </c>
      <c r="T2957" s="17">
        <f t="shared" si="186"/>
        <v>41854.389780092592</v>
      </c>
      <c r="U2957" s="17">
        <f t="shared" si="187"/>
        <v>42611.163194444445</v>
      </c>
    </row>
    <row r="2958" spans="2:21" ht="42.75" hidden="1" x14ac:dyDescent="0.45">
      <c r="B2958">
        <v>83</v>
      </c>
      <c r="C2958" s="9" t="s">
        <v>85</v>
      </c>
      <c r="D2958" s="3" t="s">
        <v>4194</v>
      </c>
      <c r="E2958" s="5">
        <v>200</v>
      </c>
      <c r="F2958" s="7">
        <v>205</v>
      </c>
      <c r="G2958" t="s">
        <v>8218</v>
      </c>
      <c r="H2958" t="s">
        <v>8224</v>
      </c>
      <c r="I2958" t="s">
        <v>8246</v>
      </c>
      <c r="J2958">
        <v>1424604600</v>
      </c>
      <c r="K2958">
        <v>1423320389</v>
      </c>
      <c r="L2958" t="b">
        <v>0</v>
      </c>
      <c r="M2958">
        <v>13</v>
      </c>
      <c r="N2958" t="b">
        <v>1</v>
      </c>
      <c r="O2958" t="s">
        <v>8264</v>
      </c>
      <c r="P2958">
        <f t="shared" si="184"/>
        <v>103</v>
      </c>
      <c r="Q2958">
        <f t="shared" si="185"/>
        <v>15.77</v>
      </c>
      <c r="R2958" s="12" t="s">
        <v>8321</v>
      </c>
      <c r="S2958" t="s">
        <v>8343</v>
      </c>
      <c r="T2958" s="17">
        <f t="shared" si="186"/>
        <v>42042.615613425922</v>
      </c>
      <c r="U2958" s="17">
        <f t="shared" si="187"/>
        <v>42041.067523148144</v>
      </c>
    </row>
    <row r="2959" spans="2:21" ht="42.75" hidden="1" x14ac:dyDescent="0.45">
      <c r="B2959">
        <v>517</v>
      </c>
      <c r="C2959" s="9" t="s">
        <v>518</v>
      </c>
      <c r="D2959" s="3" t="s">
        <v>4627</v>
      </c>
      <c r="E2959" s="5">
        <v>15000</v>
      </c>
      <c r="F2959" s="7">
        <v>205</v>
      </c>
      <c r="G2959" t="s">
        <v>8220</v>
      </c>
      <c r="H2959" t="s">
        <v>8223</v>
      </c>
      <c r="I2959" t="s">
        <v>8245</v>
      </c>
      <c r="J2959">
        <v>1486046761</v>
      </c>
      <c r="K2959">
        <v>1483454761</v>
      </c>
      <c r="L2959" t="b">
        <v>0</v>
      </c>
      <c r="M2959">
        <v>3</v>
      </c>
      <c r="N2959" t="b">
        <v>0</v>
      </c>
      <c r="O2959" t="s">
        <v>8268</v>
      </c>
      <c r="P2959">
        <f t="shared" si="184"/>
        <v>1</v>
      </c>
      <c r="Q2959">
        <f t="shared" si="185"/>
        <v>68.33</v>
      </c>
      <c r="R2959" s="12" t="s">
        <v>8321</v>
      </c>
      <c r="S2959" t="s">
        <v>8339</v>
      </c>
      <c r="T2959" s="17">
        <f t="shared" si="186"/>
        <v>42738.615289351852</v>
      </c>
      <c r="U2959" s="17">
        <f t="shared" si="187"/>
        <v>41623.135405092595</v>
      </c>
    </row>
    <row r="2960" spans="2:21" ht="42.75" hidden="1" x14ac:dyDescent="0.45">
      <c r="B2960">
        <v>673</v>
      </c>
      <c r="C2960" s="9" t="s">
        <v>674</v>
      </c>
      <c r="D2960" s="3" t="s">
        <v>4783</v>
      </c>
      <c r="E2960" s="5">
        <v>100000</v>
      </c>
      <c r="F2960" s="7">
        <v>205</v>
      </c>
      <c r="G2960" t="s">
        <v>8220</v>
      </c>
      <c r="H2960" t="s">
        <v>8223</v>
      </c>
      <c r="I2960" t="s">
        <v>8245</v>
      </c>
      <c r="J2960">
        <v>1409602217</v>
      </c>
      <c r="K2960">
        <v>1405714217</v>
      </c>
      <c r="L2960" t="b">
        <v>0</v>
      </c>
      <c r="M2960">
        <v>3</v>
      </c>
      <c r="N2960" t="b">
        <v>0</v>
      </c>
      <c r="O2960" t="s">
        <v>8271</v>
      </c>
      <c r="P2960">
        <f t="shared" si="184"/>
        <v>0</v>
      </c>
      <c r="Q2960">
        <f t="shared" si="185"/>
        <v>68.33</v>
      </c>
      <c r="R2960" s="12" t="s">
        <v>8308</v>
      </c>
      <c r="S2960" t="s">
        <v>8310</v>
      </c>
      <c r="T2960" s="17">
        <f t="shared" si="186"/>
        <v>41838.840474537035</v>
      </c>
      <c r="U2960" s="17">
        <f t="shared" si="187"/>
        <v>41871.389780092592</v>
      </c>
    </row>
    <row r="2961" spans="2:21" ht="42.75" hidden="1" x14ac:dyDescent="0.45">
      <c r="B2961">
        <v>886</v>
      </c>
      <c r="C2961" s="9" t="s">
        <v>887</v>
      </c>
      <c r="D2961" s="3" t="s">
        <v>4996</v>
      </c>
      <c r="E2961" s="5">
        <v>500</v>
      </c>
      <c r="F2961" s="7">
        <v>205</v>
      </c>
      <c r="G2961" t="s">
        <v>8220</v>
      </c>
      <c r="H2961" t="s">
        <v>8223</v>
      </c>
      <c r="I2961" t="s">
        <v>8245</v>
      </c>
      <c r="J2961">
        <v>1473972813</v>
      </c>
      <c r="K2961">
        <v>1471812813</v>
      </c>
      <c r="L2961" t="b">
        <v>0</v>
      </c>
      <c r="M2961">
        <v>7</v>
      </c>
      <c r="N2961" t="b">
        <v>0</v>
      </c>
      <c r="O2961" t="s">
        <v>8277</v>
      </c>
      <c r="P2961">
        <f t="shared" si="184"/>
        <v>41</v>
      </c>
      <c r="Q2961">
        <f t="shared" si="185"/>
        <v>29.29</v>
      </c>
      <c r="R2961" s="12" t="s">
        <v>8327</v>
      </c>
      <c r="S2961" t="s">
        <v>8328</v>
      </c>
      <c r="T2961" s="17">
        <f t="shared" si="186"/>
        <v>42603.870520833334</v>
      </c>
      <c r="U2961" s="17">
        <f t="shared" si="187"/>
        <v>42057.479166666672</v>
      </c>
    </row>
    <row r="2962" spans="2:21" ht="57" hidden="1" x14ac:dyDescent="0.45">
      <c r="B2962">
        <v>1578</v>
      </c>
      <c r="C2962" s="9" t="s">
        <v>1579</v>
      </c>
      <c r="D2962" s="3" t="s">
        <v>5688</v>
      </c>
      <c r="E2962" s="5">
        <v>1897</v>
      </c>
      <c r="F2962" s="7">
        <v>205</v>
      </c>
      <c r="G2962" t="s">
        <v>8219</v>
      </c>
      <c r="H2962" t="s">
        <v>8223</v>
      </c>
      <c r="I2962" t="s">
        <v>8245</v>
      </c>
      <c r="J2962">
        <v>1283392800</v>
      </c>
      <c r="K2962">
        <v>1281317691</v>
      </c>
      <c r="L2962" t="b">
        <v>0</v>
      </c>
      <c r="M2962">
        <v>4</v>
      </c>
      <c r="N2962" t="b">
        <v>0</v>
      </c>
      <c r="O2962" t="s">
        <v>8288</v>
      </c>
      <c r="P2962">
        <f t="shared" si="184"/>
        <v>11</v>
      </c>
      <c r="Q2962">
        <f t="shared" si="185"/>
        <v>51.25</v>
      </c>
      <c r="R2962" s="12" t="s">
        <v>8311</v>
      </c>
      <c r="S2962" t="s">
        <v>8349</v>
      </c>
      <c r="T2962" s="17">
        <f t="shared" si="186"/>
        <v>40399.065868055557</v>
      </c>
      <c r="U2962" s="17">
        <f t="shared" si="187"/>
        <v>42768.615289351852</v>
      </c>
    </row>
    <row r="2963" spans="2:21" ht="28.5" hidden="1" x14ac:dyDescent="0.45">
      <c r="B2963">
        <v>1594</v>
      </c>
      <c r="C2963" s="9" t="s">
        <v>1595</v>
      </c>
      <c r="D2963" s="3" t="s">
        <v>5704</v>
      </c>
      <c r="E2963" s="5">
        <v>1000</v>
      </c>
      <c r="F2963" s="7">
        <v>205</v>
      </c>
      <c r="G2963" t="s">
        <v>8220</v>
      </c>
      <c r="H2963" t="s">
        <v>8223</v>
      </c>
      <c r="I2963" t="s">
        <v>8245</v>
      </c>
      <c r="J2963">
        <v>1463329260</v>
      </c>
      <c r="K2963">
        <v>1458147982</v>
      </c>
      <c r="L2963" t="b">
        <v>0</v>
      </c>
      <c r="M2963">
        <v>10</v>
      </c>
      <c r="N2963" t="b">
        <v>0</v>
      </c>
      <c r="O2963" t="s">
        <v>8289</v>
      </c>
      <c r="P2963">
        <f t="shared" si="184"/>
        <v>21</v>
      </c>
      <c r="Q2963">
        <f t="shared" si="185"/>
        <v>20.5</v>
      </c>
      <c r="R2963" s="12" t="s">
        <v>8313</v>
      </c>
      <c r="S2963" t="s">
        <v>8351</v>
      </c>
      <c r="T2963" s="17">
        <f t="shared" si="186"/>
        <v>42445.712754629625</v>
      </c>
      <c r="U2963" s="17">
        <f t="shared" si="187"/>
        <v>41883.840474537035</v>
      </c>
    </row>
    <row r="2964" spans="2:21" ht="42.75" hidden="1" x14ac:dyDescent="0.45">
      <c r="B2964">
        <v>4091</v>
      </c>
      <c r="C2964" s="9" t="s">
        <v>4087</v>
      </c>
      <c r="D2964" s="3" t="s">
        <v>8194</v>
      </c>
      <c r="E2964" s="5">
        <v>1600</v>
      </c>
      <c r="F2964" s="7">
        <v>204</v>
      </c>
      <c r="G2964" t="s">
        <v>8220</v>
      </c>
      <c r="H2964" t="s">
        <v>8223</v>
      </c>
      <c r="I2964" t="s">
        <v>8245</v>
      </c>
      <c r="J2964">
        <v>1421410151</v>
      </c>
      <c r="K2964">
        <v>1418818151</v>
      </c>
      <c r="L2964" t="b">
        <v>0</v>
      </c>
      <c r="M2964">
        <v>8</v>
      </c>
      <c r="N2964" t="b">
        <v>0</v>
      </c>
      <c r="O2964" t="s">
        <v>8269</v>
      </c>
      <c r="P2964">
        <f t="shared" si="184"/>
        <v>13</v>
      </c>
      <c r="Q2964">
        <f t="shared" si="185"/>
        <v>25.5</v>
      </c>
      <c r="R2964" s="12" t="s">
        <v>8323</v>
      </c>
      <c r="S2964" t="s">
        <v>8326</v>
      </c>
      <c r="T2964" s="17">
        <f t="shared" si="186"/>
        <v>41990.506377314814</v>
      </c>
      <c r="U2964" s="17">
        <f t="shared" si="187"/>
        <v>42628.870520833334</v>
      </c>
    </row>
    <row r="2965" spans="2:21" ht="42.75" hidden="1" x14ac:dyDescent="0.45">
      <c r="B2965">
        <v>424</v>
      </c>
      <c r="C2965" s="9" t="s">
        <v>425</v>
      </c>
      <c r="D2965" s="3" t="s">
        <v>4534</v>
      </c>
      <c r="E2965" s="5">
        <v>3000</v>
      </c>
      <c r="F2965" s="7">
        <v>203.9</v>
      </c>
      <c r="G2965" t="s">
        <v>8220</v>
      </c>
      <c r="H2965" t="s">
        <v>8223</v>
      </c>
      <c r="I2965" t="s">
        <v>8245</v>
      </c>
      <c r="J2965">
        <v>1332748899</v>
      </c>
      <c r="K2965">
        <v>1327568499</v>
      </c>
      <c r="L2965" t="b">
        <v>0</v>
      </c>
      <c r="M2965">
        <v>5</v>
      </c>
      <c r="N2965" t="b">
        <v>0</v>
      </c>
      <c r="O2965" t="s">
        <v>8268</v>
      </c>
      <c r="P2965">
        <f t="shared" si="184"/>
        <v>7</v>
      </c>
      <c r="Q2965">
        <f t="shared" si="185"/>
        <v>40.78</v>
      </c>
      <c r="R2965" s="12" t="s">
        <v>8321</v>
      </c>
      <c r="S2965" t="s">
        <v>8339</v>
      </c>
      <c r="T2965" s="17">
        <f t="shared" si="186"/>
        <v>40934.376145833332</v>
      </c>
      <c r="U2965" s="17">
        <f t="shared" si="187"/>
        <v>40423.083333333336</v>
      </c>
    </row>
    <row r="2966" spans="2:21" ht="42.75" hidden="1" x14ac:dyDescent="0.45">
      <c r="B2966">
        <v>2403</v>
      </c>
      <c r="C2966" s="9" t="s">
        <v>2404</v>
      </c>
      <c r="D2966" s="3" t="s">
        <v>6513</v>
      </c>
      <c r="E2966" s="5">
        <v>1200</v>
      </c>
      <c r="F2966" s="7">
        <v>202</v>
      </c>
      <c r="G2966" t="s">
        <v>8220</v>
      </c>
      <c r="H2966" t="s">
        <v>8224</v>
      </c>
      <c r="I2966" t="s">
        <v>8246</v>
      </c>
      <c r="J2966">
        <v>1459368658</v>
      </c>
      <c r="K2966">
        <v>1454188258</v>
      </c>
      <c r="L2966" t="b">
        <v>0</v>
      </c>
      <c r="M2966">
        <v>12</v>
      </c>
      <c r="N2966" t="b">
        <v>0</v>
      </c>
      <c r="O2966" t="s">
        <v>8282</v>
      </c>
      <c r="P2966">
        <f t="shared" si="184"/>
        <v>17</v>
      </c>
      <c r="Q2966">
        <f t="shared" si="185"/>
        <v>16.829999999999998</v>
      </c>
      <c r="R2966" s="12" t="s">
        <v>8319</v>
      </c>
      <c r="S2966" t="s">
        <v>8345</v>
      </c>
      <c r="T2966" s="17">
        <f t="shared" si="186"/>
        <v>42399.882615740738</v>
      </c>
      <c r="U2966" s="17">
        <f t="shared" si="187"/>
        <v>42505.681249999994</v>
      </c>
    </row>
    <row r="2967" spans="2:21" hidden="1" x14ac:dyDescent="0.45">
      <c r="B2967">
        <v>3746</v>
      </c>
      <c r="C2967" s="9" t="s">
        <v>3743</v>
      </c>
      <c r="D2967" s="3" t="s">
        <v>7856</v>
      </c>
      <c r="E2967" s="5">
        <v>8500</v>
      </c>
      <c r="F2967" s="7">
        <v>202</v>
      </c>
      <c r="G2967" t="s">
        <v>8220</v>
      </c>
      <c r="H2967" t="s">
        <v>8223</v>
      </c>
      <c r="I2967" t="s">
        <v>8245</v>
      </c>
      <c r="J2967">
        <v>1475918439</v>
      </c>
      <c r="K2967">
        <v>1473326439</v>
      </c>
      <c r="L2967" t="b">
        <v>0</v>
      </c>
      <c r="M2967">
        <v>1</v>
      </c>
      <c r="N2967" t="b">
        <v>0</v>
      </c>
      <c r="O2967" t="s">
        <v>8269</v>
      </c>
      <c r="P2967">
        <f t="shared" si="184"/>
        <v>2</v>
      </c>
      <c r="Q2967">
        <f t="shared" si="185"/>
        <v>202</v>
      </c>
      <c r="R2967" s="12" t="s">
        <v>8323</v>
      </c>
      <c r="S2967" t="s">
        <v>8326</v>
      </c>
      <c r="T2967" s="17">
        <f t="shared" si="186"/>
        <v>42621.389340277776</v>
      </c>
      <c r="U2967" s="17">
        <f t="shared" si="187"/>
        <v>42020.506377314814</v>
      </c>
    </row>
    <row r="2968" spans="2:21" ht="42.75" hidden="1" x14ac:dyDescent="0.45">
      <c r="B2968">
        <v>2401</v>
      </c>
      <c r="C2968" s="9" t="s">
        <v>2402</v>
      </c>
      <c r="D2968" s="3" t="s">
        <v>6511</v>
      </c>
      <c r="E2968" s="5">
        <v>28000</v>
      </c>
      <c r="F2968" s="7">
        <v>201</v>
      </c>
      <c r="G2968" t="s">
        <v>8220</v>
      </c>
      <c r="H2968" t="s">
        <v>8223</v>
      </c>
      <c r="I2968" t="s">
        <v>8245</v>
      </c>
      <c r="J2968">
        <v>1457207096</v>
      </c>
      <c r="K2968">
        <v>1452023096</v>
      </c>
      <c r="L2968" t="b">
        <v>0</v>
      </c>
      <c r="M2968">
        <v>9</v>
      </c>
      <c r="N2968" t="b">
        <v>0</v>
      </c>
      <c r="O2968" t="s">
        <v>8282</v>
      </c>
      <c r="P2968">
        <f t="shared" si="184"/>
        <v>1</v>
      </c>
      <c r="Q2968">
        <f t="shared" si="185"/>
        <v>22.33</v>
      </c>
      <c r="R2968" s="12" t="s">
        <v>8319</v>
      </c>
      <c r="S2968" t="s">
        <v>8345</v>
      </c>
      <c r="T2968" s="17">
        <f t="shared" si="186"/>
        <v>42374.822870370372</v>
      </c>
      <c r="U2968" s="17">
        <f t="shared" si="187"/>
        <v>40994.334479166668</v>
      </c>
    </row>
    <row r="2969" spans="2:21" ht="42.75" x14ac:dyDescent="0.45">
      <c r="B2969">
        <v>3588</v>
      </c>
      <c r="C2969" s="9" t="s">
        <v>3587</v>
      </c>
      <c r="D2969" s="3" t="s">
        <v>7698</v>
      </c>
      <c r="E2969" s="5">
        <v>200</v>
      </c>
      <c r="F2969" s="7">
        <v>201</v>
      </c>
      <c r="G2969" t="s">
        <v>8218</v>
      </c>
      <c r="H2969" t="s">
        <v>8224</v>
      </c>
      <c r="I2969" t="s">
        <v>8246</v>
      </c>
      <c r="J2969">
        <v>1430348400</v>
      </c>
      <c r="K2969">
        <v>1428436410</v>
      </c>
      <c r="L2969" t="b">
        <v>0</v>
      </c>
      <c r="M2969">
        <v>11</v>
      </c>
      <c r="N2969" t="b">
        <v>1</v>
      </c>
      <c r="O2969" t="s">
        <v>8269</v>
      </c>
      <c r="P2969">
        <f t="shared" si="184"/>
        <v>101</v>
      </c>
      <c r="Q2969">
        <f t="shared" si="185"/>
        <v>18.27</v>
      </c>
      <c r="R2969" s="12" t="s">
        <v>8323</v>
      </c>
      <c r="S2969" t="s">
        <v>8326</v>
      </c>
      <c r="T2969" s="17">
        <f t="shared" si="186"/>
        <v>42101.828819444447</v>
      </c>
      <c r="U2969" s="17">
        <f t="shared" si="187"/>
        <v>42459.840949074074</v>
      </c>
    </row>
    <row r="2970" spans="2:21" ht="42.75" hidden="1" x14ac:dyDescent="0.45">
      <c r="B2970">
        <v>4003</v>
      </c>
      <c r="C2970" s="9" t="s">
        <v>3999</v>
      </c>
      <c r="D2970" s="3" t="s">
        <v>8071</v>
      </c>
      <c r="E2970" s="5">
        <v>2000</v>
      </c>
      <c r="F2970" s="7">
        <v>201</v>
      </c>
      <c r="G2970" t="s">
        <v>8220</v>
      </c>
      <c r="H2970" t="s">
        <v>8223</v>
      </c>
      <c r="I2970" t="s">
        <v>8245</v>
      </c>
      <c r="J2970">
        <v>1424009147</v>
      </c>
      <c r="K2970">
        <v>1421417147</v>
      </c>
      <c r="L2970" t="b">
        <v>0</v>
      </c>
      <c r="M2970">
        <v>2</v>
      </c>
      <c r="N2970" t="b">
        <v>0</v>
      </c>
      <c r="O2970" t="s">
        <v>8269</v>
      </c>
      <c r="P2970">
        <f t="shared" si="184"/>
        <v>10</v>
      </c>
      <c r="Q2970">
        <f t="shared" si="185"/>
        <v>100.5</v>
      </c>
      <c r="R2970" s="12" t="s">
        <v>8323</v>
      </c>
      <c r="S2970" t="s">
        <v>8326</v>
      </c>
      <c r="T2970" s="17">
        <f t="shared" si="186"/>
        <v>42020.587349537032</v>
      </c>
      <c r="U2970" s="17">
        <f t="shared" si="187"/>
        <v>42651.389340277776</v>
      </c>
    </row>
    <row r="2971" spans="2:21" ht="28.5" hidden="1" x14ac:dyDescent="0.45">
      <c r="B2971">
        <v>179</v>
      </c>
      <c r="C2971" s="9" t="s">
        <v>181</v>
      </c>
      <c r="D2971" s="3" t="s">
        <v>4289</v>
      </c>
      <c r="E2971" s="5">
        <v>1000</v>
      </c>
      <c r="F2971" s="7">
        <v>200</v>
      </c>
      <c r="G2971" t="s">
        <v>8220</v>
      </c>
      <c r="H2971" t="s">
        <v>8223</v>
      </c>
      <c r="I2971" t="s">
        <v>8245</v>
      </c>
      <c r="J2971">
        <v>1457056555</v>
      </c>
      <c r="K2971">
        <v>1454464555</v>
      </c>
      <c r="L2971" t="b">
        <v>0</v>
      </c>
      <c r="M2971">
        <v>2</v>
      </c>
      <c r="N2971" t="b">
        <v>0</v>
      </c>
      <c r="O2971" t="s">
        <v>8266</v>
      </c>
      <c r="P2971">
        <f t="shared" si="184"/>
        <v>20</v>
      </c>
      <c r="Q2971">
        <f t="shared" si="185"/>
        <v>100</v>
      </c>
      <c r="R2971" s="12" t="s">
        <v>8321</v>
      </c>
      <c r="S2971" t="s">
        <v>8325</v>
      </c>
      <c r="T2971" s="17">
        <f t="shared" si="186"/>
        <v>42403.080497685187</v>
      </c>
      <c r="U2971" s="17">
        <f t="shared" si="187"/>
        <v>42434.822870370372</v>
      </c>
    </row>
    <row r="2972" spans="2:21" ht="28.5" hidden="1" x14ac:dyDescent="0.45">
      <c r="B2972">
        <v>556</v>
      </c>
      <c r="C2972" s="9" t="s">
        <v>557</v>
      </c>
      <c r="D2972" s="3" t="s">
        <v>4666</v>
      </c>
      <c r="E2972" s="5">
        <v>8000</v>
      </c>
      <c r="F2972" s="7">
        <v>200</v>
      </c>
      <c r="G2972" t="s">
        <v>8220</v>
      </c>
      <c r="H2972" t="s">
        <v>8223</v>
      </c>
      <c r="I2972" t="s">
        <v>8245</v>
      </c>
      <c r="J2972">
        <v>1452112717</v>
      </c>
      <c r="K2972">
        <v>1449520717</v>
      </c>
      <c r="L2972" t="b">
        <v>0</v>
      </c>
      <c r="M2972">
        <v>1</v>
      </c>
      <c r="N2972" t="b">
        <v>0</v>
      </c>
      <c r="O2972" t="s">
        <v>8270</v>
      </c>
      <c r="P2972">
        <f t="shared" si="184"/>
        <v>3</v>
      </c>
      <c r="Q2972">
        <f t="shared" si="185"/>
        <v>200</v>
      </c>
      <c r="R2972" s="12" t="s">
        <v>8308</v>
      </c>
      <c r="S2972" t="s">
        <v>8342</v>
      </c>
      <c r="T2972" s="17">
        <f t="shared" si="186"/>
        <v>42345.860150462962</v>
      </c>
      <c r="U2972" s="17">
        <f t="shared" si="187"/>
        <v>42123.958333333328</v>
      </c>
    </row>
    <row r="2973" spans="2:21" ht="42.75" hidden="1" x14ac:dyDescent="0.45">
      <c r="B2973">
        <v>893</v>
      </c>
      <c r="C2973" s="9" t="s">
        <v>894</v>
      </c>
      <c r="D2973" s="3" t="s">
        <v>5003</v>
      </c>
      <c r="E2973" s="5">
        <v>2000</v>
      </c>
      <c r="F2973" s="7">
        <v>200</v>
      </c>
      <c r="G2973" t="s">
        <v>8220</v>
      </c>
      <c r="H2973" t="s">
        <v>8223</v>
      </c>
      <c r="I2973" t="s">
        <v>8245</v>
      </c>
      <c r="J2973">
        <v>1427920363</v>
      </c>
      <c r="K2973">
        <v>1425331963</v>
      </c>
      <c r="L2973" t="b">
        <v>0</v>
      </c>
      <c r="M2973">
        <v>5</v>
      </c>
      <c r="N2973" t="b">
        <v>0</v>
      </c>
      <c r="O2973" t="s">
        <v>8277</v>
      </c>
      <c r="P2973">
        <f t="shared" si="184"/>
        <v>10</v>
      </c>
      <c r="Q2973">
        <f t="shared" si="185"/>
        <v>40</v>
      </c>
      <c r="R2973" s="12" t="s">
        <v>8327</v>
      </c>
      <c r="S2973" t="s">
        <v>8328</v>
      </c>
      <c r="T2973" s="17">
        <f t="shared" si="186"/>
        <v>42065.897719907407</v>
      </c>
      <c r="U2973" s="17">
        <f t="shared" si="187"/>
        <v>42050.587349537032</v>
      </c>
    </row>
    <row r="2974" spans="2:21" ht="42.75" hidden="1" x14ac:dyDescent="0.45">
      <c r="B2974">
        <v>1363</v>
      </c>
      <c r="C2974" s="9" t="s">
        <v>1364</v>
      </c>
      <c r="D2974" s="3" t="s">
        <v>5473</v>
      </c>
      <c r="E2974" s="5">
        <v>200</v>
      </c>
      <c r="F2974" s="7">
        <v>200</v>
      </c>
      <c r="G2974" t="s">
        <v>8218</v>
      </c>
      <c r="H2974" t="s">
        <v>8223</v>
      </c>
      <c r="I2974" t="s">
        <v>8245</v>
      </c>
      <c r="J2974">
        <v>1455523140</v>
      </c>
      <c r="K2974">
        <v>1453925727</v>
      </c>
      <c r="L2974" t="b">
        <v>0</v>
      </c>
      <c r="M2974">
        <v>5</v>
      </c>
      <c r="N2974" t="b">
        <v>1</v>
      </c>
      <c r="O2974" t="s">
        <v>8272</v>
      </c>
      <c r="P2974">
        <f t="shared" si="184"/>
        <v>100</v>
      </c>
      <c r="Q2974">
        <f t="shared" si="185"/>
        <v>40</v>
      </c>
      <c r="R2974" s="12" t="s">
        <v>8311</v>
      </c>
      <c r="S2974" t="s">
        <v>8333</v>
      </c>
      <c r="T2974" s="17">
        <f t="shared" si="186"/>
        <v>42396.8440625</v>
      </c>
      <c r="U2974" s="17">
        <f t="shared" si="187"/>
        <v>42433.080497685187</v>
      </c>
    </row>
    <row r="2975" spans="2:21" ht="42.75" hidden="1" x14ac:dyDescent="0.45">
      <c r="B2975">
        <v>1421</v>
      </c>
      <c r="C2975" s="9" t="s">
        <v>1422</v>
      </c>
      <c r="D2975" s="3" t="s">
        <v>5531</v>
      </c>
      <c r="E2975" s="5">
        <v>200000</v>
      </c>
      <c r="F2975" s="7">
        <v>200</v>
      </c>
      <c r="G2975" t="s">
        <v>8220</v>
      </c>
      <c r="H2975" t="s">
        <v>8234</v>
      </c>
      <c r="I2975" t="s">
        <v>8254</v>
      </c>
      <c r="J2975">
        <v>1423432709</v>
      </c>
      <c r="K2975">
        <v>1420840709</v>
      </c>
      <c r="L2975" t="b">
        <v>0</v>
      </c>
      <c r="M2975">
        <v>2</v>
      </c>
      <c r="N2975" t="b">
        <v>0</v>
      </c>
      <c r="O2975" t="s">
        <v>8285</v>
      </c>
      <c r="P2975">
        <f t="shared" si="184"/>
        <v>0</v>
      </c>
      <c r="Q2975">
        <f t="shared" si="185"/>
        <v>100</v>
      </c>
      <c r="R2975" s="12" t="s">
        <v>8311</v>
      </c>
      <c r="S2975" t="s">
        <v>8348</v>
      </c>
      <c r="T2975" s="17">
        <f t="shared" si="186"/>
        <v>42013.915613425925</v>
      </c>
      <c r="U2975" s="17">
        <f t="shared" si="187"/>
        <v>42375.860150462962</v>
      </c>
    </row>
    <row r="2976" spans="2:21" ht="42.75" hidden="1" x14ac:dyDescent="0.45">
      <c r="B2976">
        <v>3067</v>
      </c>
      <c r="C2976" s="9" t="s">
        <v>3067</v>
      </c>
      <c r="D2976" s="3" t="s">
        <v>7177</v>
      </c>
      <c r="E2976" s="5">
        <v>8000</v>
      </c>
      <c r="F2976" s="7">
        <v>200</v>
      </c>
      <c r="G2976" t="s">
        <v>8220</v>
      </c>
      <c r="H2976" t="s">
        <v>8227</v>
      </c>
      <c r="I2976" t="s">
        <v>8249</v>
      </c>
      <c r="J2976">
        <v>1441837879</v>
      </c>
      <c r="K2976">
        <v>1439245879</v>
      </c>
      <c r="L2976" t="b">
        <v>0</v>
      </c>
      <c r="M2976">
        <v>1</v>
      </c>
      <c r="N2976" t="b">
        <v>0</v>
      </c>
      <c r="O2976" t="s">
        <v>8301</v>
      </c>
      <c r="P2976">
        <f t="shared" si="184"/>
        <v>3</v>
      </c>
      <c r="Q2976">
        <f t="shared" si="185"/>
        <v>200</v>
      </c>
      <c r="R2976" s="12" t="s">
        <v>8323</v>
      </c>
      <c r="S2976" t="s">
        <v>8324</v>
      </c>
      <c r="T2976" s="17">
        <f t="shared" si="186"/>
        <v>42226.938414351855</v>
      </c>
      <c r="U2976" s="17">
        <f t="shared" si="187"/>
        <v>42095.856053240743</v>
      </c>
    </row>
    <row r="2977" spans="2:21" ht="42.75" hidden="1" x14ac:dyDescent="0.45">
      <c r="B2977">
        <v>3415</v>
      </c>
      <c r="C2977" s="9" t="s">
        <v>3414</v>
      </c>
      <c r="D2977" s="3" t="s">
        <v>7525</v>
      </c>
      <c r="E2977" s="5">
        <v>200</v>
      </c>
      <c r="F2977" s="7">
        <v>200</v>
      </c>
      <c r="G2977" t="s">
        <v>8218</v>
      </c>
      <c r="H2977" t="s">
        <v>8223</v>
      </c>
      <c r="I2977" t="s">
        <v>8245</v>
      </c>
      <c r="J2977">
        <v>1460935800</v>
      </c>
      <c r="K2977">
        <v>1459999656</v>
      </c>
      <c r="L2977" t="b">
        <v>0</v>
      </c>
      <c r="M2977">
        <v>9</v>
      </c>
      <c r="N2977" t="b">
        <v>1</v>
      </c>
      <c r="O2977" t="s">
        <v>8269</v>
      </c>
      <c r="P2977">
        <f t="shared" si="184"/>
        <v>100</v>
      </c>
      <c r="Q2977">
        <f t="shared" si="185"/>
        <v>22.22</v>
      </c>
      <c r="R2977" s="12" t="s">
        <v>8323</v>
      </c>
      <c r="S2977" t="s">
        <v>8326</v>
      </c>
      <c r="T2977" s="17">
        <f t="shared" si="186"/>
        <v>42467.144166666665</v>
      </c>
      <c r="U2977" s="17">
        <f t="shared" si="187"/>
        <v>42415.332638888889</v>
      </c>
    </row>
    <row r="2978" spans="2:21" ht="42.75" hidden="1" x14ac:dyDescent="0.45">
      <c r="B2978">
        <v>4034</v>
      </c>
      <c r="C2978" s="9" t="s">
        <v>4030</v>
      </c>
      <c r="D2978" s="3" t="s">
        <v>8139</v>
      </c>
      <c r="E2978" s="5">
        <v>13500</v>
      </c>
      <c r="F2978" s="7">
        <v>200</v>
      </c>
      <c r="G2978" t="s">
        <v>8220</v>
      </c>
      <c r="H2978" t="s">
        <v>8223</v>
      </c>
      <c r="I2978" t="s">
        <v>8245</v>
      </c>
      <c r="J2978">
        <v>1428097450</v>
      </c>
      <c r="K2978">
        <v>1425509050</v>
      </c>
      <c r="L2978" t="b">
        <v>0</v>
      </c>
      <c r="M2978">
        <v>2</v>
      </c>
      <c r="N2978" t="b">
        <v>0</v>
      </c>
      <c r="O2978" t="s">
        <v>8269</v>
      </c>
      <c r="P2978">
        <f t="shared" si="184"/>
        <v>1</v>
      </c>
      <c r="Q2978">
        <f t="shared" si="185"/>
        <v>100</v>
      </c>
      <c r="R2978" s="12" t="s">
        <v>8323</v>
      </c>
      <c r="S2978" t="s">
        <v>8326</v>
      </c>
      <c r="T2978" s="17">
        <f t="shared" si="186"/>
        <v>42067.947337962964</v>
      </c>
      <c r="U2978" s="17">
        <f t="shared" si="187"/>
        <v>42043.915613425925</v>
      </c>
    </row>
    <row r="2979" spans="2:21" ht="42.75" hidden="1" x14ac:dyDescent="0.45">
      <c r="B2979">
        <v>713</v>
      </c>
      <c r="C2979" s="9" t="s">
        <v>714</v>
      </c>
      <c r="D2979" s="3" t="s">
        <v>4823</v>
      </c>
      <c r="E2979" s="5">
        <v>25000</v>
      </c>
      <c r="F2979" s="7">
        <v>199</v>
      </c>
      <c r="G2979" t="s">
        <v>8220</v>
      </c>
      <c r="H2979" t="s">
        <v>8236</v>
      </c>
      <c r="I2979" t="s">
        <v>8248</v>
      </c>
      <c r="J2979">
        <v>1465130532</v>
      </c>
      <c r="K2979">
        <v>1462538532</v>
      </c>
      <c r="L2979" t="b">
        <v>0</v>
      </c>
      <c r="M2979">
        <v>1</v>
      </c>
      <c r="N2979" t="b">
        <v>0</v>
      </c>
      <c r="O2979" t="s">
        <v>8271</v>
      </c>
      <c r="P2979">
        <f t="shared" si="184"/>
        <v>1</v>
      </c>
      <c r="Q2979">
        <f t="shared" si="185"/>
        <v>199</v>
      </c>
      <c r="R2979" s="12" t="s">
        <v>8308</v>
      </c>
      <c r="S2979" t="s">
        <v>8310</v>
      </c>
      <c r="T2979" s="17">
        <f t="shared" si="186"/>
        <v>42496.529305555552</v>
      </c>
      <c r="U2979" s="17">
        <f t="shared" si="187"/>
        <v>42256.938414351855</v>
      </c>
    </row>
    <row r="2980" spans="2:21" ht="42.75" hidden="1" x14ac:dyDescent="0.45">
      <c r="B2980">
        <v>905</v>
      </c>
      <c r="C2980" s="9" t="s">
        <v>906</v>
      </c>
      <c r="D2980" s="3" t="s">
        <v>5015</v>
      </c>
      <c r="E2980" s="5">
        <v>6500</v>
      </c>
      <c r="F2980" s="7">
        <v>196</v>
      </c>
      <c r="G2980" t="s">
        <v>8220</v>
      </c>
      <c r="H2980" t="s">
        <v>8223</v>
      </c>
      <c r="I2980" t="s">
        <v>8245</v>
      </c>
      <c r="J2980">
        <v>1295847926</v>
      </c>
      <c r="K2980">
        <v>1290663926</v>
      </c>
      <c r="L2980" t="b">
        <v>0</v>
      </c>
      <c r="M2980">
        <v>6</v>
      </c>
      <c r="N2980" t="b">
        <v>0</v>
      </c>
      <c r="O2980" t="s">
        <v>8276</v>
      </c>
      <c r="P2980">
        <f t="shared" si="184"/>
        <v>3</v>
      </c>
      <c r="Q2980">
        <f t="shared" si="185"/>
        <v>32.67</v>
      </c>
      <c r="R2980" s="12" t="s">
        <v>8327</v>
      </c>
      <c r="S2980" t="s">
        <v>8350</v>
      </c>
      <c r="T2980" s="17">
        <f t="shared" si="186"/>
        <v>40507.239884259259</v>
      </c>
      <c r="U2980" s="17">
        <f t="shared" si="187"/>
        <v>42477.979166666672</v>
      </c>
    </row>
    <row r="2981" spans="2:21" ht="42.75" hidden="1" x14ac:dyDescent="0.45">
      <c r="B2981">
        <v>918</v>
      </c>
      <c r="C2981" s="9" t="s">
        <v>919</v>
      </c>
      <c r="D2981" s="3" t="s">
        <v>5028</v>
      </c>
      <c r="E2981" s="5">
        <v>3900</v>
      </c>
      <c r="F2981" s="7">
        <v>196</v>
      </c>
      <c r="G2981" t="s">
        <v>8220</v>
      </c>
      <c r="H2981" t="s">
        <v>8224</v>
      </c>
      <c r="I2981" t="s">
        <v>8246</v>
      </c>
      <c r="J2981">
        <v>1417474761</v>
      </c>
      <c r="K2981">
        <v>1414879161</v>
      </c>
      <c r="L2981" t="b">
        <v>0</v>
      </c>
      <c r="M2981">
        <v>10</v>
      </c>
      <c r="N2981" t="b">
        <v>0</v>
      </c>
      <c r="O2981" t="s">
        <v>8276</v>
      </c>
      <c r="P2981">
        <f t="shared" si="184"/>
        <v>5</v>
      </c>
      <c r="Q2981">
        <f t="shared" si="185"/>
        <v>19.600000000000001</v>
      </c>
      <c r="R2981" s="12" t="s">
        <v>8327</v>
      </c>
      <c r="S2981" t="s">
        <v>8350</v>
      </c>
      <c r="T2981" s="17">
        <f t="shared" si="186"/>
        <v>41944.916215277779</v>
      </c>
      <c r="U2981" s="17">
        <f t="shared" si="187"/>
        <v>42097.905671296292</v>
      </c>
    </row>
    <row r="2982" spans="2:21" ht="42.75" hidden="1" x14ac:dyDescent="0.45">
      <c r="B2982">
        <v>895</v>
      </c>
      <c r="C2982" s="9" t="s">
        <v>896</v>
      </c>
      <c r="D2982" s="3" t="s">
        <v>5005</v>
      </c>
      <c r="E2982" s="5">
        <v>8000</v>
      </c>
      <c r="F2982" s="7">
        <v>195</v>
      </c>
      <c r="G2982" t="s">
        <v>8220</v>
      </c>
      <c r="H2982" t="s">
        <v>8223</v>
      </c>
      <c r="I2982" t="s">
        <v>8245</v>
      </c>
      <c r="J2982">
        <v>1287975829</v>
      </c>
      <c r="K2982">
        <v>1284087829</v>
      </c>
      <c r="L2982" t="b">
        <v>0</v>
      </c>
      <c r="M2982">
        <v>7</v>
      </c>
      <c r="N2982" t="b">
        <v>0</v>
      </c>
      <c r="O2982" t="s">
        <v>8277</v>
      </c>
      <c r="P2982">
        <f t="shared" si="184"/>
        <v>2</v>
      </c>
      <c r="Q2982">
        <f t="shared" si="185"/>
        <v>27.86</v>
      </c>
      <c r="R2982" s="12" t="s">
        <v>8327</v>
      </c>
      <c r="S2982" t="s">
        <v>8328</v>
      </c>
      <c r="T2982" s="17">
        <f t="shared" si="186"/>
        <v>40431.127650462964</v>
      </c>
      <c r="U2982" s="17">
        <f t="shared" si="187"/>
        <v>42526.529305555552</v>
      </c>
    </row>
    <row r="2983" spans="2:21" ht="42.75" x14ac:dyDescent="0.45">
      <c r="B2983">
        <v>3429</v>
      </c>
      <c r="C2983" s="9" t="s">
        <v>3428</v>
      </c>
      <c r="D2983" s="3" t="s">
        <v>7539</v>
      </c>
      <c r="E2983" s="5">
        <v>150</v>
      </c>
      <c r="F2983" s="7">
        <v>195</v>
      </c>
      <c r="G2983" t="s">
        <v>8218</v>
      </c>
      <c r="H2983" t="s">
        <v>8224</v>
      </c>
      <c r="I2983" t="s">
        <v>8246</v>
      </c>
      <c r="J2983">
        <v>1478046661</v>
      </c>
      <c r="K2983">
        <v>1476837061</v>
      </c>
      <c r="L2983" t="b">
        <v>0</v>
      </c>
      <c r="M2983">
        <v>12</v>
      </c>
      <c r="N2983" t="b">
        <v>1</v>
      </c>
      <c r="O2983" t="s">
        <v>8269</v>
      </c>
      <c r="P2983">
        <f t="shared" si="184"/>
        <v>130</v>
      </c>
      <c r="Q2983">
        <f t="shared" si="185"/>
        <v>16.25</v>
      </c>
      <c r="R2983" s="12" t="s">
        <v>8323</v>
      </c>
      <c r="S2983" t="s">
        <v>8326</v>
      </c>
      <c r="T2983" s="17">
        <f t="shared" si="186"/>
        <v>42662.021539351852</v>
      </c>
      <c r="U2983" s="17">
        <f t="shared" si="187"/>
        <v>40567.239884259259</v>
      </c>
    </row>
    <row r="2984" spans="2:21" ht="28.5" hidden="1" x14ac:dyDescent="0.45">
      <c r="B2984">
        <v>3946</v>
      </c>
      <c r="C2984" s="9" t="s">
        <v>3943</v>
      </c>
      <c r="D2984" s="3" t="s">
        <v>8054</v>
      </c>
      <c r="E2984" s="5">
        <v>6000</v>
      </c>
      <c r="F2984" s="7">
        <v>195</v>
      </c>
      <c r="G2984" t="s">
        <v>8220</v>
      </c>
      <c r="H2984" t="s">
        <v>8223</v>
      </c>
      <c r="I2984" t="s">
        <v>8245</v>
      </c>
      <c r="J2984">
        <v>1425110400</v>
      </c>
      <c r="K2984">
        <v>1422388822</v>
      </c>
      <c r="L2984" t="b">
        <v>0</v>
      </c>
      <c r="M2984">
        <v>5</v>
      </c>
      <c r="N2984" t="b">
        <v>0</v>
      </c>
      <c r="O2984" t="s">
        <v>8269</v>
      </c>
      <c r="P2984">
        <f t="shared" si="184"/>
        <v>3</v>
      </c>
      <c r="Q2984">
        <f t="shared" si="185"/>
        <v>39</v>
      </c>
      <c r="R2984" s="12" t="s">
        <v>8323</v>
      </c>
      <c r="S2984" t="s">
        <v>8326</v>
      </c>
      <c r="T2984" s="17">
        <f t="shared" si="186"/>
        <v>42031.833587962959</v>
      </c>
      <c r="U2984" s="17">
        <f t="shared" si="187"/>
        <v>41974.957881944443</v>
      </c>
    </row>
    <row r="2985" spans="2:21" ht="42.75" hidden="1" x14ac:dyDescent="0.45">
      <c r="B2985">
        <v>719</v>
      </c>
      <c r="C2985" s="9" t="s">
        <v>720</v>
      </c>
      <c r="D2985" s="3" t="s">
        <v>4829</v>
      </c>
      <c r="E2985" s="5">
        <v>15000</v>
      </c>
      <c r="F2985" s="7">
        <v>194</v>
      </c>
      <c r="G2985" t="s">
        <v>8220</v>
      </c>
      <c r="H2985" t="s">
        <v>8223</v>
      </c>
      <c r="I2985" t="s">
        <v>8245</v>
      </c>
      <c r="J2985">
        <v>1456189076</v>
      </c>
      <c r="K2985">
        <v>1454979476</v>
      </c>
      <c r="L2985" t="b">
        <v>0</v>
      </c>
      <c r="M2985">
        <v>10</v>
      </c>
      <c r="N2985" t="b">
        <v>0</v>
      </c>
      <c r="O2985" t="s">
        <v>8271</v>
      </c>
      <c r="P2985">
        <f t="shared" si="184"/>
        <v>1</v>
      </c>
      <c r="Q2985">
        <f t="shared" si="185"/>
        <v>19.399999999999999</v>
      </c>
      <c r="R2985" s="12" t="s">
        <v>8308</v>
      </c>
      <c r="S2985" t="s">
        <v>8310</v>
      </c>
      <c r="T2985" s="17">
        <f t="shared" si="186"/>
        <v>42409.040231481486</v>
      </c>
      <c r="U2985" s="17">
        <f t="shared" si="187"/>
        <v>40476.127650462964</v>
      </c>
    </row>
    <row r="2986" spans="2:21" ht="42.75" hidden="1" x14ac:dyDescent="0.45">
      <c r="B2986">
        <v>127</v>
      </c>
      <c r="C2986" s="9" t="s">
        <v>129</v>
      </c>
      <c r="D2986" s="3" t="s">
        <v>4238</v>
      </c>
      <c r="E2986" s="5">
        <v>8000</v>
      </c>
      <c r="F2986" s="7">
        <v>190</v>
      </c>
      <c r="G2986" t="s">
        <v>8219</v>
      </c>
      <c r="H2986" t="s">
        <v>8223</v>
      </c>
      <c r="I2986" t="s">
        <v>8245</v>
      </c>
      <c r="J2986">
        <v>1428069541</v>
      </c>
      <c r="K2986">
        <v>1425481141</v>
      </c>
      <c r="L2986" t="b">
        <v>0</v>
      </c>
      <c r="M2986">
        <v>4</v>
      </c>
      <c r="N2986" t="b">
        <v>0</v>
      </c>
      <c r="O2986" t="s">
        <v>8265</v>
      </c>
      <c r="P2986">
        <f t="shared" si="184"/>
        <v>2</v>
      </c>
      <c r="Q2986">
        <f t="shared" si="185"/>
        <v>47.5</v>
      </c>
      <c r="R2986" s="12" t="s">
        <v>8321</v>
      </c>
      <c r="S2986" t="s">
        <v>8337</v>
      </c>
      <c r="T2986" s="17">
        <f t="shared" si="186"/>
        <v>42067.62431712963</v>
      </c>
      <c r="U2986" s="17">
        <f t="shared" si="187"/>
        <v>42676.021539351852</v>
      </c>
    </row>
    <row r="2987" spans="2:21" hidden="1" x14ac:dyDescent="0.45">
      <c r="B2987">
        <v>1062</v>
      </c>
      <c r="C2987" s="9" t="s">
        <v>1063</v>
      </c>
      <c r="D2987" s="3" t="s">
        <v>5172</v>
      </c>
      <c r="E2987" s="5">
        <v>199</v>
      </c>
      <c r="F2987" s="7">
        <v>190</v>
      </c>
      <c r="G2987" t="s">
        <v>8219</v>
      </c>
      <c r="H2987" t="s">
        <v>8223</v>
      </c>
      <c r="I2987" t="s">
        <v>8245</v>
      </c>
      <c r="J2987">
        <v>1468351341</v>
      </c>
      <c r="K2987">
        <v>1467746541</v>
      </c>
      <c r="L2987" t="b">
        <v>0</v>
      </c>
      <c r="M2987">
        <v>4</v>
      </c>
      <c r="N2987" t="b">
        <v>0</v>
      </c>
      <c r="O2987" t="s">
        <v>8279</v>
      </c>
      <c r="P2987">
        <f t="shared" si="184"/>
        <v>95</v>
      </c>
      <c r="Q2987">
        <f t="shared" si="185"/>
        <v>47.5</v>
      </c>
      <c r="R2987" s="12" t="s">
        <v>8346</v>
      </c>
      <c r="S2987" t="s">
        <v>8347</v>
      </c>
      <c r="T2987" s="17">
        <f t="shared" si="186"/>
        <v>42556.807187500002</v>
      </c>
      <c r="U2987" s="17">
        <f t="shared" si="187"/>
        <v>42063.333333333328</v>
      </c>
    </row>
    <row r="2988" spans="2:21" ht="42.75" hidden="1" x14ac:dyDescent="0.45">
      <c r="B2988">
        <v>3846</v>
      </c>
      <c r="C2988" s="9" t="s">
        <v>3843</v>
      </c>
      <c r="D2988" s="3" t="s">
        <v>7955</v>
      </c>
      <c r="E2988" s="5">
        <v>7000</v>
      </c>
      <c r="F2988" s="7">
        <v>189</v>
      </c>
      <c r="G2988" t="s">
        <v>8220</v>
      </c>
      <c r="H2988" t="s">
        <v>8223</v>
      </c>
      <c r="I2988" t="s">
        <v>8245</v>
      </c>
      <c r="J2988">
        <v>1412405940</v>
      </c>
      <c r="K2988">
        <v>1409721542</v>
      </c>
      <c r="L2988" t="b">
        <v>1</v>
      </c>
      <c r="M2988">
        <v>8</v>
      </c>
      <c r="N2988" t="b">
        <v>0</v>
      </c>
      <c r="O2988" t="s">
        <v>8269</v>
      </c>
      <c r="P2988">
        <f t="shared" si="184"/>
        <v>3</v>
      </c>
      <c r="Q2988">
        <f t="shared" si="185"/>
        <v>23.63</v>
      </c>
      <c r="R2988" s="12" t="s">
        <v>8323</v>
      </c>
      <c r="S2988" t="s">
        <v>8326</v>
      </c>
      <c r="T2988" s="17">
        <f t="shared" si="186"/>
        <v>41885.221550925926</v>
      </c>
      <c r="U2988" s="17">
        <f t="shared" si="187"/>
        <v>42423.040231481486</v>
      </c>
    </row>
    <row r="2989" spans="2:21" ht="42.75" hidden="1" x14ac:dyDescent="0.45">
      <c r="B2989">
        <v>1155</v>
      </c>
      <c r="C2989" s="9" t="s">
        <v>1156</v>
      </c>
      <c r="D2989" s="3" t="s">
        <v>5265</v>
      </c>
      <c r="E2989" s="5">
        <v>25000</v>
      </c>
      <c r="F2989" s="7">
        <v>188</v>
      </c>
      <c r="G2989" t="s">
        <v>8220</v>
      </c>
      <c r="H2989" t="s">
        <v>8223</v>
      </c>
      <c r="I2989" t="s">
        <v>8245</v>
      </c>
      <c r="J2989">
        <v>1408040408</v>
      </c>
      <c r="K2989">
        <v>1405448408</v>
      </c>
      <c r="L2989" t="b">
        <v>0</v>
      </c>
      <c r="M2989">
        <v>8</v>
      </c>
      <c r="N2989" t="b">
        <v>0</v>
      </c>
      <c r="O2989" t="s">
        <v>8282</v>
      </c>
      <c r="P2989">
        <f t="shared" si="184"/>
        <v>1</v>
      </c>
      <c r="Q2989">
        <f t="shared" si="185"/>
        <v>23.5</v>
      </c>
      <c r="R2989" s="12" t="s">
        <v>8319</v>
      </c>
      <c r="S2989" t="s">
        <v>8345</v>
      </c>
      <c r="T2989" s="17">
        <f t="shared" si="186"/>
        <v>41835.763981481483</v>
      </c>
      <c r="U2989" s="17">
        <f t="shared" si="187"/>
        <v>42097.582650462966</v>
      </c>
    </row>
    <row r="2990" spans="2:21" ht="42.75" hidden="1" x14ac:dyDescent="0.45">
      <c r="B2990">
        <v>1768</v>
      </c>
      <c r="C2990" s="9" t="s">
        <v>1769</v>
      </c>
      <c r="D2990" s="3" t="s">
        <v>5878</v>
      </c>
      <c r="E2990" s="5">
        <v>5000</v>
      </c>
      <c r="F2990" s="7">
        <v>187</v>
      </c>
      <c r="G2990" t="s">
        <v>8220</v>
      </c>
      <c r="H2990" t="s">
        <v>8223</v>
      </c>
      <c r="I2990" t="s">
        <v>8245</v>
      </c>
      <c r="J2990">
        <v>1411824444</v>
      </c>
      <c r="K2990">
        <v>1406640444</v>
      </c>
      <c r="L2990" t="b">
        <v>1</v>
      </c>
      <c r="M2990">
        <v>15</v>
      </c>
      <c r="N2990" t="b">
        <v>0</v>
      </c>
      <c r="O2990" t="s">
        <v>8283</v>
      </c>
      <c r="P2990">
        <f t="shared" si="184"/>
        <v>4</v>
      </c>
      <c r="Q2990">
        <f t="shared" si="185"/>
        <v>12.47</v>
      </c>
      <c r="R2990" s="12" t="s">
        <v>8313</v>
      </c>
      <c r="S2990" t="s">
        <v>8314</v>
      </c>
      <c r="T2990" s="17">
        <f t="shared" si="186"/>
        <v>41849.560694444444</v>
      </c>
      <c r="U2990" s="17">
        <f t="shared" si="187"/>
        <v>42563.807187500002</v>
      </c>
    </row>
    <row r="2991" spans="2:21" ht="42.75" hidden="1" x14ac:dyDescent="0.45">
      <c r="B2991">
        <v>1143</v>
      </c>
      <c r="C2991" s="9" t="s">
        <v>1144</v>
      </c>
      <c r="D2991" s="3" t="s">
        <v>5253</v>
      </c>
      <c r="E2991" s="5">
        <v>45000</v>
      </c>
      <c r="F2991" s="7">
        <v>186</v>
      </c>
      <c r="G2991" t="s">
        <v>8220</v>
      </c>
      <c r="H2991" t="s">
        <v>8223</v>
      </c>
      <c r="I2991" t="s">
        <v>8245</v>
      </c>
      <c r="J2991">
        <v>1450327126</v>
      </c>
      <c r="K2991">
        <v>1447735126</v>
      </c>
      <c r="L2991" t="b">
        <v>0</v>
      </c>
      <c r="M2991">
        <v>8</v>
      </c>
      <c r="N2991" t="b">
        <v>0</v>
      </c>
      <c r="O2991" t="s">
        <v>8281</v>
      </c>
      <c r="P2991">
        <f t="shared" si="184"/>
        <v>0</v>
      </c>
      <c r="Q2991">
        <f t="shared" si="185"/>
        <v>23.25</v>
      </c>
      <c r="R2991" s="12" t="s">
        <v>8316</v>
      </c>
      <c r="S2991" t="s">
        <v>8344</v>
      </c>
      <c r="T2991" s="17">
        <f t="shared" si="186"/>
        <v>42325.19358796296</v>
      </c>
      <c r="U2991" s="17">
        <f t="shared" si="187"/>
        <v>41916.290972222225</v>
      </c>
    </row>
    <row r="2992" spans="2:21" ht="28.5" hidden="1" x14ac:dyDescent="0.45">
      <c r="B2992">
        <v>2884</v>
      </c>
      <c r="C2992" s="9" t="s">
        <v>2884</v>
      </c>
      <c r="D2992" s="3" t="s">
        <v>6994</v>
      </c>
      <c r="E2992" s="5">
        <v>45000</v>
      </c>
      <c r="F2992" s="7">
        <v>185</v>
      </c>
      <c r="G2992" t="s">
        <v>8220</v>
      </c>
      <c r="H2992" t="s">
        <v>8223</v>
      </c>
      <c r="I2992" t="s">
        <v>8245</v>
      </c>
      <c r="J2992">
        <v>1417800435</v>
      </c>
      <c r="K2992">
        <v>1415208435</v>
      </c>
      <c r="L2992" t="b">
        <v>0</v>
      </c>
      <c r="M2992">
        <v>4</v>
      </c>
      <c r="N2992" t="b">
        <v>0</v>
      </c>
      <c r="O2992" t="s">
        <v>8269</v>
      </c>
      <c r="P2992">
        <f t="shared" si="184"/>
        <v>0</v>
      </c>
      <c r="Q2992">
        <f t="shared" si="185"/>
        <v>46.25</v>
      </c>
      <c r="R2992" s="12" t="s">
        <v>8323</v>
      </c>
      <c r="S2992" t="s">
        <v>8326</v>
      </c>
      <c r="T2992" s="17">
        <f t="shared" si="186"/>
        <v>41948.727256944447</v>
      </c>
      <c r="U2992" s="17">
        <f t="shared" si="187"/>
        <v>41865.763981481483</v>
      </c>
    </row>
    <row r="2993" spans="2:21" ht="42.75" hidden="1" x14ac:dyDescent="0.45">
      <c r="B2993">
        <v>3910</v>
      </c>
      <c r="C2993" s="9" t="s">
        <v>3907</v>
      </c>
      <c r="D2993" s="3" t="s">
        <v>8018</v>
      </c>
      <c r="E2993" s="5">
        <v>6000</v>
      </c>
      <c r="F2993" s="7">
        <v>185</v>
      </c>
      <c r="G2993" t="s">
        <v>8220</v>
      </c>
      <c r="H2993" t="s">
        <v>8223</v>
      </c>
      <c r="I2993" t="s">
        <v>8245</v>
      </c>
      <c r="J2993">
        <v>1441649397</v>
      </c>
      <c r="K2993">
        <v>1439057397</v>
      </c>
      <c r="L2993" t="b">
        <v>0</v>
      </c>
      <c r="M2993">
        <v>3</v>
      </c>
      <c r="N2993" t="b">
        <v>0</v>
      </c>
      <c r="O2993" t="s">
        <v>8269</v>
      </c>
      <c r="P2993">
        <f t="shared" si="184"/>
        <v>3</v>
      </c>
      <c r="Q2993">
        <f t="shared" si="185"/>
        <v>61.67</v>
      </c>
      <c r="R2993" s="12" t="s">
        <v>8323</v>
      </c>
      <c r="S2993" t="s">
        <v>8326</v>
      </c>
      <c r="T2993" s="17">
        <f t="shared" si="186"/>
        <v>42224.756909722222</v>
      </c>
      <c r="U2993" s="17">
        <f t="shared" si="187"/>
        <v>41909.560694444444</v>
      </c>
    </row>
    <row r="2994" spans="2:21" ht="28.5" hidden="1" x14ac:dyDescent="0.45">
      <c r="B2994">
        <v>177</v>
      </c>
      <c r="C2994" s="9" t="s">
        <v>179</v>
      </c>
      <c r="D2994" s="3" t="s">
        <v>4287</v>
      </c>
      <c r="E2994" s="5">
        <v>450</v>
      </c>
      <c r="F2994" s="7">
        <v>180</v>
      </c>
      <c r="G2994" t="s">
        <v>8220</v>
      </c>
      <c r="H2994" t="s">
        <v>8223</v>
      </c>
      <c r="I2994" t="s">
        <v>8245</v>
      </c>
      <c r="J2994">
        <v>1427155726</v>
      </c>
      <c r="K2994">
        <v>1425690526</v>
      </c>
      <c r="L2994" t="b">
        <v>0</v>
      </c>
      <c r="M2994">
        <v>7</v>
      </c>
      <c r="N2994" t="b">
        <v>0</v>
      </c>
      <c r="O2994" t="s">
        <v>8266</v>
      </c>
      <c r="P2994">
        <f t="shared" si="184"/>
        <v>40</v>
      </c>
      <c r="Q2994">
        <f t="shared" si="185"/>
        <v>25.71</v>
      </c>
      <c r="R2994" s="12" t="s">
        <v>8321</v>
      </c>
      <c r="S2994" t="s">
        <v>8325</v>
      </c>
      <c r="T2994" s="17">
        <f t="shared" si="186"/>
        <v>42070.047754629632</v>
      </c>
      <c r="U2994" s="17">
        <f t="shared" si="187"/>
        <v>42355.19358796296</v>
      </c>
    </row>
    <row r="2995" spans="2:21" ht="42.75" hidden="1" x14ac:dyDescent="0.45">
      <c r="B2995">
        <v>1439</v>
      </c>
      <c r="C2995" s="9" t="s">
        <v>1440</v>
      </c>
      <c r="D2995" s="3" t="s">
        <v>5549</v>
      </c>
      <c r="E2995" s="5">
        <v>2725</v>
      </c>
      <c r="F2995" s="7">
        <v>180</v>
      </c>
      <c r="G2995" t="s">
        <v>8220</v>
      </c>
      <c r="H2995" t="s">
        <v>8228</v>
      </c>
      <c r="I2995" t="s">
        <v>8250</v>
      </c>
      <c r="J2995">
        <v>1425758101</v>
      </c>
      <c r="K2995">
        <v>1423166101</v>
      </c>
      <c r="L2995" t="b">
        <v>0</v>
      </c>
      <c r="M2995">
        <v>6</v>
      </c>
      <c r="N2995" t="b">
        <v>0</v>
      </c>
      <c r="O2995" t="s">
        <v>8285</v>
      </c>
      <c r="P2995">
        <f t="shared" si="184"/>
        <v>7</v>
      </c>
      <c r="Q2995">
        <f t="shared" si="185"/>
        <v>30</v>
      </c>
      <c r="R2995" s="12" t="s">
        <v>8311</v>
      </c>
      <c r="S2995" t="s">
        <v>8348</v>
      </c>
      <c r="T2995" s="17">
        <f t="shared" si="186"/>
        <v>42040.829872685179</v>
      </c>
      <c r="U2995" s="17">
        <f t="shared" si="187"/>
        <v>41978.727256944447</v>
      </c>
    </row>
    <row r="2996" spans="2:21" ht="28.5" hidden="1" x14ac:dyDescent="0.45">
      <c r="B2996">
        <v>2167</v>
      </c>
      <c r="C2996" s="9" t="s">
        <v>2168</v>
      </c>
      <c r="D2996" s="3" t="s">
        <v>6277</v>
      </c>
      <c r="E2996" s="5">
        <v>150</v>
      </c>
      <c r="F2996" s="7">
        <v>180</v>
      </c>
      <c r="G2996" t="s">
        <v>8218</v>
      </c>
      <c r="H2996" t="s">
        <v>8223</v>
      </c>
      <c r="I2996" t="s">
        <v>8245</v>
      </c>
      <c r="J2996">
        <v>1347672937</v>
      </c>
      <c r="K2996">
        <v>1346463337</v>
      </c>
      <c r="L2996" t="b">
        <v>0</v>
      </c>
      <c r="M2996">
        <v>8</v>
      </c>
      <c r="N2996" t="b">
        <v>1</v>
      </c>
      <c r="O2996" t="s">
        <v>8274</v>
      </c>
      <c r="P2996">
        <f t="shared" si="184"/>
        <v>120</v>
      </c>
      <c r="Q2996">
        <f t="shared" si="185"/>
        <v>22.5</v>
      </c>
      <c r="R2996" s="12" t="s">
        <v>8327</v>
      </c>
      <c r="S2996" t="s">
        <v>8331</v>
      </c>
      <c r="T2996" s="17">
        <f t="shared" si="186"/>
        <v>41153.066400462965</v>
      </c>
      <c r="U2996" s="17">
        <f t="shared" si="187"/>
        <v>42254.756909722222</v>
      </c>
    </row>
    <row r="2997" spans="2:21" ht="42.75" hidden="1" x14ac:dyDescent="0.45">
      <c r="B2997">
        <v>2372</v>
      </c>
      <c r="C2997" s="9" t="s">
        <v>2373</v>
      </c>
      <c r="D2997" s="3" t="s">
        <v>6482</v>
      </c>
      <c r="E2997" s="5">
        <v>5500</v>
      </c>
      <c r="F2997" s="7">
        <v>180</v>
      </c>
      <c r="G2997" t="s">
        <v>8219</v>
      </c>
      <c r="H2997" t="s">
        <v>8225</v>
      </c>
      <c r="I2997" t="s">
        <v>8247</v>
      </c>
      <c r="J2997">
        <v>1429839571</v>
      </c>
      <c r="K2997">
        <v>1427247571</v>
      </c>
      <c r="L2997" t="b">
        <v>0</v>
      </c>
      <c r="M2997">
        <v>6</v>
      </c>
      <c r="N2997" t="b">
        <v>0</v>
      </c>
      <c r="O2997" t="s">
        <v>8270</v>
      </c>
      <c r="P2997">
        <f t="shared" si="184"/>
        <v>3</v>
      </c>
      <c r="Q2997">
        <f t="shared" si="185"/>
        <v>30</v>
      </c>
      <c r="R2997" s="12" t="s">
        <v>8308</v>
      </c>
      <c r="S2997" t="s">
        <v>8342</v>
      </c>
      <c r="T2997" s="17">
        <f t="shared" si="186"/>
        <v>42088.069108796291</v>
      </c>
      <c r="U2997" s="17">
        <f t="shared" si="187"/>
        <v>42087.00608796296</v>
      </c>
    </row>
    <row r="2998" spans="2:21" ht="42.75" x14ac:dyDescent="0.45">
      <c r="B2998">
        <v>3508</v>
      </c>
      <c r="C2998" s="9" t="s">
        <v>3507</v>
      </c>
      <c r="D2998" s="3" t="s">
        <v>7618</v>
      </c>
      <c r="E2998" s="5">
        <v>100</v>
      </c>
      <c r="F2998" s="7">
        <v>180</v>
      </c>
      <c r="G2998" t="s">
        <v>8218</v>
      </c>
      <c r="H2998" t="s">
        <v>8224</v>
      </c>
      <c r="I2998" t="s">
        <v>8246</v>
      </c>
      <c r="J2998">
        <v>1462914000</v>
      </c>
      <c r="K2998">
        <v>1460914253</v>
      </c>
      <c r="L2998" t="b">
        <v>0</v>
      </c>
      <c r="M2998">
        <v>15</v>
      </c>
      <c r="N2998" t="b">
        <v>1</v>
      </c>
      <c r="O2998" t="s">
        <v>8269</v>
      </c>
      <c r="P2998">
        <f t="shared" si="184"/>
        <v>180</v>
      </c>
      <c r="Q2998">
        <f t="shared" si="185"/>
        <v>12</v>
      </c>
      <c r="R2998" s="12" t="s">
        <v>8323</v>
      </c>
      <c r="S2998" t="s">
        <v>8326</v>
      </c>
      <c r="T2998" s="17">
        <f t="shared" si="186"/>
        <v>42477.729780092588</v>
      </c>
      <c r="U2998" s="17">
        <f t="shared" si="187"/>
        <v>42070.829872685179</v>
      </c>
    </row>
    <row r="2999" spans="2:21" ht="28.5" hidden="1" x14ac:dyDescent="0.45">
      <c r="B2999">
        <v>1116</v>
      </c>
      <c r="C2999" s="9" t="s">
        <v>1117</v>
      </c>
      <c r="D2999" s="3" t="s">
        <v>5226</v>
      </c>
      <c r="E2999" s="5">
        <v>500000</v>
      </c>
      <c r="F2999" s="7">
        <v>178.52</v>
      </c>
      <c r="G2999" t="s">
        <v>8220</v>
      </c>
      <c r="H2999" t="s">
        <v>8223</v>
      </c>
      <c r="I2999" t="s">
        <v>8245</v>
      </c>
      <c r="J2999">
        <v>1339273208</v>
      </c>
      <c r="K2999">
        <v>1334089208</v>
      </c>
      <c r="L2999" t="b">
        <v>0</v>
      </c>
      <c r="M2999">
        <v>10</v>
      </c>
      <c r="N2999" t="b">
        <v>0</v>
      </c>
      <c r="O2999" t="s">
        <v>8280</v>
      </c>
      <c r="P2999">
        <f t="shared" si="184"/>
        <v>0</v>
      </c>
      <c r="Q2999">
        <f t="shared" si="185"/>
        <v>17.850000000000001</v>
      </c>
      <c r="R2999" s="12" t="s">
        <v>8316</v>
      </c>
      <c r="S2999" t="s">
        <v>8334</v>
      </c>
      <c r="T2999" s="17">
        <f t="shared" si="186"/>
        <v>41009.847314814811</v>
      </c>
      <c r="U2999" s="17">
        <f t="shared" si="187"/>
        <v>41167.066400462965</v>
      </c>
    </row>
    <row r="3000" spans="2:21" ht="57" hidden="1" x14ac:dyDescent="0.45">
      <c r="B3000">
        <v>1238</v>
      </c>
      <c r="C3000" s="9" t="s">
        <v>1239</v>
      </c>
      <c r="D3000" s="3" t="s">
        <v>5348</v>
      </c>
      <c r="E3000" s="5">
        <v>1000</v>
      </c>
      <c r="F3000" s="7">
        <v>178</v>
      </c>
      <c r="G3000" t="s">
        <v>8219</v>
      </c>
      <c r="H3000" t="s">
        <v>8223</v>
      </c>
      <c r="I3000" t="s">
        <v>8245</v>
      </c>
      <c r="J3000">
        <v>1312641536</v>
      </c>
      <c r="K3000">
        <v>1310049536</v>
      </c>
      <c r="L3000" t="b">
        <v>0</v>
      </c>
      <c r="M3000">
        <v>3</v>
      </c>
      <c r="N3000" t="b">
        <v>0</v>
      </c>
      <c r="O3000" t="s">
        <v>8284</v>
      </c>
      <c r="P3000">
        <f t="shared" si="184"/>
        <v>18</v>
      </c>
      <c r="Q3000">
        <f t="shared" si="185"/>
        <v>59.33</v>
      </c>
      <c r="R3000" s="12" t="s">
        <v>8327</v>
      </c>
      <c r="S3000" t="s">
        <v>8354</v>
      </c>
      <c r="T3000" s="17">
        <f t="shared" si="186"/>
        <v>40731.61037037037</v>
      </c>
      <c r="U3000" s="17">
        <f t="shared" si="187"/>
        <v>42118.069108796291</v>
      </c>
    </row>
    <row r="3001" spans="2:21" ht="57" hidden="1" x14ac:dyDescent="0.45">
      <c r="B3001">
        <v>767</v>
      </c>
      <c r="C3001" s="9" t="s">
        <v>768</v>
      </c>
      <c r="D3001" s="3" t="s">
        <v>4877</v>
      </c>
      <c r="E3001" s="5">
        <v>5000</v>
      </c>
      <c r="F3001" s="7">
        <v>177</v>
      </c>
      <c r="G3001" t="s">
        <v>8220</v>
      </c>
      <c r="H3001" t="s">
        <v>8223</v>
      </c>
      <c r="I3001" t="s">
        <v>8245</v>
      </c>
      <c r="J3001">
        <v>1432178810</v>
      </c>
      <c r="K3001">
        <v>1429586810</v>
      </c>
      <c r="L3001" t="b">
        <v>0</v>
      </c>
      <c r="M3001">
        <v>3</v>
      </c>
      <c r="N3001" t="b">
        <v>0</v>
      </c>
      <c r="O3001" t="s">
        <v>8273</v>
      </c>
      <c r="P3001">
        <f t="shared" si="184"/>
        <v>4</v>
      </c>
      <c r="Q3001">
        <f t="shared" si="185"/>
        <v>59</v>
      </c>
      <c r="R3001" s="12" t="s">
        <v>8311</v>
      </c>
      <c r="S3001" t="s">
        <v>8352</v>
      </c>
      <c r="T3001" s="17">
        <f t="shared" si="186"/>
        <v>42115.143634259264</v>
      </c>
      <c r="U3001" s="17">
        <f t="shared" si="187"/>
        <v>42500.875</v>
      </c>
    </row>
    <row r="3002" spans="2:21" ht="57" hidden="1" x14ac:dyDescent="0.45">
      <c r="B3002">
        <v>2869</v>
      </c>
      <c r="C3002" s="9" t="s">
        <v>2869</v>
      </c>
      <c r="D3002" s="3" t="s">
        <v>6979</v>
      </c>
      <c r="E3002" s="5">
        <v>20000</v>
      </c>
      <c r="F3002" s="7">
        <v>177</v>
      </c>
      <c r="G3002" t="s">
        <v>8220</v>
      </c>
      <c r="H3002" t="s">
        <v>8223</v>
      </c>
      <c r="I3002" t="s">
        <v>8245</v>
      </c>
      <c r="J3002">
        <v>1468937681</v>
      </c>
      <c r="K3002">
        <v>1466345681</v>
      </c>
      <c r="L3002" t="b">
        <v>0</v>
      </c>
      <c r="M3002">
        <v>5</v>
      </c>
      <c r="N3002" t="b">
        <v>0</v>
      </c>
      <c r="O3002" t="s">
        <v>8269</v>
      </c>
      <c r="P3002">
        <f t="shared" si="184"/>
        <v>1</v>
      </c>
      <c r="Q3002">
        <f t="shared" si="185"/>
        <v>35.4</v>
      </c>
      <c r="R3002" s="12" t="s">
        <v>8323</v>
      </c>
      <c r="S3002" t="s">
        <v>8326</v>
      </c>
      <c r="T3002" s="17">
        <f t="shared" si="186"/>
        <v>42540.593530092592</v>
      </c>
      <c r="U3002" s="17">
        <f t="shared" si="187"/>
        <v>41069.847314814811</v>
      </c>
    </row>
    <row r="3003" spans="2:21" ht="28.5" hidden="1" x14ac:dyDescent="0.45">
      <c r="B3003">
        <v>579</v>
      </c>
      <c r="C3003" s="9" t="s">
        <v>580</v>
      </c>
      <c r="D3003" s="3" t="s">
        <v>4689</v>
      </c>
      <c r="E3003" s="5">
        <v>12000</v>
      </c>
      <c r="F3003" s="7">
        <v>175</v>
      </c>
      <c r="G3003" t="s">
        <v>8220</v>
      </c>
      <c r="H3003" t="s">
        <v>8223</v>
      </c>
      <c r="I3003" t="s">
        <v>8245</v>
      </c>
      <c r="J3003">
        <v>1419539223</v>
      </c>
      <c r="K3003">
        <v>1416947223</v>
      </c>
      <c r="L3003" t="b">
        <v>0</v>
      </c>
      <c r="M3003">
        <v>5</v>
      </c>
      <c r="N3003" t="b">
        <v>0</v>
      </c>
      <c r="O3003" t="s">
        <v>8270</v>
      </c>
      <c r="P3003">
        <f t="shared" si="184"/>
        <v>1</v>
      </c>
      <c r="Q3003">
        <f t="shared" si="185"/>
        <v>35</v>
      </c>
      <c r="R3003" s="12" t="s">
        <v>8308</v>
      </c>
      <c r="S3003" t="s">
        <v>8342</v>
      </c>
      <c r="T3003" s="17">
        <f t="shared" si="186"/>
        <v>41968.852118055554</v>
      </c>
      <c r="U3003" s="17">
        <f t="shared" si="187"/>
        <v>40761.61037037037</v>
      </c>
    </row>
    <row r="3004" spans="2:21" ht="42.75" hidden="1" x14ac:dyDescent="0.45">
      <c r="B3004">
        <v>3068</v>
      </c>
      <c r="C3004" s="9" t="s">
        <v>3068</v>
      </c>
      <c r="D3004" s="3" t="s">
        <v>7178</v>
      </c>
      <c r="E3004" s="5">
        <v>250000</v>
      </c>
      <c r="F3004" s="7">
        <v>175</v>
      </c>
      <c r="G3004" t="s">
        <v>8220</v>
      </c>
      <c r="H3004" t="s">
        <v>8223</v>
      </c>
      <c r="I3004" t="s">
        <v>8245</v>
      </c>
      <c r="J3004">
        <v>1445013352</v>
      </c>
      <c r="K3004">
        <v>1442421352</v>
      </c>
      <c r="L3004" t="b">
        <v>0</v>
      </c>
      <c r="M3004">
        <v>2</v>
      </c>
      <c r="N3004" t="b">
        <v>0</v>
      </c>
      <c r="O3004" t="s">
        <v>8301</v>
      </c>
      <c r="P3004">
        <f t="shared" si="184"/>
        <v>0</v>
      </c>
      <c r="Q3004">
        <f t="shared" si="185"/>
        <v>87.5</v>
      </c>
      <c r="R3004" s="12" t="s">
        <v>8323</v>
      </c>
      <c r="S3004" t="s">
        <v>8324</v>
      </c>
      <c r="T3004" s="17">
        <f t="shared" si="186"/>
        <v>42263.691574074073</v>
      </c>
      <c r="U3004" s="17">
        <f t="shared" si="187"/>
        <v>42145.143634259264</v>
      </c>
    </row>
    <row r="3005" spans="2:21" ht="42.75" x14ac:dyDescent="0.45">
      <c r="B3005">
        <v>3905</v>
      </c>
      <c r="C3005" s="9" t="s">
        <v>3902</v>
      </c>
      <c r="D3005" s="3" t="s">
        <v>8013</v>
      </c>
      <c r="E3005" s="5">
        <v>1500</v>
      </c>
      <c r="F3005" s="7">
        <v>173</v>
      </c>
      <c r="G3005" t="s">
        <v>8220</v>
      </c>
      <c r="H3005" t="s">
        <v>8224</v>
      </c>
      <c r="I3005" t="s">
        <v>8246</v>
      </c>
      <c r="J3005">
        <v>1434063600</v>
      </c>
      <c r="K3005">
        <v>1430405903</v>
      </c>
      <c r="L3005" t="b">
        <v>0</v>
      </c>
      <c r="M3005">
        <v>7</v>
      </c>
      <c r="N3005" t="b">
        <v>0</v>
      </c>
      <c r="O3005" t="s">
        <v>8269</v>
      </c>
      <c r="P3005">
        <f t="shared" si="184"/>
        <v>12</v>
      </c>
      <c r="Q3005">
        <f t="shared" si="185"/>
        <v>24.71</v>
      </c>
      <c r="R3005" s="12" t="s">
        <v>8323</v>
      </c>
      <c r="S3005" t="s">
        <v>8326</v>
      </c>
      <c r="T3005" s="17">
        <f t="shared" si="186"/>
        <v>42124.623877314814</v>
      </c>
      <c r="U3005" s="17">
        <f t="shared" si="187"/>
        <v>42570.593530092592</v>
      </c>
    </row>
    <row r="3006" spans="2:21" ht="42.75" hidden="1" x14ac:dyDescent="0.45">
      <c r="B3006">
        <v>775</v>
      </c>
      <c r="C3006" s="9" t="s">
        <v>776</v>
      </c>
      <c r="D3006" s="3" t="s">
        <v>4885</v>
      </c>
      <c r="E3006" s="5">
        <v>10000</v>
      </c>
      <c r="F3006" s="7">
        <v>170</v>
      </c>
      <c r="G3006" t="s">
        <v>8220</v>
      </c>
      <c r="H3006" t="s">
        <v>8223</v>
      </c>
      <c r="I3006" t="s">
        <v>8245</v>
      </c>
      <c r="J3006">
        <v>1323998795</v>
      </c>
      <c r="K3006">
        <v>1321406795</v>
      </c>
      <c r="L3006" t="b">
        <v>0</v>
      </c>
      <c r="M3006">
        <v>5</v>
      </c>
      <c r="N3006" t="b">
        <v>0</v>
      </c>
      <c r="O3006" t="s">
        <v>8273</v>
      </c>
      <c r="P3006">
        <f t="shared" si="184"/>
        <v>2</v>
      </c>
      <c r="Q3006">
        <f t="shared" si="185"/>
        <v>34</v>
      </c>
      <c r="R3006" s="12" t="s">
        <v>8311</v>
      </c>
      <c r="S3006" t="s">
        <v>8352</v>
      </c>
      <c r="T3006" s="17">
        <f t="shared" si="186"/>
        <v>40863.060127314813</v>
      </c>
      <c r="U3006" s="17">
        <f t="shared" si="187"/>
        <v>41998.852118055554</v>
      </c>
    </row>
    <row r="3007" spans="2:21" ht="42.75" hidden="1" x14ac:dyDescent="0.45">
      <c r="B3007">
        <v>862</v>
      </c>
      <c r="C3007" s="9" t="s">
        <v>863</v>
      </c>
      <c r="D3007" s="3" t="s">
        <v>4972</v>
      </c>
      <c r="E3007" s="5">
        <v>50000</v>
      </c>
      <c r="F3007" s="7">
        <v>170</v>
      </c>
      <c r="G3007" t="s">
        <v>8220</v>
      </c>
      <c r="H3007" t="s">
        <v>8224</v>
      </c>
      <c r="I3007" t="s">
        <v>8246</v>
      </c>
      <c r="J3007">
        <v>1384179548</v>
      </c>
      <c r="K3007">
        <v>1381583948</v>
      </c>
      <c r="L3007" t="b">
        <v>0</v>
      </c>
      <c r="M3007">
        <v>4</v>
      </c>
      <c r="N3007" t="b">
        <v>0</v>
      </c>
      <c r="O3007" t="s">
        <v>8276</v>
      </c>
      <c r="P3007">
        <f t="shared" si="184"/>
        <v>0</v>
      </c>
      <c r="Q3007">
        <f t="shared" si="185"/>
        <v>42.5</v>
      </c>
      <c r="R3007" s="12" t="s">
        <v>8327</v>
      </c>
      <c r="S3007" t="s">
        <v>8350</v>
      </c>
      <c r="T3007" s="17">
        <f t="shared" si="186"/>
        <v>41559.5549537037</v>
      </c>
      <c r="U3007" s="17">
        <f t="shared" si="187"/>
        <v>42293.691574074073</v>
      </c>
    </row>
    <row r="3008" spans="2:21" ht="42.75" hidden="1" x14ac:dyDescent="0.45">
      <c r="B3008">
        <v>1549</v>
      </c>
      <c r="C3008" s="9" t="s">
        <v>1550</v>
      </c>
      <c r="D3008" s="3" t="s">
        <v>5659</v>
      </c>
      <c r="E3008" s="5">
        <v>500</v>
      </c>
      <c r="F3008" s="7">
        <v>170</v>
      </c>
      <c r="G3008" t="s">
        <v>8220</v>
      </c>
      <c r="H3008" t="s">
        <v>8223</v>
      </c>
      <c r="I3008" t="s">
        <v>8245</v>
      </c>
      <c r="J3008">
        <v>1446524159</v>
      </c>
      <c r="K3008">
        <v>1443928559</v>
      </c>
      <c r="L3008" t="b">
        <v>0</v>
      </c>
      <c r="M3008">
        <v>6</v>
      </c>
      <c r="N3008" t="b">
        <v>0</v>
      </c>
      <c r="O3008" t="s">
        <v>8287</v>
      </c>
      <c r="P3008">
        <f t="shared" si="184"/>
        <v>34</v>
      </c>
      <c r="Q3008">
        <f t="shared" si="185"/>
        <v>28.33</v>
      </c>
      <c r="R3008" s="12" t="s">
        <v>8313</v>
      </c>
      <c r="S3008" t="s">
        <v>8355</v>
      </c>
      <c r="T3008" s="17">
        <f t="shared" si="186"/>
        <v>42281.136099537034</v>
      </c>
      <c r="U3008" s="17">
        <f t="shared" si="187"/>
        <v>42166.958333333328</v>
      </c>
    </row>
    <row r="3009" spans="2:21" ht="42.75" hidden="1" x14ac:dyDescent="0.45">
      <c r="B3009">
        <v>3896</v>
      </c>
      <c r="C3009" s="9" t="s">
        <v>3893</v>
      </c>
      <c r="D3009" s="3" t="s">
        <v>8004</v>
      </c>
      <c r="E3009" s="5">
        <v>1600</v>
      </c>
      <c r="F3009" s="7">
        <v>170</v>
      </c>
      <c r="G3009" t="s">
        <v>8220</v>
      </c>
      <c r="H3009" t="s">
        <v>8223</v>
      </c>
      <c r="I3009" t="s">
        <v>8245</v>
      </c>
      <c r="J3009">
        <v>1402979778</v>
      </c>
      <c r="K3009">
        <v>1401770178</v>
      </c>
      <c r="L3009" t="b">
        <v>0</v>
      </c>
      <c r="M3009">
        <v>4</v>
      </c>
      <c r="N3009" t="b">
        <v>0</v>
      </c>
      <c r="O3009" t="s">
        <v>8269</v>
      </c>
      <c r="P3009">
        <f t="shared" si="184"/>
        <v>11</v>
      </c>
      <c r="Q3009">
        <f t="shared" si="185"/>
        <v>42.5</v>
      </c>
      <c r="R3009" s="12" t="s">
        <v>8323</v>
      </c>
      <c r="S3009" t="s">
        <v>8326</v>
      </c>
      <c r="T3009" s="17">
        <f t="shared" si="186"/>
        <v>41793.191875000004</v>
      </c>
      <c r="U3009" s="17">
        <f t="shared" si="187"/>
        <v>40893.060127314813</v>
      </c>
    </row>
    <row r="3010" spans="2:21" ht="57" x14ac:dyDescent="0.45">
      <c r="B3010">
        <v>3982</v>
      </c>
      <c r="C3010" s="9" t="s">
        <v>3978</v>
      </c>
      <c r="D3010" s="3" t="s">
        <v>8088</v>
      </c>
      <c r="E3010" s="5">
        <v>850</v>
      </c>
      <c r="F3010" s="7">
        <v>170</v>
      </c>
      <c r="G3010" t="s">
        <v>8220</v>
      </c>
      <c r="H3010" t="s">
        <v>8224</v>
      </c>
      <c r="I3010" t="s">
        <v>8246</v>
      </c>
      <c r="J3010">
        <v>1436297180</v>
      </c>
      <c r="K3010">
        <v>1431113180</v>
      </c>
      <c r="L3010" t="b">
        <v>0</v>
      </c>
      <c r="M3010">
        <v>5</v>
      </c>
      <c r="N3010" t="b">
        <v>0</v>
      </c>
      <c r="O3010" t="s">
        <v>8269</v>
      </c>
      <c r="P3010">
        <f t="shared" si="184"/>
        <v>20</v>
      </c>
      <c r="Q3010">
        <f t="shared" si="185"/>
        <v>34</v>
      </c>
      <c r="R3010" s="12" t="s">
        <v>8323</v>
      </c>
      <c r="S3010" t="s">
        <v>8326</v>
      </c>
      <c r="T3010" s="17">
        <f t="shared" si="186"/>
        <v>42132.809953703705</v>
      </c>
      <c r="U3010" s="17">
        <f t="shared" si="187"/>
        <v>41589.596620370372</v>
      </c>
    </row>
    <row r="3011" spans="2:21" ht="42.75" hidden="1" x14ac:dyDescent="0.45">
      <c r="B3011">
        <v>1106</v>
      </c>
      <c r="C3011" s="9" t="s">
        <v>1107</v>
      </c>
      <c r="D3011" s="3" t="s">
        <v>5216</v>
      </c>
      <c r="E3011" s="5">
        <v>400</v>
      </c>
      <c r="F3011" s="7">
        <v>165</v>
      </c>
      <c r="G3011" t="s">
        <v>8220</v>
      </c>
      <c r="H3011" t="s">
        <v>8223</v>
      </c>
      <c r="I3011" t="s">
        <v>8245</v>
      </c>
      <c r="J3011">
        <v>1333557975</v>
      </c>
      <c r="K3011">
        <v>1330969575</v>
      </c>
      <c r="L3011" t="b">
        <v>0</v>
      </c>
      <c r="M3011">
        <v>7</v>
      </c>
      <c r="N3011" t="b">
        <v>0</v>
      </c>
      <c r="O3011" t="s">
        <v>8280</v>
      </c>
      <c r="P3011">
        <f t="shared" ref="P3011:P3074" si="188">ROUND(F3011/E3011*100,0)</f>
        <v>41</v>
      </c>
      <c r="Q3011">
        <f t="shared" ref="Q3011:Q3074" si="189">IFERROR(ROUND(F3011/M3011,2),0)</f>
        <v>23.57</v>
      </c>
      <c r="R3011" s="12" t="s">
        <v>8316</v>
      </c>
      <c r="S3011" t="s">
        <v>8334</v>
      </c>
      <c r="T3011" s="17">
        <f t="shared" ref="T3011:T3074" si="190">(((K3011/60)/60)/24)+DATE(1970,1,1)</f>
        <v>40973.740451388891</v>
      </c>
      <c r="U3011" s="17">
        <f t="shared" si="187"/>
        <v>42311.177766203706</v>
      </c>
    </row>
    <row r="3012" spans="2:21" ht="28.5" hidden="1" x14ac:dyDescent="0.45">
      <c r="B3012">
        <v>4070</v>
      </c>
      <c r="C3012" s="9" t="s">
        <v>4066</v>
      </c>
      <c r="D3012" s="3" t="s">
        <v>8173</v>
      </c>
      <c r="E3012" s="5">
        <v>1000</v>
      </c>
      <c r="F3012" s="7">
        <v>165</v>
      </c>
      <c r="G3012" t="s">
        <v>8220</v>
      </c>
      <c r="H3012" t="s">
        <v>8223</v>
      </c>
      <c r="I3012" t="s">
        <v>8245</v>
      </c>
      <c r="J3012">
        <v>1425178800</v>
      </c>
      <c r="K3012">
        <v>1422374420</v>
      </c>
      <c r="L3012" t="b">
        <v>0</v>
      </c>
      <c r="M3012">
        <v>6</v>
      </c>
      <c r="N3012" t="b">
        <v>0</v>
      </c>
      <c r="O3012" t="s">
        <v>8269</v>
      </c>
      <c r="P3012">
        <f t="shared" si="188"/>
        <v>17</v>
      </c>
      <c r="Q3012">
        <f t="shared" si="189"/>
        <v>27.5</v>
      </c>
      <c r="R3012" s="12" t="s">
        <v>8323</v>
      </c>
      <c r="S3012" t="s">
        <v>8326</v>
      </c>
      <c r="T3012" s="17">
        <f t="shared" si="190"/>
        <v>42031.666898148149</v>
      </c>
      <c r="U3012" s="17">
        <f t="shared" si="187"/>
        <v>41807.191875000004</v>
      </c>
    </row>
    <row r="3013" spans="2:21" ht="42.75" hidden="1" x14ac:dyDescent="0.45">
      <c r="B3013">
        <v>3135</v>
      </c>
      <c r="C3013" s="9" t="s">
        <v>3135</v>
      </c>
      <c r="D3013" s="3" t="s">
        <v>7245</v>
      </c>
      <c r="E3013" s="5">
        <v>777</v>
      </c>
      <c r="F3013" s="7">
        <v>162</v>
      </c>
      <c r="G3013" t="s">
        <v>8221</v>
      </c>
      <c r="H3013" t="s">
        <v>8223</v>
      </c>
      <c r="I3013" t="s">
        <v>8245</v>
      </c>
      <c r="J3013">
        <v>1491277121</v>
      </c>
      <c r="K3013">
        <v>1489376321</v>
      </c>
      <c r="L3013" t="b">
        <v>0</v>
      </c>
      <c r="M3013">
        <v>7</v>
      </c>
      <c r="N3013" t="b">
        <v>0</v>
      </c>
      <c r="O3013" t="s">
        <v>8269</v>
      </c>
      <c r="P3013">
        <f t="shared" si="188"/>
        <v>21</v>
      </c>
      <c r="Q3013">
        <f t="shared" si="189"/>
        <v>23.14</v>
      </c>
      <c r="R3013" s="12" t="s">
        <v>8323</v>
      </c>
      <c r="S3013" t="s">
        <v>8326</v>
      </c>
      <c r="T3013" s="17">
        <f t="shared" si="190"/>
        <v>42807.151863425926</v>
      </c>
      <c r="U3013" s="17">
        <f t="shared" si="187"/>
        <v>42192.809953703705</v>
      </c>
    </row>
    <row r="3014" spans="2:21" ht="42.75" hidden="1" x14ac:dyDescent="0.45">
      <c r="B3014">
        <v>903</v>
      </c>
      <c r="C3014" s="9" t="s">
        <v>904</v>
      </c>
      <c r="D3014" s="3" t="s">
        <v>5013</v>
      </c>
      <c r="E3014" s="5">
        <v>5000</v>
      </c>
      <c r="F3014" s="7">
        <v>160</v>
      </c>
      <c r="G3014" t="s">
        <v>8220</v>
      </c>
      <c r="H3014" t="s">
        <v>8223</v>
      </c>
      <c r="I3014" t="s">
        <v>8245</v>
      </c>
      <c r="J3014">
        <v>1348367100</v>
      </c>
      <c r="K3014">
        <v>1346180780</v>
      </c>
      <c r="L3014" t="b">
        <v>0</v>
      </c>
      <c r="M3014">
        <v>4</v>
      </c>
      <c r="N3014" t="b">
        <v>0</v>
      </c>
      <c r="O3014" t="s">
        <v>8276</v>
      </c>
      <c r="P3014">
        <f t="shared" si="188"/>
        <v>3</v>
      </c>
      <c r="Q3014">
        <f t="shared" si="189"/>
        <v>40</v>
      </c>
      <c r="R3014" s="12" t="s">
        <v>8327</v>
      </c>
      <c r="S3014" t="s">
        <v>8350</v>
      </c>
      <c r="T3014" s="17">
        <f t="shared" si="190"/>
        <v>41149.796064814815</v>
      </c>
      <c r="U3014" s="17">
        <f t="shared" ref="U3014:U3077" si="191">(((J3011/60)/60)/24)+DATE(1970,1,1)</f>
        <v>41003.698784722219</v>
      </c>
    </row>
    <row r="3015" spans="2:21" ht="42.75" hidden="1" x14ac:dyDescent="0.45">
      <c r="B3015">
        <v>925</v>
      </c>
      <c r="C3015" s="9" t="s">
        <v>926</v>
      </c>
      <c r="D3015" s="3" t="s">
        <v>5035</v>
      </c>
      <c r="E3015" s="5">
        <v>6000</v>
      </c>
      <c r="F3015" s="7">
        <v>160</v>
      </c>
      <c r="G3015" t="s">
        <v>8220</v>
      </c>
      <c r="H3015" t="s">
        <v>8223</v>
      </c>
      <c r="I3015" t="s">
        <v>8245</v>
      </c>
      <c r="J3015">
        <v>1385590111</v>
      </c>
      <c r="K3015">
        <v>1382994511</v>
      </c>
      <c r="L3015" t="b">
        <v>0</v>
      </c>
      <c r="M3015">
        <v>5</v>
      </c>
      <c r="N3015" t="b">
        <v>0</v>
      </c>
      <c r="O3015" t="s">
        <v>8276</v>
      </c>
      <c r="P3015">
        <f t="shared" si="188"/>
        <v>3</v>
      </c>
      <c r="Q3015">
        <f t="shared" si="189"/>
        <v>32</v>
      </c>
      <c r="R3015" s="12" t="s">
        <v>8327</v>
      </c>
      <c r="S3015" t="s">
        <v>8350</v>
      </c>
      <c r="T3015" s="17">
        <f t="shared" si="190"/>
        <v>41575.880914351852</v>
      </c>
      <c r="U3015" s="17">
        <f t="shared" si="191"/>
        <v>42064.125</v>
      </c>
    </row>
    <row r="3016" spans="2:21" ht="42.75" hidden="1" x14ac:dyDescent="0.45">
      <c r="B3016">
        <v>662</v>
      </c>
      <c r="C3016" s="9" t="s">
        <v>663</v>
      </c>
      <c r="D3016" s="3" t="s">
        <v>4772</v>
      </c>
      <c r="E3016" s="5">
        <v>39000</v>
      </c>
      <c r="F3016" s="7">
        <v>156</v>
      </c>
      <c r="G3016" t="s">
        <v>8220</v>
      </c>
      <c r="H3016" t="s">
        <v>8223</v>
      </c>
      <c r="I3016" t="s">
        <v>8245</v>
      </c>
      <c r="J3016">
        <v>1421404247</v>
      </c>
      <c r="K3016">
        <v>1418812247</v>
      </c>
      <c r="L3016" t="b">
        <v>0</v>
      </c>
      <c r="M3016">
        <v>4</v>
      </c>
      <c r="N3016" t="b">
        <v>0</v>
      </c>
      <c r="O3016" t="s">
        <v>8271</v>
      </c>
      <c r="P3016">
        <f t="shared" si="188"/>
        <v>0</v>
      </c>
      <c r="Q3016">
        <f t="shared" si="189"/>
        <v>39</v>
      </c>
      <c r="R3016" s="12" t="s">
        <v>8308</v>
      </c>
      <c r="S3016" t="s">
        <v>8310</v>
      </c>
      <c r="T3016" s="17">
        <f t="shared" si="190"/>
        <v>41990.438043981485</v>
      </c>
      <c r="U3016" s="17">
        <f t="shared" si="191"/>
        <v>42829.151863425926</v>
      </c>
    </row>
    <row r="3017" spans="2:21" ht="28.5" hidden="1" x14ac:dyDescent="0.45">
      <c r="B3017">
        <v>1761</v>
      </c>
      <c r="C3017" s="9" t="s">
        <v>1762</v>
      </c>
      <c r="D3017" s="3" t="s">
        <v>5871</v>
      </c>
      <c r="E3017" s="5">
        <v>100</v>
      </c>
      <c r="F3017" s="7">
        <v>155</v>
      </c>
      <c r="G3017" t="s">
        <v>8218</v>
      </c>
      <c r="H3017" t="s">
        <v>8224</v>
      </c>
      <c r="I3017" t="s">
        <v>8246</v>
      </c>
      <c r="J3017">
        <v>1442065060</v>
      </c>
      <c r="K3017">
        <v>1437745060</v>
      </c>
      <c r="L3017" t="b">
        <v>0</v>
      </c>
      <c r="M3017">
        <v>3</v>
      </c>
      <c r="N3017" t="b">
        <v>1</v>
      </c>
      <c r="O3017" t="s">
        <v>8283</v>
      </c>
      <c r="P3017">
        <f t="shared" si="188"/>
        <v>155</v>
      </c>
      <c r="Q3017">
        <f t="shared" si="189"/>
        <v>51.67</v>
      </c>
      <c r="R3017" s="12" t="s">
        <v>8313</v>
      </c>
      <c r="S3017" t="s">
        <v>8314</v>
      </c>
      <c r="T3017" s="17">
        <f t="shared" si="190"/>
        <v>42209.567824074074</v>
      </c>
      <c r="U3017" s="17">
        <f t="shared" si="191"/>
        <v>41175.100694444445</v>
      </c>
    </row>
    <row r="3018" spans="2:21" ht="42.75" hidden="1" x14ac:dyDescent="0.45">
      <c r="B3018">
        <v>423</v>
      </c>
      <c r="C3018" s="9" t="s">
        <v>424</v>
      </c>
      <c r="D3018" s="3" t="s">
        <v>4533</v>
      </c>
      <c r="E3018" s="5">
        <v>20000</v>
      </c>
      <c r="F3018" s="7">
        <v>153</v>
      </c>
      <c r="G3018" t="s">
        <v>8220</v>
      </c>
      <c r="H3018" t="s">
        <v>8223</v>
      </c>
      <c r="I3018" t="s">
        <v>8245</v>
      </c>
      <c r="J3018">
        <v>1370470430</v>
      </c>
      <c r="K3018">
        <v>1367878430</v>
      </c>
      <c r="L3018" t="b">
        <v>0</v>
      </c>
      <c r="M3018">
        <v>13</v>
      </c>
      <c r="N3018" t="b">
        <v>0</v>
      </c>
      <c r="O3018" t="s">
        <v>8268</v>
      </c>
      <c r="P3018">
        <f t="shared" si="188"/>
        <v>1</v>
      </c>
      <c r="Q3018">
        <f t="shared" si="189"/>
        <v>11.77</v>
      </c>
      <c r="R3018" s="12" t="s">
        <v>8321</v>
      </c>
      <c r="S3018" t="s">
        <v>8339</v>
      </c>
      <c r="T3018" s="17">
        <f t="shared" si="190"/>
        <v>41400.92627314815</v>
      </c>
      <c r="U3018" s="17">
        <f t="shared" si="191"/>
        <v>41605.922581018516</v>
      </c>
    </row>
    <row r="3019" spans="2:21" ht="42.75" hidden="1" x14ac:dyDescent="0.45">
      <c r="B3019">
        <v>2169</v>
      </c>
      <c r="C3019" s="9" t="s">
        <v>2170</v>
      </c>
      <c r="D3019" s="3" t="s">
        <v>6279</v>
      </c>
      <c r="E3019" s="5">
        <v>153</v>
      </c>
      <c r="F3019" s="7">
        <v>153</v>
      </c>
      <c r="G3019" t="s">
        <v>8218</v>
      </c>
      <c r="H3019" t="s">
        <v>8223</v>
      </c>
      <c r="I3019" t="s">
        <v>8245</v>
      </c>
      <c r="J3019">
        <v>1488473351</v>
      </c>
      <c r="K3019">
        <v>1488214151</v>
      </c>
      <c r="L3019" t="b">
        <v>0</v>
      </c>
      <c r="M3019">
        <v>7</v>
      </c>
      <c r="N3019" t="b">
        <v>1</v>
      </c>
      <c r="O3019" t="s">
        <v>8274</v>
      </c>
      <c r="P3019">
        <f t="shared" si="188"/>
        <v>100</v>
      </c>
      <c r="Q3019">
        <f t="shared" si="189"/>
        <v>21.86</v>
      </c>
      <c r="R3019" s="12" t="s">
        <v>8327</v>
      </c>
      <c r="S3019" t="s">
        <v>8331</v>
      </c>
      <c r="T3019" s="17">
        <f t="shared" si="190"/>
        <v>42793.700821759259</v>
      </c>
      <c r="U3019" s="17">
        <f t="shared" si="191"/>
        <v>42020.438043981485</v>
      </c>
    </row>
    <row r="3020" spans="2:21" ht="28.5" hidden="1" x14ac:dyDescent="0.45">
      <c r="B3020">
        <v>3907</v>
      </c>
      <c r="C3020" s="9" t="s">
        <v>3904</v>
      </c>
      <c r="D3020" s="3" t="s">
        <v>8015</v>
      </c>
      <c r="E3020" s="5">
        <v>1000</v>
      </c>
      <c r="F3020" s="7">
        <v>153</v>
      </c>
      <c r="G3020" t="s">
        <v>8220</v>
      </c>
      <c r="H3020" t="s">
        <v>8223</v>
      </c>
      <c r="I3020" t="s">
        <v>8245</v>
      </c>
      <c r="J3020">
        <v>1414354080</v>
      </c>
      <c r="K3020">
        <v>1411587606</v>
      </c>
      <c r="L3020" t="b">
        <v>0</v>
      </c>
      <c r="M3020">
        <v>4</v>
      </c>
      <c r="N3020" t="b">
        <v>0</v>
      </c>
      <c r="O3020" t="s">
        <v>8269</v>
      </c>
      <c r="P3020">
        <f t="shared" si="188"/>
        <v>15</v>
      </c>
      <c r="Q3020">
        <f t="shared" si="189"/>
        <v>38.25</v>
      </c>
      <c r="R3020" s="12" t="s">
        <v>8323</v>
      </c>
      <c r="S3020" t="s">
        <v>8326</v>
      </c>
      <c r="T3020" s="17">
        <f t="shared" si="190"/>
        <v>41906.819513888891</v>
      </c>
      <c r="U3020" s="17">
        <f t="shared" si="191"/>
        <v>42259.567824074074</v>
      </c>
    </row>
    <row r="3021" spans="2:21" ht="42.75" hidden="1" x14ac:dyDescent="0.45">
      <c r="B3021">
        <v>123</v>
      </c>
      <c r="C3021" s="9" t="s">
        <v>125</v>
      </c>
      <c r="D3021" s="3" t="s">
        <v>4234</v>
      </c>
      <c r="E3021" s="5">
        <v>55000</v>
      </c>
      <c r="F3021" s="7">
        <v>151</v>
      </c>
      <c r="G3021" t="s">
        <v>8219</v>
      </c>
      <c r="H3021" t="s">
        <v>8223</v>
      </c>
      <c r="I3021" t="s">
        <v>8245</v>
      </c>
      <c r="J3021">
        <v>1414533600</v>
      </c>
      <c r="K3021">
        <v>1411411564</v>
      </c>
      <c r="L3021" t="b">
        <v>0</v>
      </c>
      <c r="M3021">
        <v>6</v>
      </c>
      <c r="N3021" t="b">
        <v>0</v>
      </c>
      <c r="O3021" t="s">
        <v>8265</v>
      </c>
      <c r="P3021">
        <f t="shared" si="188"/>
        <v>0</v>
      </c>
      <c r="Q3021">
        <f t="shared" si="189"/>
        <v>25.17</v>
      </c>
      <c r="R3021" s="12" t="s">
        <v>8321</v>
      </c>
      <c r="S3021" t="s">
        <v>8337</v>
      </c>
      <c r="T3021" s="17">
        <f t="shared" si="190"/>
        <v>41904.781990740739</v>
      </c>
      <c r="U3021" s="17">
        <f t="shared" si="191"/>
        <v>41430.92627314815</v>
      </c>
    </row>
    <row r="3022" spans="2:21" ht="42.75" hidden="1" x14ac:dyDescent="0.45">
      <c r="B3022">
        <v>904</v>
      </c>
      <c r="C3022" s="9" t="s">
        <v>905</v>
      </c>
      <c r="D3022" s="3" t="s">
        <v>5014</v>
      </c>
      <c r="E3022" s="5">
        <v>50000</v>
      </c>
      <c r="F3022" s="7">
        <v>151</v>
      </c>
      <c r="G3022" t="s">
        <v>8220</v>
      </c>
      <c r="H3022" t="s">
        <v>8223</v>
      </c>
      <c r="I3022" t="s">
        <v>8245</v>
      </c>
      <c r="J3022">
        <v>1451786137</v>
      </c>
      <c r="K3022">
        <v>1449194137</v>
      </c>
      <c r="L3022" t="b">
        <v>0</v>
      </c>
      <c r="M3022">
        <v>3</v>
      </c>
      <c r="N3022" t="b">
        <v>0</v>
      </c>
      <c r="O3022" t="s">
        <v>8276</v>
      </c>
      <c r="P3022">
        <f t="shared" si="188"/>
        <v>0</v>
      </c>
      <c r="Q3022">
        <f t="shared" si="189"/>
        <v>50.33</v>
      </c>
      <c r="R3022" s="12" t="s">
        <v>8327</v>
      </c>
      <c r="S3022" t="s">
        <v>8350</v>
      </c>
      <c r="T3022" s="17">
        <f t="shared" si="190"/>
        <v>42342.080289351856</v>
      </c>
      <c r="U3022" s="17">
        <f t="shared" si="191"/>
        <v>42796.700821759259</v>
      </c>
    </row>
    <row r="3023" spans="2:21" ht="42.75" hidden="1" x14ac:dyDescent="0.45">
      <c r="B3023">
        <v>1157</v>
      </c>
      <c r="C3023" s="9" t="s">
        <v>1158</v>
      </c>
      <c r="D3023" s="3" t="s">
        <v>5267</v>
      </c>
      <c r="E3023" s="5">
        <v>10000</v>
      </c>
      <c r="F3023" s="7">
        <v>151</v>
      </c>
      <c r="G3023" t="s">
        <v>8220</v>
      </c>
      <c r="H3023" t="s">
        <v>8223</v>
      </c>
      <c r="I3023" t="s">
        <v>8245</v>
      </c>
      <c r="J3023">
        <v>1417795480</v>
      </c>
      <c r="K3023">
        <v>1412607880</v>
      </c>
      <c r="L3023" t="b">
        <v>0</v>
      </c>
      <c r="M3023">
        <v>3</v>
      </c>
      <c r="N3023" t="b">
        <v>0</v>
      </c>
      <c r="O3023" t="s">
        <v>8282</v>
      </c>
      <c r="P3023">
        <f t="shared" si="188"/>
        <v>2</v>
      </c>
      <c r="Q3023">
        <f t="shared" si="189"/>
        <v>50.33</v>
      </c>
      <c r="R3023" s="12" t="s">
        <v>8319</v>
      </c>
      <c r="S3023" t="s">
        <v>8345</v>
      </c>
      <c r="T3023" s="17">
        <f t="shared" si="190"/>
        <v>41918.628240740742</v>
      </c>
      <c r="U3023" s="17">
        <f t="shared" si="191"/>
        <v>41938.838888888888</v>
      </c>
    </row>
    <row r="3024" spans="2:21" ht="42.75" hidden="1" x14ac:dyDescent="0.45">
      <c r="B3024">
        <v>2411</v>
      </c>
      <c r="C3024" s="9" t="s">
        <v>2412</v>
      </c>
      <c r="D3024" s="3" t="s">
        <v>6521</v>
      </c>
      <c r="E3024" s="5">
        <v>25000</v>
      </c>
      <c r="F3024" s="7">
        <v>151</v>
      </c>
      <c r="G3024" t="s">
        <v>8220</v>
      </c>
      <c r="H3024" t="s">
        <v>8223</v>
      </c>
      <c r="I3024" t="s">
        <v>8245</v>
      </c>
      <c r="J3024">
        <v>1440524082</v>
      </c>
      <c r="K3024">
        <v>1437932082</v>
      </c>
      <c r="L3024" t="b">
        <v>0</v>
      </c>
      <c r="M3024">
        <v>3</v>
      </c>
      <c r="N3024" t="b">
        <v>0</v>
      </c>
      <c r="O3024" t="s">
        <v>8282</v>
      </c>
      <c r="P3024">
        <f t="shared" si="188"/>
        <v>1</v>
      </c>
      <c r="Q3024">
        <f t="shared" si="189"/>
        <v>50.33</v>
      </c>
      <c r="R3024" s="12" t="s">
        <v>8319</v>
      </c>
      <c r="S3024" t="s">
        <v>8345</v>
      </c>
      <c r="T3024" s="17">
        <f t="shared" si="190"/>
        <v>42211.732430555552</v>
      </c>
      <c r="U3024" s="17">
        <f t="shared" si="191"/>
        <v>41940.916666666664</v>
      </c>
    </row>
    <row r="3025" spans="2:21" ht="42.75" hidden="1" x14ac:dyDescent="0.45">
      <c r="B3025">
        <v>3191</v>
      </c>
      <c r="C3025" s="9" t="s">
        <v>3191</v>
      </c>
      <c r="D3025" s="3" t="s">
        <v>7301</v>
      </c>
      <c r="E3025" s="5">
        <v>3750</v>
      </c>
      <c r="F3025" s="7">
        <v>151</v>
      </c>
      <c r="G3025" t="s">
        <v>8220</v>
      </c>
      <c r="H3025" t="s">
        <v>8223</v>
      </c>
      <c r="I3025" t="s">
        <v>8245</v>
      </c>
      <c r="J3025">
        <v>1471370869</v>
      </c>
      <c r="K3025">
        <v>1466186869</v>
      </c>
      <c r="L3025" t="b">
        <v>0</v>
      </c>
      <c r="M3025">
        <v>4</v>
      </c>
      <c r="N3025" t="b">
        <v>0</v>
      </c>
      <c r="O3025" t="s">
        <v>8303</v>
      </c>
      <c r="P3025">
        <f t="shared" si="188"/>
        <v>4</v>
      </c>
      <c r="Q3025">
        <f t="shared" si="189"/>
        <v>37.75</v>
      </c>
      <c r="R3025" s="12" t="s">
        <v>8323</v>
      </c>
      <c r="S3025" t="s">
        <v>8335</v>
      </c>
      <c r="T3025" s="17">
        <f t="shared" si="190"/>
        <v>42538.755428240736</v>
      </c>
      <c r="U3025" s="17">
        <f t="shared" si="191"/>
        <v>42372.080289351856</v>
      </c>
    </row>
    <row r="3026" spans="2:21" ht="42.75" x14ac:dyDescent="0.45">
      <c r="B3026">
        <v>3987</v>
      </c>
      <c r="C3026" s="9" t="s">
        <v>3983</v>
      </c>
      <c r="D3026" s="3" t="s">
        <v>8093</v>
      </c>
      <c r="E3026" s="5">
        <v>400</v>
      </c>
      <c r="F3026" s="7">
        <v>151</v>
      </c>
      <c r="G3026" t="s">
        <v>8220</v>
      </c>
      <c r="H3026" t="s">
        <v>8224</v>
      </c>
      <c r="I3026" t="s">
        <v>8246</v>
      </c>
      <c r="J3026">
        <v>1400278290</v>
      </c>
      <c r="K3026">
        <v>1399414290</v>
      </c>
      <c r="L3026" t="b">
        <v>0</v>
      </c>
      <c r="M3026">
        <v>13</v>
      </c>
      <c r="N3026" t="b">
        <v>0</v>
      </c>
      <c r="O3026" t="s">
        <v>8269</v>
      </c>
      <c r="P3026">
        <f t="shared" si="188"/>
        <v>38</v>
      </c>
      <c r="Q3026">
        <f t="shared" si="189"/>
        <v>11.62</v>
      </c>
      <c r="R3026" s="12" t="s">
        <v>8323</v>
      </c>
      <c r="S3026" t="s">
        <v>8326</v>
      </c>
      <c r="T3026" s="17">
        <f t="shared" si="190"/>
        <v>41765.92465277778</v>
      </c>
      <c r="U3026" s="17">
        <f t="shared" si="191"/>
        <v>41978.669907407413</v>
      </c>
    </row>
    <row r="3027" spans="2:21" ht="42.75" hidden="1" x14ac:dyDescent="0.45">
      <c r="B3027">
        <v>511</v>
      </c>
      <c r="C3027" s="9" t="s">
        <v>512</v>
      </c>
      <c r="D3027" s="3" t="s">
        <v>4621</v>
      </c>
      <c r="E3027" s="5">
        <v>5000</v>
      </c>
      <c r="F3027" s="7">
        <v>150</v>
      </c>
      <c r="G3027" t="s">
        <v>8220</v>
      </c>
      <c r="H3027" t="s">
        <v>8223</v>
      </c>
      <c r="I3027" t="s">
        <v>8245</v>
      </c>
      <c r="J3027">
        <v>1365228982</v>
      </c>
      <c r="K3027">
        <v>1362640582</v>
      </c>
      <c r="L3027" t="b">
        <v>0</v>
      </c>
      <c r="M3027">
        <v>5</v>
      </c>
      <c r="N3027" t="b">
        <v>0</v>
      </c>
      <c r="O3027" t="s">
        <v>8268</v>
      </c>
      <c r="P3027">
        <f t="shared" si="188"/>
        <v>3</v>
      </c>
      <c r="Q3027">
        <f t="shared" si="189"/>
        <v>30</v>
      </c>
      <c r="R3027" s="12" t="s">
        <v>8321</v>
      </c>
      <c r="S3027" t="s">
        <v>8339</v>
      </c>
      <c r="T3027" s="17">
        <f t="shared" si="190"/>
        <v>41340.303032407406</v>
      </c>
      <c r="U3027" s="17">
        <f t="shared" si="191"/>
        <v>42241.732430555552</v>
      </c>
    </row>
    <row r="3028" spans="2:21" ht="42.75" hidden="1" x14ac:dyDescent="0.45">
      <c r="B3028">
        <v>1485</v>
      </c>
      <c r="C3028" s="9" t="s">
        <v>1486</v>
      </c>
      <c r="D3028" s="3" t="s">
        <v>5595</v>
      </c>
      <c r="E3028" s="5">
        <v>6700</v>
      </c>
      <c r="F3028" s="7">
        <v>150</v>
      </c>
      <c r="G3028" t="s">
        <v>8220</v>
      </c>
      <c r="H3028" t="s">
        <v>8223</v>
      </c>
      <c r="I3028" t="s">
        <v>8245</v>
      </c>
      <c r="J3028">
        <v>1434827173</v>
      </c>
      <c r="K3028">
        <v>1430939173</v>
      </c>
      <c r="L3028" t="b">
        <v>0</v>
      </c>
      <c r="M3028">
        <v>3</v>
      </c>
      <c r="N3028" t="b">
        <v>0</v>
      </c>
      <c r="O3028" t="s">
        <v>8273</v>
      </c>
      <c r="P3028">
        <f t="shared" si="188"/>
        <v>2</v>
      </c>
      <c r="Q3028">
        <f t="shared" si="189"/>
        <v>50</v>
      </c>
      <c r="R3028" s="12" t="s">
        <v>8311</v>
      </c>
      <c r="S3028" t="s">
        <v>8352</v>
      </c>
      <c r="T3028" s="17">
        <f t="shared" si="190"/>
        <v>42130.795983796299</v>
      </c>
      <c r="U3028" s="17">
        <f t="shared" si="191"/>
        <v>42598.755428240736</v>
      </c>
    </row>
    <row r="3029" spans="2:21" ht="42.75" hidden="1" x14ac:dyDescent="0.45">
      <c r="B3029">
        <v>1716</v>
      </c>
      <c r="C3029" s="9" t="s">
        <v>1717</v>
      </c>
      <c r="D3029" s="3" t="s">
        <v>5826</v>
      </c>
      <c r="E3029" s="5">
        <v>2000</v>
      </c>
      <c r="F3029" s="7">
        <v>150</v>
      </c>
      <c r="G3029" t="s">
        <v>8220</v>
      </c>
      <c r="H3029" t="s">
        <v>8223</v>
      </c>
      <c r="I3029" t="s">
        <v>8245</v>
      </c>
      <c r="J3029">
        <v>1481295099</v>
      </c>
      <c r="K3029">
        <v>1477835499</v>
      </c>
      <c r="L3029" t="b">
        <v>0</v>
      </c>
      <c r="M3029">
        <v>3</v>
      </c>
      <c r="N3029" t="b">
        <v>0</v>
      </c>
      <c r="O3029" t="s">
        <v>8291</v>
      </c>
      <c r="P3029">
        <f t="shared" si="188"/>
        <v>8</v>
      </c>
      <c r="Q3029">
        <f t="shared" si="189"/>
        <v>50</v>
      </c>
      <c r="R3029" s="12" t="s">
        <v>8327</v>
      </c>
      <c r="S3029" t="s">
        <v>8330</v>
      </c>
      <c r="T3029" s="17">
        <f t="shared" si="190"/>
        <v>42673.577534722222</v>
      </c>
      <c r="U3029" s="17">
        <f t="shared" si="191"/>
        <v>41775.92465277778</v>
      </c>
    </row>
    <row r="3030" spans="2:21" ht="42.75" hidden="1" x14ac:dyDescent="0.45">
      <c r="B3030">
        <v>2775</v>
      </c>
      <c r="C3030" s="9" t="s">
        <v>2775</v>
      </c>
      <c r="D3030" s="3" t="s">
        <v>6885</v>
      </c>
      <c r="E3030" s="5">
        <v>5000</v>
      </c>
      <c r="F3030" s="7">
        <v>150</v>
      </c>
      <c r="G3030" t="s">
        <v>8220</v>
      </c>
      <c r="H3030" t="s">
        <v>8223</v>
      </c>
      <c r="I3030" t="s">
        <v>8245</v>
      </c>
      <c r="J3030">
        <v>1323994754</v>
      </c>
      <c r="K3030">
        <v>1321402754</v>
      </c>
      <c r="L3030" t="b">
        <v>0</v>
      </c>
      <c r="M3030">
        <v>2</v>
      </c>
      <c r="N3030" t="b">
        <v>0</v>
      </c>
      <c r="O3030" t="s">
        <v>8302</v>
      </c>
      <c r="P3030">
        <f t="shared" si="188"/>
        <v>3</v>
      </c>
      <c r="Q3030">
        <f t="shared" si="189"/>
        <v>75</v>
      </c>
      <c r="R3030" s="12" t="s">
        <v>8311</v>
      </c>
      <c r="S3030" t="s">
        <v>8356</v>
      </c>
      <c r="T3030" s="17">
        <f t="shared" si="190"/>
        <v>40863.013356481482</v>
      </c>
      <c r="U3030" s="17">
        <f t="shared" si="191"/>
        <v>41370.261365740742</v>
      </c>
    </row>
    <row r="3031" spans="2:21" ht="28.5" hidden="1" x14ac:dyDescent="0.45">
      <c r="B3031">
        <v>3737</v>
      </c>
      <c r="C3031" s="9" t="s">
        <v>3734</v>
      </c>
      <c r="D3031" s="3" t="s">
        <v>7847</v>
      </c>
      <c r="E3031" s="5">
        <v>700</v>
      </c>
      <c r="F3031" s="7">
        <v>150</v>
      </c>
      <c r="G3031" t="s">
        <v>8220</v>
      </c>
      <c r="H3031" t="s">
        <v>8223</v>
      </c>
      <c r="I3031" t="s">
        <v>8245</v>
      </c>
      <c r="J3031">
        <v>1447311540</v>
      </c>
      <c r="K3031">
        <v>1445358903</v>
      </c>
      <c r="L3031" t="b">
        <v>0</v>
      </c>
      <c r="M3031">
        <v>4</v>
      </c>
      <c r="N3031" t="b">
        <v>0</v>
      </c>
      <c r="O3031" t="s">
        <v>8269</v>
      </c>
      <c r="P3031">
        <f t="shared" si="188"/>
        <v>21</v>
      </c>
      <c r="Q3031">
        <f t="shared" si="189"/>
        <v>37.5</v>
      </c>
      <c r="R3031" s="12" t="s">
        <v>8323</v>
      </c>
      <c r="S3031" t="s">
        <v>8326</v>
      </c>
      <c r="T3031" s="17">
        <f t="shared" si="190"/>
        <v>42297.691006944442</v>
      </c>
      <c r="U3031" s="17">
        <f t="shared" si="191"/>
        <v>42175.795983796299</v>
      </c>
    </row>
    <row r="3032" spans="2:21" ht="57" hidden="1" x14ac:dyDescent="0.45">
      <c r="B3032">
        <v>484</v>
      </c>
      <c r="C3032" s="9" t="s">
        <v>485</v>
      </c>
      <c r="D3032" s="3" t="s">
        <v>4594</v>
      </c>
      <c r="E3032" s="5">
        <v>80000</v>
      </c>
      <c r="F3032" s="7">
        <v>149</v>
      </c>
      <c r="G3032" t="s">
        <v>8220</v>
      </c>
      <c r="H3032" t="s">
        <v>8224</v>
      </c>
      <c r="I3032" t="s">
        <v>8246</v>
      </c>
      <c r="J3032">
        <v>1446766372</v>
      </c>
      <c r="K3032">
        <v>1443220372</v>
      </c>
      <c r="L3032" t="b">
        <v>0</v>
      </c>
      <c r="M3032">
        <v>11</v>
      </c>
      <c r="N3032" t="b">
        <v>0</v>
      </c>
      <c r="O3032" t="s">
        <v>8268</v>
      </c>
      <c r="P3032">
        <f t="shared" si="188"/>
        <v>0</v>
      </c>
      <c r="Q3032">
        <f t="shared" si="189"/>
        <v>13.55</v>
      </c>
      <c r="R3032" s="12" t="s">
        <v>8321</v>
      </c>
      <c r="S3032" t="s">
        <v>8339</v>
      </c>
      <c r="T3032" s="17">
        <f t="shared" si="190"/>
        <v>42272.93949074074</v>
      </c>
      <c r="U3032" s="17">
        <f t="shared" si="191"/>
        <v>42713.619201388887</v>
      </c>
    </row>
    <row r="3033" spans="2:21" ht="42.75" hidden="1" x14ac:dyDescent="0.45">
      <c r="B3033">
        <v>2856</v>
      </c>
      <c r="C3033" s="9" t="s">
        <v>2856</v>
      </c>
      <c r="D3033" s="3" t="s">
        <v>6966</v>
      </c>
      <c r="E3033" s="5">
        <v>3000</v>
      </c>
      <c r="F3033" s="7">
        <v>146</v>
      </c>
      <c r="G3033" t="s">
        <v>8220</v>
      </c>
      <c r="H3033" t="s">
        <v>8223</v>
      </c>
      <c r="I3033" t="s">
        <v>8245</v>
      </c>
      <c r="J3033">
        <v>1439069640</v>
      </c>
      <c r="K3033">
        <v>1433897647</v>
      </c>
      <c r="L3033" t="b">
        <v>0</v>
      </c>
      <c r="M3033">
        <v>6</v>
      </c>
      <c r="N3033" t="b">
        <v>0</v>
      </c>
      <c r="O3033" t="s">
        <v>8269</v>
      </c>
      <c r="P3033">
        <f t="shared" si="188"/>
        <v>5</v>
      </c>
      <c r="Q3033">
        <f t="shared" si="189"/>
        <v>24.33</v>
      </c>
      <c r="R3033" s="12" t="s">
        <v>8323</v>
      </c>
      <c r="S3033" t="s">
        <v>8326</v>
      </c>
      <c r="T3033" s="17">
        <f t="shared" si="190"/>
        <v>42165.037581018521</v>
      </c>
      <c r="U3033" s="17">
        <f t="shared" si="191"/>
        <v>40893.013356481482</v>
      </c>
    </row>
    <row r="3034" spans="2:21" hidden="1" x14ac:dyDescent="0.45">
      <c r="B3034">
        <v>1456</v>
      </c>
      <c r="C3034" s="9" t="s">
        <v>1457</v>
      </c>
      <c r="D3034" s="3" t="s">
        <v>5566</v>
      </c>
      <c r="E3034" s="5">
        <v>5000</v>
      </c>
      <c r="F3034" s="7">
        <v>145</v>
      </c>
      <c r="G3034" t="s">
        <v>8219</v>
      </c>
      <c r="H3034" t="s">
        <v>8236</v>
      </c>
      <c r="I3034" t="s">
        <v>8248</v>
      </c>
      <c r="J3034">
        <v>1483459365</v>
      </c>
      <c r="K3034">
        <v>1480867365</v>
      </c>
      <c r="L3034" t="b">
        <v>0</v>
      </c>
      <c r="M3034">
        <v>3</v>
      </c>
      <c r="N3034" t="b">
        <v>0</v>
      </c>
      <c r="O3034" t="s">
        <v>8285</v>
      </c>
      <c r="P3034">
        <f t="shared" si="188"/>
        <v>3</v>
      </c>
      <c r="Q3034">
        <f t="shared" si="189"/>
        <v>48.33</v>
      </c>
      <c r="R3034" s="12" t="s">
        <v>8311</v>
      </c>
      <c r="S3034" t="s">
        <v>8348</v>
      </c>
      <c r="T3034" s="17">
        <f t="shared" si="190"/>
        <v>42708.668576388889</v>
      </c>
      <c r="U3034" s="17">
        <f t="shared" si="191"/>
        <v>42320.290972222225</v>
      </c>
    </row>
    <row r="3035" spans="2:21" ht="42.75" hidden="1" x14ac:dyDescent="0.45">
      <c r="B3035">
        <v>2569</v>
      </c>
      <c r="C3035" s="9" t="s">
        <v>2569</v>
      </c>
      <c r="D3035" s="3" t="s">
        <v>6679</v>
      </c>
      <c r="E3035" s="5">
        <v>6500</v>
      </c>
      <c r="F3035" s="7">
        <v>145</v>
      </c>
      <c r="G3035" t="s">
        <v>8219</v>
      </c>
      <c r="H3035" t="s">
        <v>8223</v>
      </c>
      <c r="I3035" t="s">
        <v>8245</v>
      </c>
      <c r="J3035">
        <v>1442457112</v>
      </c>
      <c r="K3035">
        <v>1439865112</v>
      </c>
      <c r="L3035" t="b">
        <v>0</v>
      </c>
      <c r="M3035">
        <v>2</v>
      </c>
      <c r="N3035" t="b">
        <v>0</v>
      </c>
      <c r="O3035" t="s">
        <v>8282</v>
      </c>
      <c r="P3035">
        <f t="shared" si="188"/>
        <v>2</v>
      </c>
      <c r="Q3035">
        <f t="shared" si="189"/>
        <v>72.5</v>
      </c>
      <c r="R3035" s="12" t="s">
        <v>8319</v>
      </c>
      <c r="S3035" t="s">
        <v>8345</v>
      </c>
      <c r="T3035" s="17">
        <f t="shared" si="190"/>
        <v>42234.105462962965</v>
      </c>
      <c r="U3035" s="17">
        <f t="shared" si="191"/>
        <v>42313.981157407412</v>
      </c>
    </row>
    <row r="3036" spans="2:21" ht="42.75" x14ac:dyDescent="0.45">
      <c r="B3036">
        <v>2916</v>
      </c>
      <c r="C3036" s="9" t="s">
        <v>2916</v>
      </c>
      <c r="D3036" s="3" t="s">
        <v>7026</v>
      </c>
      <c r="E3036" s="5">
        <v>1850</v>
      </c>
      <c r="F3036" s="7">
        <v>145</v>
      </c>
      <c r="G3036" t="s">
        <v>8220</v>
      </c>
      <c r="H3036" t="s">
        <v>8224</v>
      </c>
      <c r="I3036" t="s">
        <v>8246</v>
      </c>
      <c r="J3036">
        <v>1400498789</v>
      </c>
      <c r="K3036">
        <v>1398511589</v>
      </c>
      <c r="L3036" t="b">
        <v>0</v>
      </c>
      <c r="M3036">
        <v>7</v>
      </c>
      <c r="N3036" t="b">
        <v>0</v>
      </c>
      <c r="O3036" t="s">
        <v>8269</v>
      </c>
      <c r="P3036">
        <f t="shared" si="188"/>
        <v>8</v>
      </c>
      <c r="Q3036">
        <f t="shared" si="189"/>
        <v>20.71</v>
      </c>
      <c r="R3036" s="12" t="s">
        <v>8323</v>
      </c>
      <c r="S3036" t="s">
        <v>8326</v>
      </c>
      <c r="T3036" s="17">
        <f t="shared" si="190"/>
        <v>41755.476724537039</v>
      </c>
      <c r="U3036" s="17">
        <f t="shared" si="191"/>
        <v>42224.898611111115</v>
      </c>
    </row>
    <row r="3037" spans="2:21" ht="28.5" hidden="1" x14ac:dyDescent="0.45">
      <c r="B3037">
        <v>570</v>
      </c>
      <c r="C3037" s="9" t="s">
        <v>571</v>
      </c>
      <c r="D3037" s="3" t="s">
        <v>4680</v>
      </c>
      <c r="E3037" s="5">
        <v>85000</v>
      </c>
      <c r="F3037" s="7">
        <v>142</v>
      </c>
      <c r="G3037" t="s">
        <v>8220</v>
      </c>
      <c r="H3037" t="s">
        <v>8223</v>
      </c>
      <c r="I3037" t="s">
        <v>8245</v>
      </c>
      <c r="J3037">
        <v>1455822569</v>
      </c>
      <c r="K3037">
        <v>1453230569</v>
      </c>
      <c r="L3037" t="b">
        <v>0</v>
      </c>
      <c r="M3037">
        <v>1</v>
      </c>
      <c r="N3037" t="b">
        <v>0</v>
      </c>
      <c r="O3037" t="s">
        <v>8270</v>
      </c>
      <c r="P3037">
        <f t="shared" si="188"/>
        <v>0</v>
      </c>
      <c r="Q3037">
        <f t="shared" si="189"/>
        <v>142</v>
      </c>
      <c r="R3037" s="12" t="s">
        <v>8308</v>
      </c>
      <c r="S3037" t="s">
        <v>8342</v>
      </c>
      <c r="T3037" s="17">
        <f t="shared" si="190"/>
        <v>42388.798252314817</v>
      </c>
      <c r="U3037" s="17">
        <f t="shared" si="191"/>
        <v>42738.668576388889</v>
      </c>
    </row>
    <row r="3038" spans="2:21" ht="42.75" hidden="1" x14ac:dyDescent="0.45">
      <c r="B3038">
        <v>472</v>
      </c>
      <c r="C3038" s="9" t="s">
        <v>473</v>
      </c>
      <c r="D3038" s="3" t="s">
        <v>4582</v>
      </c>
      <c r="E3038" s="5">
        <v>800</v>
      </c>
      <c r="F3038" s="7">
        <v>141</v>
      </c>
      <c r="G3038" t="s">
        <v>8220</v>
      </c>
      <c r="H3038" t="s">
        <v>8223</v>
      </c>
      <c r="I3038" t="s">
        <v>8245</v>
      </c>
      <c r="J3038">
        <v>1408831718</v>
      </c>
      <c r="K3038">
        <v>1406239718</v>
      </c>
      <c r="L3038" t="b">
        <v>0</v>
      </c>
      <c r="M3038">
        <v>5</v>
      </c>
      <c r="N3038" t="b">
        <v>0</v>
      </c>
      <c r="O3038" t="s">
        <v>8268</v>
      </c>
      <c r="P3038">
        <f t="shared" si="188"/>
        <v>18</v>
      </c>
      <c r="Q3038">
        <f t="shared" si="189"/>
        <v>28.2</v>
      </c>
      <c r="R3038" s="12" t="s">
        <v>8321</v>
      </c>
      <c r="S3038" t="s">
        <v>8339</v>
      </c>
      <c r="T3038" s="17">
        <f t="shared" si="190"/>
        <v>41844.922662037039</v>
      </c>
      <c r="U3038" s="17">
        <f t="shared" si="191"/>
        <v>42264.105462962965</v>
      </c>
    </row>
    <row r="3039" spans="2:21" ht="42.75" hidden="1" x14ac:dyDescent="0.45">
      <c r="B3039">
        <v>3069</v>
      </c>
      <c r="C3039" s="9" t="s">
        <v>3069</v>
      </c>
      <c r="D3039" s="3" t="s">
        <v>7179</v>
      </c>
      <c r="E3039" s="5">
        <v>1000</v>
      </c>
      <c r="F3039" s="7">
        <v>141</v>
      </c>
      <c r="G3039" t="s">
        <v>8220</v>
      </c>
      <c r="H3039" t="s">
        <v>8223</v>
      </c>
      <c r="I3039" t="s">
        <v>8245</v>
      </c>
      <c r="J3039">
        <v>1418587234</v>
      </c>
      <c r="K3039">
        <v>1415995234</v>
      </c>
      <c r="L3039" t="b">
        <v>0</v>
      </c>
      <c r="M3039">
        <v>7</v>
      </c>
      <c r="N3039" t="b">
        <v>0</v>
      </c>
      <c r="O3039" t="s">
        <v>8301</v>
      </c>
      <c r="P3039">
        <f t="shared" si="188"/>
        <v>14</v>
      </c>
      <c r="Q3039">
        <f t="shared" si="189"/>
        <v>20.14</v>
      </c>
      <c r="R3039" s="12" t="s">
        <v>8323</v>
      </c>
      <c r="S3039" t="s">
        <v>8324</v>
      </c>
      <c r="T3039" s="17">
        <f t="shared" si="190"/>
        <v>41957.833726851852</v>
      </c>
      <c r="U3039" s="17">
        <f t="shared" si="191"/>
        <v>41778.476724537039</v>
      </c>
    </row>
    <row r="3040" spans="2:21" ht="42.75" hidden="1" x14ac:dyDescent="0.45">
      <c r="B3040">
        <v>151</v>
      </c>
      <c r="C3040" s="9" t="s">
        <v>153</v>
      </c>
      <c r="D3040" s="3" t="s">
        <v>4261</v>
      </c>
      <c r="E3040" s="5">
        <v>250000</v>
      </c>
      <c r="F3040" s="7">
        <v>140</v>
      </c>
      <c r="G3040" t="s">
        <v>8219</v>
      </c>
      <c r="H3040" t="s">
        <v>8225</v>
      </c>
      <c r="I3040" t="s">
        <v>8247</v>
      </c>
      <c r="J3040">
        <v>1434633191</v>
      </c>
      <c r="K3040">
        <v>1429449191</v>
      </c>
      <c r="L3040" t="b">
        <v>0</v>
      </c>
      <c r="M3040">
        <v>5</v>
      </c>
      <c r="N3040" t="b">
        <v>0</v>
      </c>
      <c r="O3040" t="s">
        <v>8265</v>
      </c>
      <c r="P3040">
        <f t="shared" si="188"/>
        <v>0</v>
      </c>
      <c r="Q3040">
        <f t="shared" si="189"/>
        <v>28</v>
      </c>
      <c r="R3040" s="12" t="s">
        <v>8321</v>
      </c>
      <c r="S3040" t="s">
        <v>8337</v>
      </c>
      <c r="T3040" s="17">
        <f t="shared" si="190"/>
        <v>42113.550821759258</v>
      </c>
      <c r="U3040" s="17">
        <f t="shared" si="191"/>
        <v>42418.798252314817</v>
      </c>
    </row>
    <row r="3041" spans="2:21" ht="42.75" hidden="1" x14ac:dyDescent="0.45">
      <c r="B3041">
        <v>601</v>
      </c>
      <c r="C3041" s="9" t="s">
        <v>602</v>
      </c>
      <c r="D3041" s="3" t="s">
        <v>4711</v>
      </c>
      <c r="E3041" s="5">
        <v>10000</v>
      </c>
      <c r="F3041" s="7">
        <v>140</v>
      </c>
      <c r="G3041" t="s">
        <v>8219</v>
      </c>
      <c r="H3041" t="s">
        <v>8228</v>
      </c>
      <c r="I3041" t="s">
        <v>8250</v>
      </c>
      <c r="J3041">
        <v>1419626139</v>
      </c>
      <c r="K3041">
        <v>1417034139</v>
      </c>
      <c r="L3041" t="b">
        <v>0</v>
      </c>
      <c r="M3041">
        <v>6</v>
      </c>
      <c r="N3041" t="b">
        <v>0</v>
      </c>
      <c r="O3041" t="s">
        <v>8270</v>
      </c>
      <c r="P3041">
        <f t="shared" si="188"/>
        <v>1</v>
      </c>
      <c r="Q3041">
        <f t="shared" si="189"/>
        <v>23.33</v>
      </c>
      <c r="R3041" s="12" t="s">
        <v>8308</v>
      </c>
      <c r="S3041" t="s">
        <v>8342</v>
      </c>
      <c r="T3041" s="17">
        <f t="shared" si="190"/>
        <v>41969.858090277776</v>
      </c>
      <c r="U3041" s="17">
        <f t="shared" si="191"/>
        <v>41874.922662037039</v>
      </c>
    </row>
    <row r="3042" spans="2:21" ht="28.5" hidden="1" x14ac:dyDescent="0.45">
      <c r="B3042">
        <v>1991</v>
      </c>
      <c r="C3042" s="9" t="s">
        <v>1992</v>
      </c>
      <c r="D3042" s="3" t="s">
        <v>6101</v>
      </c>
      <c r="E3042" s="5">
        <v>2000</v>
      </c>
      <c r="F3042" s="7">
        <v>140</v>
      </c>
      <c r="G3042" t="s">
        <v>8220</v>
      </c>
      <c r="H3042" t="s">
        <v>8223</v>
      </c>
      <c r="I3042" t="s">
        <v>8245</v>
      </c>
      <c r="J3042">
        <v>1435958786</v>
      </c>
      <c r="K3042">
        <v>1434144386</v>
      </c>
      <c r="L3042" t="b">
        <v>0</v>
      </c>
      <c r="M3042">
        <v>3</v>
      </c>
      <c r="N3042" t="b">
        <v>0</v>
      </c>
      <c r="O3042" t="s">
        <v>8294</v>
      </c>
      <c r="P3042">
        <f t="shared" si="188"/>
        <v>7</v>
      </c>
      <c r="Q3042">
        <f t="shared" si="189"/>
        <v>46.67</v>
      </c>
      <c r="R3042" s="12" t="s">
        <v>8313</v>
      </c>
      <c r="S3042" t="s">
        <v>8353</v>
      </c>
      <c r="T3042" s="17">
        <f t="shared" si="190"/>
        <v>42167.89335648148</v>
      </c>
      <c r="U3042" s="17">
        <f t="shared" si="191"/>
        <v>41987.833726851852</v>
      </c>
    </row>
    <row r="3043" spans="2:21" ht="42.75" hidden="1" x14ac:dyDescent="0.45">
      <c r="B3043">
        <v>2747</v>
      </c>
      <c r="C3043" s="9" t="s">
        <v>2747</v>
      </c>
      <c r="D3043" s="3" t="s">
        <v>6857</v>
      </c>
      <c r="E3043" s="5">
        <v>500</v>
      </c>
      <c r="F3043" s="7">
        <v>140</v>
      </c>
      <c r="G3043" t="s">
        <v>8220</v>
      </c>
      <c r="H3043" t="s">
        <v>8223</v>
      </c>
      <c r="I3043" t="s">
        <v>8245</v>
      </c>
      <c r="J3043">
        <v>1339816200</v>
      </c>
      <c r="K3043">
        <v>1337095997</v>
      </c>
      <c r="L3043" t="b">
        <v>0</v>
      </c>
      <c r="M3043">
        <v>4</v>
      </c>
      <c r="N3043" t="b">
        <v>0</v>
      </c>
      <c r="O3043" t="s">
        <v>8302</v>
      </c>
      <c r="P3043">
        <f t="shared" si="188"/>
        <v>28</v>
      </c>
      <c r="Q3043">
        <f t="shared" si="189"/>
        <v>35</v>
      </c>
      <c r="R3043" s="12" t="s">
        <v>8311</v>
      </c>
      <c r="S3043" t="s">
        <v>8356</v>
      </c>
      <c r="T3043" s="17">
        <f t="shared" si="190"/>
        <v>41044.64811342593</v>
      </c>
      <c r="U3043" s="17">
        <f t="shared" si="191"/>
        <v>42173.550821759258</v>
      </c>
    </row>
    <row r="3044" spans="2:21" hidden="1" x14ac:dyDescent="0.45">
      <c r="B3044">
        <v>465</v>
      </c>
      <c r="C3044" s="9" t="s">
        <v>466</v>
      </c>
      <c r="D3044" s="3" t="s">
        <v>4575</v>
      </c>
      <c r="E3044" s="5">
        <v>512</v>
      </c>
      <c r="F3044" s="7">
        <v>138</v>
      </c>
      <c r="G3044" t="s">
        <v>8220</v>
      </c>
      <c r="H3044" t="s">
        <v>8223</v>
      </c>
      <c r="I3044" t="s">
        <v>8245</v>
      </c>
      <c r="J3044">
        <v>1403837574</v>
      </c>
      <c r="K3044">
        <v>1402455174</v>
      </c>
      <c r="L3044" t="b">
        <v>0</v>
      </c>
      <c r="M3044">
        <v>8</v>
      </c>
      <c r="N3044" t="b">
        <v>0</v>
      </c>
      <c r="O3044" t="s">
        <v>8268</v>
      </c>
      <c r="P3044">
        <f t="shared" si="188"/>
        <v>27</v>
      </c>
      <c r="Q3044">
        <f t="shared" si="189"/>
        <v>17.25</v>
      </c>
      <c r="R3044" s="12" t="s">
        <v>8321</v>
      </c>
      <c r="S3044" t="s">
        <v>8339</v>
      </c>
      <c r="T3044" s="17">
        <f t="shared" si="190"/>
        <v>41801.120069444441</v>
      </c>
      <c r="U3044" s="17">
        <f t="shared" si="191"/>
        <v>41999.858090277776</v>
      </c>
    </row>
    <row r="3045" spans="2:21" ht="42.75" hidden="1" x14ac:dyDescent="0.45">
      <c r="B3045">
        <v>4102</v>
      </c>
      <c r="C3045" s="9" t="s">
        <v>4098</v>
      </c>
      <c r="D3045" s="3" t="s">
        <v>8205</v>
      </c>
      <c r="E3045" s="5">
        <v>500</v>
      </c>
      <c r="F3045" s="7">
        <v>137</v>
      </c>
      <c r="G3045" t="s">
        <v>8220</v>
      </c>
      <c r="H3045" t="s">
        <v>8223</v>
      </c>
      <c r="I3045" t="s">
        <v>8245</v>
      </c>
      <c r="J3045">
        <v>1463343673</v>
      </c>
      <c r="K3045">
        <v>1460751673</v>
      </c>
      <c r="L3045" t="b">
        <v>0</v>
      </c>
      <c r="M3045">
        <v>6</v>
      </c>
      <c r="N3045" t="b">
        <v>0</v>
      </c>
      <c r="O3045" t="s">
        <v>8269</v>
      </c>
      <c r="P3045">
        <f t="shared" si="188"/>
        <v>27</v>
      </c>
      <c r="Q3045">
        <f t="shared" si="189"/>
        <v>22.83</v>
      </c>
      <c r="R3045" s="12" t="s">
        <v>8323</v>
      </c>
      <c r="S3045" t="s">
        <v>8326</v>
      </c>
      <c r="T3045" s="17">
        <f t="shared" si="190"/>
        <v>42475.848067129627</v>
      </c>
      <c r="U3045" s="17">
        <f t="shared" si="191"/>
        <v>42188.89335648148</v>
      </c>
    </row>
    <row r="3046" spans="2:21" ht="42.75" hidden="1" x14ac:dyDescent="0.45">
      <c r="B3046">
        <v>3971</v>
      </c>
      <c r="C3046" s="9" t="s">
        <v>3968</v>
      </c>
      <c r="D3046" s="3" t="s">
        <v>8078</v>
      </c>
      <c r="E3046" s="5">
        <v>14000</v>
      </c>
      <c r="F3046" s="7">
        <v>136</v>
      </c>
      <c r="G3046" t="s">
        <v>8220</v>
      </c>
      <c r="H3046" t="s">
        <v>8223</v>
      </c>
      <c r="I3046" t="s">
        <v>8245</v>
      </c>
      <c r="J3046">
        <v>1405947126</v>
      </c>
      <c r="K3046">
        <v>1403355126</v>
      </c>
      <c r="L3046" t="b">
        <v>0</v>
      </c>
      <c r="M3046">
        <v>6</v>
      </c>
      <c r="N3046" t="b">
        <v>0</v>
      </c>
      <c r="O3046" t="s">
        <v>8269</v>
      </c>
      <c r="P3046">
        <f t="shared" si="188"/>
        <v>1</v>
      </c>
      <c r="Q3046">
        <f t="shared" si="189"/>
        <v>22.67</v>
      </c>
      <c r="R3046" s="12" t="s">
        <v>8323</v>
      </c>
      <c r="S3046" t="s">
        <v>8326</v>
      </c>
      <c r="T3046" s="17">
        <f t="shared" si="190"/>
        <v>41811.536180555559</v>
      </c>
      <c r="U3046" s="17">
        <f t="shared" si="191"/>
        <v>41076.131944444445</v>
      </c>
    </row>
    <row r="3047" spans="2:21" ht="28.5" hidden="1" x14ac:dyDescent="0.45">
      <c r="B3047">
        <v>3900</v>
      </c>
      <c r="C3047" s="9" t="s">
        <v>3897</v>
      </c>
      <c r="D3047" s="3" t="s">
        <v>8008</v>
      </c>
      <c r="E3047" s="5">
        <v>2500</v>
      </c>
      <c r="F3047" s="7">
        <v>135</v>
      </c>
      <c r="G3047" t="s">
        <v>8220</v>
      </c>
      <c r="H3047" t="s">
        <v>8223</v>
      </c>
      <c r="I3047" t="s">
        <v>8245</v>
      </c>
      <c r="J3047">
        <v>1433988791</v>
      </c>
      <c r="K3047">
        <v>1431396791</v>
      </c>
      <c r="L3047" t="b">
        <v>0</v>
      </c>
      <c r="M3047">
        <v>5</v>
      </c>
      <c r="N3047" t="b">
        <v>0</v>
      </c>
      <c r="O3047" t="s">
        <v>8269</v>
      </c>
      <c r="P3047">
        <f t="shared" si="188"/>
        <v>5</v>
      </c>
      <c r="Q3047">
        <f t="shared" si="189"/>
        <v>27</v>
      </c>
      <c r="R3047" s="12" t="s">
        <v>8323</v>
      </c>
      <c r="S3047" t="s">
        <v>8326</v>
      </c>
      <c r="T3047" s="17">
        <f t="shared" si="190"/>
        <v>42136.092488425929</v>
      </c>
      <c r="U3047" s="17">
        <f t="shared" si="191"/>
        <v>41817.120069444441</v>
      </c>
    </row>
    <row r="3048" spans="2:21" ht="42.75" hidden="1" x14ac:dyDescent="0.45">
      <c r="B3048">
        <v>3909</v>
      </c>
      <c r="C3048" s="9" t="s">
        <v>3906</v>
      </c>
      <c r="D3048" s="3" t="s">
        <v>8017</v>
      </c>
      <c r="E3048" s="5">
        <v>60000</v>
      </c>
      <c r="F3048" s="7">
        <v>135</v>
      </c>
      <c r="G3048" t="s">
        <v>8220</v>
      </c>
      <c r="H3048" t="s">
        <v>8223</v>
      </c>
      <c r="I3048" t="s">
        <v>8245</v>
      </c>
      <c r="J3048">
        <v>1410424642</v>
      </c>
      <c r="K3048">
        <v>1407832642</v>
      </c>
      <c r="L3048" t="b">
        <v>0</v>
      </c>
      <c r="M3048">
        <v>4</v>
      </c>
      <c r="N3048" t="b">
        <v>0</v>
      </c>
      <c r="O3048" t="s">
        <v>8269</v>
      </c>
      <c r="P3048">
        <f t="shared" si="188"/>
        <v>0</v>
      </c>
      <c r="Q3048">
        <f t="shared" si="189"/>
        <v>33.75</v>
      </c>
      <c r="R3048" s="12" t="s">
        <v>8323</v>
      </c>
      <c r="S3048" t="s">
        <v>8326</v>
      </c>
      <c r="T3048" s="17">
        <f t="shared" si="190"/>
        <v>41863.359282407408</v>
      </c>
      <c r="U3048" s="17">
        <f t="shared" si="191"/>
        <v>42505.848067129627</v>
      </c>
    </row>
    <row r="3049" spans="2:21" ht="42.75" x14ac:dyDescent="0.45">
      <c r="B3049">
        <v>3920</v>
      </c>
      <c r="C3049" s="9" t="s">
        <v>3917</v>
      </c>
      <c r="D3049" s="3" t="s">
        <v>8028</v>
      </c>
      <c r="E3049" s="5">
        <v>2500</v>
      </c>
      <c r="F3049" s="7">
        <v>135</v>
      </c>
      <c r="G3049" t="s">
        <v>8220</v>
      </c>
      <c r="H3049" t="s">
        <v>8224</v>
      </c>
      <c r="I3049" t="s">
        <v>8246</v>
      </c>
      <c r="J3049">
        <v>1479032260</v>
      </c>
      <c r="K3049">
        <v>1476436660</v>
      </c>
      <c r="L3049" t="b">
        <v>0</v>
      </c>
      <c r="M3049">
        <v>3</v>
      </c>
      <c r="N3049" t="b">
        <v>0</v>
      </c>
      <c r="O3049" t="s">
        <v>8269</v>
      </c>
      <c r="P3049">
        <f t="shared" si="188"/>
        <v>5</v>
      </c>
      <c r="Q3049">
        <f t="shared" si="189"/>
        <v>45</v>
      </c>
      <c r="R3049" s="12" t="s">
        <v>8323</v>
      </c>
      <c r="S3049" t="s">
        <v>8326</v>
      </c>
      <c r="T3049" s="17">
        <f t="shared" si="190"/>
        <v>42657.38726851852</v>
      </c>
      <c r="U3049" s="17">
        <f t="shared" si="191"/>
        <v>41841.536180555559</v>
      </c>
    </row>
    <row r="3050" spans="2:21" ht="42.75" x14ac:dyDescent="0.45">
      <c r="B3050">
        <v>4063</v>
      </c>
      <c r="C3050" s="9" t="s">
        <v>4059</v>
      </c>
      <c r="D3050" s="3" t="s">
        <v>8167</v>
      </c>
      <c r="E3050" s="5">
        <v>9500</v>
      </c>
      <c r="F3050" s="7">
        <v>135</v>
      </c>
      <c r="G3050" t="s">
        <v>8220</v>
      </c>
      <c r="H3050" t="s">
        <v>8224</v>
      </c>
      <c r="I3050" t="s">
        <v>8246</v>
      </c>
      <c r="J3050">
        <v>1403886084</v>
      </c>
      <c r="K3050">
        <v>1401294084</v>
      </c>
      <c r="L3050" t="b">
        <v>0</v>
      </c>
      <c r="M3050">
        <v>9</v>
      </c>
      <c r="N3050" t="b">
        <v>0</v>
      </c>
      <c r="O3050" t="s">
        <v>8269</v>
      </c>
      <c r="P3050">
        <f t="shared" si="188"/>
        <v>1</v>
      </c>
      <c r="Q3050">
        <f t="shared" si="189"/>
        <v>15</v>
      </c>
      <c r="R3050" s="12" t="s">
        <v>8323</v>
      </c>
      <c r="S3050" t="s">
        <v>8326</v>
      </c>
      <c r="T3050" s="17">
        <f t="shared" si="190"/>
        <v>41787.681527777779</v>
      </c>
      <c r="U3050" s="17">
        <f t="shared" si="191"/>
        <v>42166.092488425929</v>
      </c>
    </row>
    <row r="3051" spans="2:21" ht="42.75" hidden="1" x14ac:dyDescent="0.45">
      <c r="B3051">
        <v>426</v>
      </c>
      <c r="C3051" s="9" t="s">
        <v>427</v>
      </c>
      <c r="D3051" s="3" t="s">
        <v>4536</v>
      </c>
      <c r="E3051" s="5">
        <v>10000</v>
      </c>
      <c r="F3051" s="7">
        <v>133</v>
      </c>
      <c r="G3051" t="s">
        <v>8220</v>
      </c>
      <c r="H3051" t="s">
        <v>8223</v>
      </c>
      <c r="I3051" t="s">
        <v>8245</v>
      </c>
      <c r="J3051">
        <v>1456851914</v>
      </c>
      <c r="K3051">
        <v>1454259914</v>
      </c>
      <c r="L3051" t="b">
        <v>0</v>
      </c>
      <c r="M3051">
        <v>8</v>
      </c>
      <c r="N3051" t="b">
        <v>0</v>
      </c>
      <c r="O3051" t="s">
        <v>8268</v>
      </c>
      <c r="P3051">
        <f t="shared" si="188"/>
        <v>1</v>
      </c>
      <c r="Q3051">
        <f t="shared" si="189"/>
        <v>16.63</v>
      </c>
      <c r="R3051" s="12" t="s">
        <v>8321</v>
      </c>
      <c r="S3051" t="s">
        <v>8339</v>
      </c>
      <c r="T3051" s="17">
        <f t="shared" si="190"/>
        <v>42400.711967592593</v>
      </c>
      <c r="U3051" s="17">
        <f t="shared" si="191"/>
        <v>41893.359282407408</v>
      </c>
    </row>
    <row r="3052" spans="2:21" ht="42.75" hidden="1" x14ac:dyDescent="0.45">
      <c r="B3052">
        <v>1225</v>
      </c>
      <c r="C3052" s="9" t="s">
        <v>1226</v>
      </c>
      <c r="D3052" s="3" t="s">
        <v>5335</v>
      </c>
      <c r="E3052" s="5">
        <v>3000</v>
      </c>
      <c r="F3052" s="7">
        <v>132</v>
      </c>
      <c r="G3052" t="s">
        <v>8219</v>
      </c>
      <c r="H3052" t="s">
        <v>8223</v>
      </c>
      <c r="I3052" t="s">
        <v>8245</v>
      </c>
      <c r="J3052">
        <v>1382478278</v>
      </c>
      <c r="K3052">
        <v>1377294278</v>
      </c>
      <c r="L3052" t="b">
        <v>0</v>
      </c>
      <c r="M3052">
        <v>3</v>
      </c>
      <c r="N3052" t="b">
        <v>0</v>
      </c>
      <c r="O3052" t="s">
        <v>8284</v>
      </c>
      <c r="P3052">
        <f t="shared" si="188"/>
        <v>4</v>
      </c>
      <c r="Q3052">
        <f t="shared" si="189"/>
        <v>44</v>
      </c>
      <c r="R3052" s="12" t="s">
        <v>8327</v>
      </c>
      <c r="S3052" t="s">
        <v>8354</v>
      </c>
      <c r="T3052" s="17">
        <f t="shared" si="190"/>
        <v>41509.905995370369</v>
      </c>
      <c r="U3052" s="17">
        <f t="shared" si="191"/>
        <v>42687.428935185191</v>
      </c>
    </row>
    <row r="3053" spans="2:21" ht="42.75" hidden="1" x14ac:dyDescent="0.45">
      <c r="B3053">
        <v>2679</v>
      </c>
      <c r="C3053" s="9" t="s">
        <v>2679</v>
      </c>
      <c r="D3053" s="3" t="s">
        <v>6789</v>
      </c>
      <c r="E3053" s="5">
        <v>40000</v>
      </c>
      <c r="F3053" s="7">
        <v>132</v>
      </c>
      <c r="G3053" t="s">
        <v>8220</v>
      </c>
      <c r="H3053" t="s">
        <v>8223</v>
      </c>
      <c r="I3053" t="s">
        <v>8245</v>
      </c>
      <c r="J3053">
        <v>1425081694</v>
      </c>
      <c r="K3053">
        <v>1422489694</v>
      </c>
      <c r="L3053" t="b">
        <v>0</v>
      </c>
      <c r="M3053">
        <v>3</v>
      </c>
      <c r="N3053" t="b">
        <v>0</v>
      </c>
      <c r="O3053" t="s">
        <v>8300</v>
      </c>
      <c r="P3053">
        <f t="shared" si="188"/>
        <v>0</v>
      </c>
      <c r="Q3053">
        <f t="shared" si="189"/>
        <v>44</v>
      </c>
      <c r="R3053" s="12" t="s">
        <v>8308</v>
      </c>
      <c r="S3053" t="s">
        <v>8340</v>
      </c>
      <c r="T3053" s="17">
        <f t="shared" si="190"/>
        <v>42033.001087962963</v>
      </c>
      <c r="U3053" s="17">
        <f t="shared" si="191"/>
        <v>41817.681527777779</v>
      </c>
    </row>
    <row r="3054" spans="2:21" ht="28.5" hidden="1" x14ac:dyDescent="0.45">
      <c r="B3054">
        <v>605</v>
      </c>
      <c r="C3054" s="9" t="s">
        <v>606</v>
      </c>
      <c r="D3054" s="3" t="s">
        <v>4715</v>
      </c>
      <c r="E3054" s="5">
        <v>5000</v>
      </c>
      <c r="F3054" s="7">
        <v>131</v>
      </c>
      <c r="G3054" t="s">
        <v>8219</v>
      </c>
      <c r="H3054" t="s">
        <v>8223</v>
      </c>
      <c r="I3054" t="s">
        <v>8245</v>
      </c>
      <c r="J3054">
        <v>1440318908</v>
      </c>
      <c r="K3054">
        <v>1436430908</v>
      </c>
      <c r="L3054" t="b">
        <v>0</v>
      </c>
      <c r="M3054">
        <v>8</v>
      </c>
      <c r="N3054" t="b">
        <v>0</v>
      </c>
      <c r="O3054" t="s">
        <v>8270</v>
      </c>
      <c r="P3054">
        <f t="shared" si="188"/>
        <v>3</v>
      </c>
      <c r="Q3054">
        <f t="shared" si="189"/>
        <v>16.38</v>
      </c>
      <c r="R3054" s="12" t="s">
        <v>8308</v>
      </c>
      <c r="S3054" t="s">
        <v>8342</v>
      </c>
      <c r="T3054" s="17">
        <f t="shared" si="190"/>
        <v>42194.357731481476</v>
      </c>
      <c r="U3054" s="17">
        <f t="shared" si="191"/>
        <v>42430.711967592593</v>
      </c>
    </row>
    <row r="3055" spans="2:21" ht="42.75" hidden="1" x14ac:dyDescent="0.45">
      <c r="B3055">
        <v>931</v>
      </c>
      <c r="C3055" s="9" t="s">
        <v>932</v>
      </c>
      <c r="D3055" s="3" t="s">
        <v>5041</v>
      </c>
      <c r="E3055" s="5">
        <v>2000</v>
      </c>
      <c r="F3055" s="7">
        <v>131</v>
      </c>
      <c r="G3055" t="s">
        <v>8220</v>
      </c>
      <c r="H3055" t="s">
        <v>8224</v>
      </c>
      <c r="I3055" t="s">
        <v>8246</v>
      </c>
      <c r="J3055">
        <v>1395007200</v>
      </c>
      <c r="K3055">
        <v>1392021502</v>
      </c>
      <c r="L3055" t="b">
        <v>0</v>
      </c>
      <c r="M3055">
        <v>7</v>
      </c>
      <c r="N3055" t="b">
        <v>0</v>
      </c>
      <c r="O3055" t="s">
        <v>8276</v>
      </c>
      <c r="P3055">
        <f t="shared" si="188"/>
        <v>7</v>
      </c>
      <c r="Q3055">
        <f t="shared" si="189"/>
        <v>18.71</v>
      </c>
      <c r="R3055" s="12" t="s">
        <v>8327</v>
      </c>
      <c r="S3055" t="s">
        <v>8350</v>
      </c>
      <c r="T3055" s="17">
        <f t="shared" si="190"/>
        <v>41680.359976851854</v>
      </c>
      <c r="U3055" s="17">
        <f t="shared" si="191"/>
        <v>41569.905995370369</v>
      </c>
    </row>
    <row r="3056" spans="2:21" ht="42.75" hidden="1" x14ac:dyDescent="0.45">
      <c r="B3056">
        <v>3732</v>
      </c>
      <c r="C3056" s="9" t="s">
        <v>3729</v>
      </c>
      <c r="D3056" s="3" t="s">
        <v>7842</v>
      </c>
      <c r="E3056" s="5">
        <v>850</v>
      </c>
      <c r="F3056" s="7">
        <v>131</v>
      </c>
      <c r="G3056" t="s">
        <v>8220</v>
      </c>
      <c r="H3056" t="s">
        <v>8232</v>
      </c>
      <c r="I3056" t="s">
        <v>8248</v>
      </c>
      <c r="J3056">
        <v>1422100800</v>
      </c>
      <c r="K3056">
        <v>1416932133</v>
      </c>
      <c r="L3056" t="b">
        <v>0</v>
      </c>
      <c r="M3056">
        <v>4</v>
      </c>
      <c r="N3056" t="b">
        <v>0</v>
      </c>
      <c r="O3056" t="s">
        <v>8269</v>
      </c>
      <c r="P3056">
        <f t="shared" si="188"/>
        <v>15</v>
      </c>
      <c r="Q3056">
        <f t="shared" si="189"/>
        <v>32.75</v>
      </c>
      <c r="R3056" s="12" t="s">
        <v>8323</v>
      </c>
      <c r="S3056" t="s">
        <v>8326</v>
      </c>
      <c r="T3056" s="17">
        <f t="shared" si="190"/>
        <v>41968.677465277782</v>
      </c>
      <c r="U3056" s="17">
        <f t="shared" si="191"/>
        <v>42063.001087962963</v>
      </c>
    </row>
    <row r="3057" spans="2:22" ht="42.75" hidden="1" x14ac:dyDescent="0.45">
      <c r="B3057">
        <v>222</v>
      </c>
      <c r="C3057" s="9" t="s">
        <v>224</v>
      </c>
      <c r="D3057" s="3" t="s">
        <v>4332</v>
      </c>
      <c r="E3057" s="5">
        <v>1000</v>
      </c>
      <c r="F3057" s="7">
        <v>130</v>
      </c>
      <c r="G3057" t="s">
        <v>8220</v>
      </c>
      <c r="H3057" t="s">
        <v>8223</v>
      </c>
      <c r="I3057" t="s">
        <v>8245</v>
      </c>
      <c r="J3057">
        <v>1427423940</v>
      </c>
      <c r="K3057">
        <v>1422383318</v>
      </c>
      <c r="L3057" t="b">
        <v>0</v>
      </c>
      <c r="M3057">
        <v>2</v>
      </c>
      <c r="N3057" t="b">
        <v>0</v>
      </c>
      <c r="O3057" t="s">
        <v>8266</v>
      </c>
      <c r="P3057">
        <f t="shared" si="188"/>
        <v>13</v>
      </c>
      <c r="Q3057">
        <f t="shared" si="189"/>
        <v>65</v>
      </c>
      <c r="R3057" s="12" t="s">
        <v>8321</v>
      </c>
      <c r="S3057" t="s">
        <v>8325</v>
      </c>
      <c r="T3057" s="17">
        <f t="shared" si="190"/>
        <v>42031.769884259258</v>
      </c>
      <c r="U3057" s="17">
        <f t="shared" si="191"/>
        <v>42239.357731481476</v>
      </c>
    </row>
    <row r="3058" spans="2:22" ht="42.75" hidden="1" x14ac:dyDescent="0.45">
      <c r="B3058">
        <v>1067</v>
      </c>
      <c r="C3058" s="9" t="s">
        <v>1068</v>
      </c>
      <c r="D3058" s="3" t="s">
        <v>5177</v>
      </c>
      <c r="E3058" s="5">
        <v>500</v>
      </c>
      <c r="F3058" s="7">
        <v>130</v>
      </c>
      <c r="G3058" t="s">
        <v>8220</v>
      </c>
      <c r="H3058" t="s">
        <v>8223</v>
      </c>
      <c r="I3058" t="s">
        <v>8245</v>
      </c>
      <c r="J3058">
        <v>1387657931</v>
      </c>
      <c r="K3058">
        <v>1385065931</v>
      </c>
      <c r="L3058" t="b">
        <v>0</v>
      </c>
      <c r="M3058">
        <v>10</v>
      </c>
      <c r="N3058" t="b">
        <v>0</v>
      </c>
      <c r="O3058" t="s">
        <v>8280</v>
      </c>
      <c r="P3058">
        <f t="shared" si="188"/>
        <v>26</v>
      </c>
      <c r="Q3058">
        <f t="shared" si="189"/>
        <v>13</v>
      </c>
      <c r="R3058" s="12" t="s">
        <v>8316</v>
      </c>
      <c r="S3058" t="s">
        <v>8334</v>
      </c>
      <c r="T3058" s="17">
        <f t="shared" si="190"/>
        <v>41599.855682870373</v>
      </c>
      <c r="U3058" s="17">
        <f t="shared" si="191"/>
        <v>41714.916666666664</v>
      </c>
    </row>
    <row r="3059" spans="2:22" ht="28.5" hidden="1" x14ac:dyDescent="0.45">
      <c r="B3059">
        <v>2885</v>
      </c>
      <c r="C3059" s="9" t="s">
        <v>2885</v>
      </c>
      <c r="D3059" s="3" t="s">
        <v>6995</v>
      </c>
      <c r="E3059" s="5">
        <v>400</v>
      </c>
      <c r="F3059" s="7">
        <v>130</v>
      </c>
      <c r="G3059" t="s">
        <v>8220</v>
      </c>
      <c r="H3059" t="s">
        <v>8223</v>
      </c>
      <c r="I3059" t="s">
        <v>8245</v>
      </c>
      <c r="J3059">
        <v>1426294201</v>
      </c>
      <c r="K3059">
        <v>1423705801</v>
      </c>
      <c r="L3059" t="b">
        <v>0</v>
      </c>
      <c r="M3059">
        <v>5</v>
      </c>
      <c r="N3059" t="b">
        <v>0</v>
      </c>
      <c r="O3059" t="s">
        <v>8269</v>
      </c>
      <c r="P3059">
        <f t="shared" si="188"/>
        <v>33</v>
      </c>
      <c r="Q3059">
        <f t="shared" si="189"/>
        <v>26</v>
      </c>
      <c r="R3059" s="12" t="s">
        <v>8323</v>
      </c>
      <c r="S3059" t="s">
        <v>8326</v>
      </c>
      <c r="T3059" s="17">
        <f t="shared" si="190"/>
        <v>42047.07640046296</v>
      </c>
      <c r="U3059" s="17">
        <f t="shared" si="191"/>
        <v>42028.5</v>
      </c>
    </row>
    <row r="3060" spans="2:22" ht="42.75" hidden="1" x14ac:dyDescent="0.45">
      <c r="B3060">
        <v>3188</v>
      </c>
      <c r="C3060" s="9" t="s">
        <v>3188</v>
      </c>
      <c r="D3060" s="3" t="s">
        <v>7298</v>
      </c>
      <c r="E3060" s="5">
        <v>200</v>
      </c>
      <c r="F3060" s="7">
        <v>130</v>
      </c>
      <c r="G3060" t="s">
        <v>8220</v>
      </c>
      <c r="H3060" t="s">
        <v>8224</v>
      </c>
      <c r="I3060" t="s">
        <v>8246</v>
      </c>
      <c r="J3060">
        <v>1433930302</v>
      </c>
      <c r="K3060">
        <v>1432115902</v>
      </c>
      <c r="L3060" t="b">
        <v>0</v>
      </c>
      <c r="M3060">
        <v>9</v>
      </c>
      <c r="N3060" t="b">
        <v>0</v>
      </c>
      <c r="O3060" t="s">
        <v>8303</v>
      </c>
      <c r="P3060">
        <f t="shared" si="188"/>
        <v>65</v>
      </c>
      <c r="Q3060">
        <f t="shared" si="189"/>
        <v>14.44</v>
      </c>
      <c r="R3060" s="12" t="s">
        <v>8323</v>
      </c>
      <c r="S3060" t="s">
        <v>8335</v>
      </c>
      <c r="T3060" s="17">
        <f t="shared" si="190"/>
        <v>42144.415532407409</v>
      </c>
      <c r="U3060" s="17">
        <f t="shared" si="191"/>
        <v>42090.110416666663</v>
      </c>
      <c r="V3060">
        <f>YEAR(T:T)</f>
        <v>2015</v>
      </c>
    </row>
    <row r="3061" spans="2:22" ht="28.5" x14ac:dyDescent="0.45">
      <c r="B3061">
        <v>4018</v>
      </c>
      <c r="C3061" s="9" t="s">
        <v>4014</v>
      </c>
      <c r="D3061" s="3" t="s">
        <v>8123</v>
      </c>
      <c r="E3061" s="5">
        <v>1500</v>
      </c>
      <c r="F3061" s="7">
        <v>130</v>
      </c>
      <c r="G3061" t="s">
        <v>8220</v>
      </c>
      <c r="H3061" t="s">
        <v>8224</v>
      </c>
      <c r="I3061" t="s">
        <v>8246</v>
      </c>
      <c r="J3061">
        <v>1475877108</v>
      </c>
      <c r="K3061">
        <v>1473285108</v>
      </c>
      <c r="L3061" t="b">
        <v>0</v>
      </c>
      <c r="M3061">
        <v>4</v>
      </c>
      <c r="N3061" t="b">
        <v>0</v>
      </c>
      <c r="O3061" t="s">
        <v>8269</v>
      </c>
      <c r="P3061">
        <f t="shared" si="188"/>
        <v>9</v>
      </c>
      <c r="Q3061">
        <f t="shared" si="189"/>
        <v>32.5</v>
      </c>
      <c r="R3061" s="12" t="s">
        <v>8323</v>
      </c>
      <c r="S3061" t="s">
        <v>8326</v>
      </c>
      <c r="T3061" s="17">
        <f t="shared" si="190"/>
        <v>42620.91097222222</v>
      </c>
      <c r="U3061" s="17">
        <f t="shared" si="191"/>
        <v>41629.855682870373</v>
      </c>
    </row>
    <row r="3062" spans="2:22" ht="28.5" hidden="1" x14ac:dyDescent="0.45">
      <c r="B3062">
        <v>2921</v>
      </c>
      <c r="C3062" s="9" t="s">
        <v>2921</v>
      </c>
      <c r="D3062" s="3" t="s">
        <v>7031</v>
      </c>
      <c r="E3062" s="5">
        <v>100</v>
      </c>
      <c r="F3062" s="7">
        <v>129</v>
      </c>
      <c r="G3062" t="s">
        <v>8218</v>
      </c>
      <c r="H3062" t="s">
        <v>8223</v>
      </c>
      <c r="I3062" t="s">
        <v>8245</v>
      </c>
      <c r="J3062">
        <v>1411679804</v>
      </c>
      <c r="K3062">
        <v>1409087804</v>
      </c>
      <c r="L3062" t="b">
        <v>0</v>
      </c>
      <c r="M3062">
        <v>3</v>
      </c>
      <c r="N3062" t="b">
        <v>1</v>
      </c>
      <c r="O3062" t="s">
        <v>8303</v>
      </c>
      <c r="P3062">
        <f t="shared" si="188"/>
        <v>129</v>
      </c>
      <c r="Q3062">
        <f t="shared" si="189"/>
        <v>43</v>
      </c>
      <c r="R3062" s="12" t="s">
        <v>8323</v>
      </c>
      <c r="S3062" t="s">
        <v>8335</v>
      </c>
      <c r="T3062" s="17">
        <f t="shared" si="190"/>
        <v>41877.886620370373</v>
      </c>
      <c r="U3062" s="17">
        <f t="shared" si="191"/>
        <v>42077.034733796296</v>
      </c>
    </row>
    <row r="3063" spans="2:22" ht="28.5" hidden="1" x14ac:dyDescent="0.45">
      <c r="B3063">
        <v>2138</v>
      </c>
      <c r="C3063" s="9" t="s">
        <v>2139</v>
      </c>
      <c r="D3063" s="3" t="s">
        <v>6248</v>
      </c>
      <c r="E3063" s="5">
        <v>1000</v>
      </c>
      <c r="F3063" s="7">
        <v>128</v>
      </c>
      <c r="G3063" t="s">
        <v>8220</v>
      </c>
      <c r="H3063" t="s">
        <v>8224</v>
      </c>
      <c r="I3063" t="s">
        <v>8246</v>
      </c>
      <c r="J3063">
        <v>1383959939</v>
      </c>
      <c r="K3063">
        <v>1381364339</v>
      </c>
      <c r="L3063" t="b">
        <v>0</v>
      </c>
      <c r="M3063">
        <v>12</v>
      </c>
      <c r="N3063" t="b">
        <v>0</v>
      </c>
      <c r="O3063" t="s">
        <v>8280</v>
      </c>
      <c r="P3063">
        <f t="shared" si="188"/>
        <v>13</v>
      </c>
      <c r="Q3063">
        <f t="shared" si="189"/>
        <v>10.67</v>
      </c>
      <c r="R3063" s="12" t="s">
        <v>8316</v>
      </c>
      <c r="S3063" t="s">
        <v>8334</v>
      </c>
      <c r="T3063" s="17">
        <f t="shared" si="190"/>
        <v>41557.013182870374</v>
      </c>
      <c r="U3063" s="17">
        <f t="shared" si="191"/>
        <v>42165.415532407409</v>
      </c>
    </row>
    <row r="3064" spans="2:22" ht="42.75" hidden="1" x14ac:dyDescent="0.45">
      <c r="B3064">
        <v>3120</v>
      </c>
      <c r="C3064" s="9" t="s">
        <v>3120</v>
      </c>
      <c r="D3064" s="3" t="s">
        <v>7230</v>
      </c>
      <c r="E3064" s="5">
        <v>1300000</v>
      </c>
      <c r="F3064" s="7">
        <v>128</v>
      </c>
      <c r="G3064" t="s">
        <v>8220</v>
      </c>
      <c r="H3064" t="s">
        <v>8232</v>
      </c>
      <c r="I3064" t="s">
        <v>8248</v>
      </c>
      <c r="J3064">
        <v>1462484196</v>
      </c>
      <c r="K3064">
        <v>1457303796</v>
      </c>
      <c r="L3064" t="b">
        <v>0</v>
      </c>
      <c r="M3064">
        <v>10</v>
      </c>
      <c r="N3064" t="b">
        <v>0</v>
      </c>
      <c r="O3064" t="s">
        <v>8301</v>
      </c>
      <c r="P3064">
        <f t="shared" si="188"/>
        <v>0</v>
      </c>
      <c r="Q3064">
        <f t="shared" si="189"/>
        <v>12.8</v>
      </c>
      <c r="R3064" s="12" t="s">
        <v>8323</v>
      </c>
      <c r="S3064" t="s">
        <v>8324</v>
      </c>
      <c r="T3064" s="17">
        <f t="shared" si="190"/>
        <v>42435.942083333335</v>
      </c>
      <c r="U3064" s="17">
        <f t="shared" si="191"/>
        <v>42650.91097222222</v>
      </c>
    </row>
    <row r="3065" spans="2:22" ht="42.75" hidden="1" x14ac:dyDescent="0.45">
      <c r="B3065">
        <v>953</v>
      </c>
      <c r="C3065" s="9" t="s">
        <v>954</v>
      </c>
      <c r="D3065" s="3" t="s">
        <v>5063</v>
      </c>
      <c r="E3065" s="5">
        <v>15000</v>
      </c>
      <c r="F3065" s="7">
        <v>126</v>
      </c>
      <c r="G3065" t="s">
        <v>8220</v>
      </c>
      <c r="H3065" t="s">
        <v>8223</v>
      </c>
      <c r="I3065" t="s">
        <v>8245</v>
      </c>
      <c r="J3065">
        <v>1422158199</v>
      </c>
      <c r="K3065">
        <v>1419566199</v>
      </c>
      <c r="L3065" t="b">
        <v>0</v>
      </c>
      <c r="M3065">
        <v>5</v>
      </c>
      <c r="N3065" t="b">
        <v>0</v>
      </c>
      <c r="O3065" t="s">
        <v>8271</v>
      </c>
      <c r="P3065">
        <f t="shared" si="188"/>
        <v>1</v>
      </c>
      <c r="Q3065">
        <f t="shared" si="189"/>
        <v>25.2</v>
      </c>
      <c r="R3065" s="12" t="s">
        <v>8308</v>
      </c>
      <c r="S3065" t="s">
        <v>8310</v>
      </c>
      <c r="T3065" s="17">
        <f t="shared" si="190"/>
        <v>41999.164340277777</v>
      </c>
      <c r="U3065" s="17">
        <f t="shared" si="191"/>
        <v>41907.886620370373</v>
      </c>
    </row>
    <row r="3066" spans="2:22" ht="28.5" hidden="1" x14ac:dyDescent="0.45">
      <c r="B3066">
        <v>3088</v>
      </c>
      <c r="C3066" s="9" t="s">
        <v>3088</v>
      </c>
      <c r="D3066" s="3" t="s">
        <v>7198</v>
      </c>
      <c r="E3066" s="5">
        <v>65000</v>
      </c>
      <c r="F3066" s="7">
        <v>126</v>
      </c>
      <c r="G3066" t="s">
        <v>8220</v>
      </c>
      <c r="H3066" t="s">
        <v>8223</v>
      </c>
      <c r="I3066" t="s">
        <v>8245</v>
      </c>
      <c r="J3066">
        <v>1420724460</v>
      </c>
      <c r="K3066">
        <v>1418046247</v>
      </c>
      <c r="L3066" t="b">
        <v>0</v>
      </c>
      <c r="M3066">
        <v>3</v>
      </c>
      <c r="N3066" t="b">
        <v>0</v>
      </c>
      <c r="O3066" t="s">
        <v>8301</v>
      </c>
      <c r="P3066">
        <f t="shared" si="188"/>
        <v>0</v>
      </c>
      <c r="Q3066">
        <f t="shared" si="189"/>
        <v>42</v>
      </c>
      <c r="R3066" s="12" t="s">
        <v>8323</v>
      </c>
      <c r="S3066" t="s">
        <v>8324</v>
      </c>
      <c r="T3066" s="17">
        <f t="shared" si="190"/>
        <v>41981.57230324074</v>
      </c>
      <c r="U3066" s="17">
        <f t="shared" si="191"/>
        <v>41587.054849537039</v>
      </c>
    </row>
    <row r="3067" spans="2:22" ht="42.75" hidden="1" x14ac:dyDescent="0.45">
      <c r="B3067">
        <v>3964</v>
      </c>
      <c r="C3067" s="9" t="s">
        <v>3961</v>
      </c>
      <c r="D3067" s="3" t="s">
        <v>8071</v>
      </c>
      <c r="E3067" s="5">
        <v>2000</v>
      </c>
      <c r="F3067" s="7">
        <v>126</v>
      </c>
      <c r="G3067" t="s">
        <v>8220</v>
      </c>
      <c r="H3067" t="s">
        <v>8223</v>
      </c>
      <c r="I3067" t="s">
        <v>8245</v>
      </c>
      <c r="J3067">
        <v>1429460386</v>
      </c>
      <c r="K3067">
        <v>1424279986</v>
      </c>
      <c r="L3067" t="b">
        <v>0</v>
      </c>
      <c r="M3067">
        <v>3</v>
      </c>
      <c r="N3067" t="b">
        <v>0</v>
      </c>
      <c r="O3067" t="s">
        <v>8269</v>
      </c>
      <c r="P3067">
        <f t="shared" si="188"/>
        <v>6</v>
      </c>
      <c r="Q3067">
        <f t="shared" si="189"/>
        <v>42</v>
      </c>
      <c r="R3067" s="12" t="s">
        <v>8323</v>
      </c>
      <c r="S3067" t="s">
        <v>8326</v>
      </c>
      <c r="T3067" s="17">
        <f t="shared" si="190"/>
        <v>42053.722060185188</v>
      </c>
      <c r="U3067" s="17">
        <f t="shared" si="191"/>
        <v>42495.900416666671</v>
      </c>
    </row>
    <row r="3068" spans="2:22" ht="42.75" hidden="1" x14ac:dyDescent="0.45">
      <c r="B3068">
        <v>434</v>
      </c>
      <c r="C3068" s="9" t="s">
        <v>435</v>
      </c>
      <c r="D3068" s="3" t="s">
        <v>4544</v>
      </c>
      <c r="E3068" s="5">
        <v>2500</v>
      </c>
      <c r="F3068" s="7">
        <v>125</v>
      </c>
      <c r="G3068" t="s">
        <v>8220</v>
      </c>
      <c r="H3068" t="s">
        <v>8223</v>
      </c>
      <c r="I3068" t="s">
        <v>8245</v>
      </c>
      <c r="J3068">
        <v>1385931702</v>
      </c>
      <c r="K3068">
        <v>1383076902</v>
      </c>
      <c r="L3068" t="b">
        <v>0</v>
      </c>
      <c r="M3068">
        <v>2</v>
      </c>
      <c r="N3068" t="b">
        <v>0</v>
      </c>
      <c r="O3068" t="s">
        <v>8268</v>
      </c>
      <c r="P3068">
        <f t="shared" si="188"/>
        <v>5</v>
      </c>
      <c r="Q3068">
        <f t="shared" si="189"/>
        <v>62.5</v>
      </c>
      <c r="R3068" s="12" t="s">
        <v>8321</v>
      </c>
      <c r="S3068" t="s">
        <v>8339</v>
      </c>
      <c r="T3068" s="17">
        <f t="shared" si="190"/>
        <v>41576.834513888891</v>
      </c>
      <c r="U3068" s="17">
        <f t="shared" si="191"/>
        <v>42029.164340277777</v>
      </c>
    </row>
    <row r="3069" spans="2:22" ht="42.75" hidden="1" x14ac:dyDescent="0.45">
      <c r="B3069">
        <v>890</v>
      </c>
      <c r="C3069" s="9" t="s">
        <v>891</v>
      </c>
      <c r="D3069" s="3" t="s">
        <v>5000</v>
      </c>
      <c r="E3069" s="5">
        <v>3000</v>
      </c>
      <c r="F3069" s="7">
        <v>125</v>
      </c>
      <c r="G3069" t="s">
        <v>8220</v>
      </c>
      <c r="H3069" t="s">
        <v>8223</v>
      </c>
      <c r="I3069" t="s">
        <v>8245</v>
      </c>
      <c r="J3069">
        <v>1385055979</v>
      </c>
      <c r="K3069">
        <v>1382460379</v>
      </c>
      <c r="L3069" t="b">
        <v>0</v>
      </c>
      <c r="M3069">
        <v>4</v>
      </c>
      <c r="N3069" t="b">
        <v>0</v>
      </c>
      <c r="O3069" t="s">
        <v>8277</v>
      </c>
      <c r="P3069">
        <f t="shared" si="188"/>
        <v>4</v>
      </c>
      <c r="Q3069">
        <f t="shared" si="189"/>
        <v>31.25</v>
      </c>
      <c r="R3069" s="12" t="s">
        <v>8327</v>
      </c>
      <c r="S3069" t="s">
        <v>8328</v>
      </c>
      <c r="T3069" s="17">
        <f t="shared" si="190"/>
        <v>41569.698831018519</v>
      </c>
      <c r="U3069" s="17">
        <f t="shared" si="191"/>
        <v>42012.570138888885</v>
      </c>
    </row>
    <row r="3070" spans="2:22" ht="42.75" hidden="1" x14ac:dyDescent="0.45">
      <c r="B3070">
        <v>1138</v>
      </c>
      <c r="C3070" s="9" t="s">
        <v>1139</v>
      </c>
      <c r="D3070" s="3" t="s">
        <v>5248</v>
      </c>
      <c r="E3070" s="5">
        <v>35000</v>
      </c>
      <c r="F3070" s="7">
        <v>125</v>
      </c>
      <c r="G3070" t="s">
        <v>8220</v>
      </c>
      <c r="H3070" t="s">
        <v>8223</v>
      </c>
      <c r="I3070" t="s">
        <v>8245</v>
      </c>
      <c r="J3070">
        <v>1485035131</v>
      </c>
      <c r="K3070">
        <v>1483307131</v>
      </c>
      <c r="L3070" t="b">
        <v>0</v>
      </c>
      <c r="M3070">
        <v>4</v>
      </c>
      <c r="N3070" t="b">
        <v>0</v>
      </c>
      <c r="O3070" t="s">
        <v>8281</v>
      </c>
      <c r="P3070">
        <f t="shared" si="188"/>
        <v>0</v>
      </c>
      <c r="Q3070">
        <f t="shared" si="189"/>
        <v>31.25</v>
      </c>
      <c r="R3070" s="12" t="s">
        <v>8316</v>
      </c>
      <c r="S3070" t="s">
        <v>8344</v>
      </c>
      <c r="T3070" s="17">
        <f t="shared" si="190"/>
        <v>42736.9066087963</v>
      </c>
      <c r="U3070" s="17">
        <f t="shared" si="191"/>
        <v>42113.680393518516</v>
      </c>
    </row>
    <row r="3071" spans="2:22" ht="42.75" hidden="1" x14ac:dyDescent="0.45">
      <c r="B3071">
        <v>1572</v>
      </c>
      <c r="C3071" s="9" t="s">
        <v>1573</v>
      </c>
      <c r="D3071" s="3" t="s">
        <v>5682</v>
      </c>
      <c r="E3071" s="5">
        <v>2500</v>
      </c>
      <c r="F3071" s="7">
        <v>125</v>
      </c>
      <c r="G3071" t="s">
        <v>8219</v>
      </c>
      <c r="H3071" t="s">
        <v>8224</v>
      </c>
      <c r="I3071" t="s">
        <v>8246</v>
      </c>
      <c r="J3071">
        <v>1456703940</v>
      </c>
      <c r="K3071">
        <v>1454546859</v>
      </c>
      <c r="L3071" t="b">
        <v>0</v>
      </c>
      <c r="M3071">
        <v>3</v>
      </c>
      <c r="N3071" t="b">
        <v>0</v>
      </c>
      <c r="O3071" t="s">
        <v>8288</v>
      </c>
      <c r="P3071">
        <f t="shared" si="188"/>
        <v>5</v>
      </c>
      <c r="Q3071">
        <f t="shared" si="189"/>
        <v>41.67</v>
      </c>
      <c r="R3071" s="12" t="s">
        <v>8311</v>
      </c>
      <c r="S3071" t="s">
        <v>8349</v>
      </c>
      <c r="T3071" s="17">
        <f t="shared" si="190"/>
        <v>42404.033090277779</v>
      </c>
      <c r="U3071" s="17">
        <f t="shared" si="191"/>
        <v>41609.876180555555</v>
      </c>
    </row>
    <row r="3072" spans="2:22" ht="42.75" hidden="1" x14ac:dyDescent="0.45">
      <c r="B3072">
        <v>1866</v>
      </c>
      <c r="C3072" s="9" t="s">
        <v>1867</v>
      </c>
      <c r="D3072" s="3" t="s">
        <v>5976</v>
      </c>
      <c r="E3072" s="5">
        <v>25000</v>
      </c>
      <c r="F3072" s="7">
        <v>125</v>
      </c>
      <c r="G3072" t="s">
        <v>8220</v>
      </c>
      <c r="H3072" t="s">
        <v>8223</v>
      </c>
      <c r="I3072" t="s">
        <v>8245</v>
      </c>
      <c r="J3072">
        <v>1488340800</v>
      </c>
      <c r="K3072">
        <v>1483768497</v>
      </c>
      <c r="L3072" t="b">
        <v>0</v>
      </c>
      <c r="M3072">
        <v>2</v>
      </c>
      <c r="N3072" t="b">
        <v>0</v>
      </c>
      <c r="O3072" t="s">
        <v>8281</v>
      </c>
      <c r="P3072">
        <f t="shared" si="188"/>
        <v>1</v>
      </c>
      <c r="Q3072">
        <f t="shared" si="189"/>
        <v>62.5</v>
      </c>
      <c r="R3072" s="12" t="s">
        <v>8316</v>
      </c>
      <c r="S3072" t="s">
        <v>8344</v>
      </c>
      <c r="T3072" s="17">
        <f t="shared" si="190"/>
        <v>42742.246493055558</v>
      </c>
      <c r="U3072" s="17">
        <f t="shared" si="191"/>
        <v>41599.740497685183</v>
      </c>
    </row>
    <row r="3073" spans="2:21" ht="42.75" hidden="1" x14ac:dyDescent="0.45">
      <c r="B3073">
        <v>3087</v>
      </c>
      <c r="C3073" s="9" t="s">
        <v>3087</v>
      </c>
      <c r="D3073" s="3" t="s">
        <v>7197</v>
      </c>
      <c r="E3073" s="5">
        <v>20000</v>
      </c>
      <c r="F3073" s="7">
        <v>125</v>
      </c>
      <c r="G3073" t="s">
        <v>8220</v>
      </c>
      <c r="H3073" t="s">
        <v>8223</v>
      </c>
      <c r="I3073" t="s">
        <v>8245</v>
      </c>
      <c r="J3073">
        <v>1482294990</v>
      </c>
      <c r="K3073">
        <v>1477107390</v>
      </c>
      <c r="L3073" t="b">
        <v>0</v>
      </c>
      <c r="M3073">
        <v>2</v>
      </c>
      <c r="N3073" t="b">
        <v>0</v>
      </c>
      <c r="O3073" t="s">
        <v>8301</v>
      </c>
      <c r="P3073">
        <f t="shared" si="188"/>
        <v>1</v>
      </c>
      <c r="Q3073">
        <f t="shared" si="189"/>
        <v>62.5</v>
      </c>
      <c r="R3073" s="12" t="s">
        <v>8323</v>
      </c>
      <c r="S3073" t="s">
        <v>8324</v>
      </c>
      <c r="T3073" s="17">
        <f t="shared" si="190"/>
        <v>42665.150347222225</v>
      </c>
      <c r="U3073" s="17">
        <f t="shared" si="191"/>
        <v>42756.9066087963</v>
      </c>
    </row>
    <row r="3074" spans="2:21" ht="42.75" hidden="1" x14ac:dyDescent="0.45">
      <c r="B3074">
        <v>3899</v>
      </c>
      <c r="C3074" s="9" t="s">
        <v>3896</v>
      </c>
      <c r="D3074" s="3" t="s">
        <v>8007</v>
      </c>
      <c r="E3074" s="5">
        <v>10000</v>
      </c>
      <c r="F3074" s="7">
        <v>125</v>
      </c>
      <c r="G3074" t="s">
        <v>8220</v>
      </c>
      <c r="H3074" t="s">
        <v>8223</v>
      </c>
      <c r="I3074" t="s">
        <v>8245</v>
      </c>
      <c r="J3074">
        <v>1407868561</v>
      </c>
      <c r="K3074">
        <v>1406140561</v>
      </c>
      <c r="L3074" t="b">
        <v>0</v>
      </c>
      <c r="M3074">
        <v>2</v>
      </c>
      <c r="N3074" t="b">
        <v>0</v>
      </c>
      <c r="O3074" t="s">
        <v>8269</v>
      </c>
      <c r="P3074">
        <f t="shared" si="188"/>
        <v>1</v>
      </c>
      <c r="Q3074">
        <f t="shared" si="189"/>
        <v>62.5</v>
      </c>
      <c r="R3074" s="12" t="s">
        <v>8323</v>
      </c>
      <c r="S3074" t="s">
        <v>8326</v>
      </c>
      <c r="T3074" s="17">
        <f t="shared" si="190"/>
        <v>41843.775011574071</v>
      </c>
      <c r="U3074" s="17">
        <f t="shared" si="191"/>
        <v>42428.999305555553</v>
      </c>
    </row>
    <row r="3075" spans="2:21" ht="42.75" hidden="1" x14ac:dyDescent="0.45">
      <c r="B3075">
        <v>4021</v>
      </c>
      <c r="C3075" s="9" t="s">
        <v>4017</v>
      </c>
      <c r="D3075" s="3" t="s">
        <v>8126</v>
      </c>
      <c r="E3075" s="5">
        <v>15000</v>
      </c>
      <c r="F3075" s="7">
        <v>125</v>
      </c>
      <c r="G3075" t="s">
        <v>8220</v>
      </c>
      <c r="H3075" t="s">
        <v>8223</v>
      </c>
      <c r="I3075" t="s">
        <v>8245</v>
      </c>
      <c r="J3075">
        <v>1414360358</v>
      </c>
      <c r="K3075">
        <v>1409176358</v>
      </c>
      <c r="L3075" t="b">
        <v>0</v>
      </c>
      <c r="M3075">
        <v>2</v>
      </c>
      <c r="N3075" t="b">
        <v>0</v>
      </c>
      <c r="O3075" t="s">
        <v>8269</v>
      </c>
      <c r="P3075">
        <f t="shared" ref="P3075:P3138" si="192">ROUND(F3075/E3075*100,0)</f>
        <v>1</v>
      </c>
      <c r="Q3075">
        <f t="shared" ref="Q3075:Q3138" si="193">IFERROR(ROUND(F3075/M3075,2),0)</f>
        <v>62.5</v>
      </c>
      <c r="R3075" s="12" t="s">
        <v>8323</v>
      </c>
      <c r="S3075" t="s">
        <v>8326</v>
      </c>
      <c r="T3075" s="17">
        <f t="shared" ref="T3075:T3138" si="194">(((K3075/60)/60)/24)+DATE(1970,1,1)</f>
        <v>41878.911550925928</v>
      </c>
      <c r="U3075" s="17">
        <f t="shared" si="191"/>
        <v>42795.166666666672</v>
      </c>
    </row>
    <row r="3076" spans="2:21" ht="28.5" hidden="1" x14ac:dyDescent="0.45">
      <c r="B3076">
        <v>2649</v>
      </c>
      <c r="C3076" s="9" t="s">
        <v>2649</v>
      </c>
      <c r="D3076" s="3" t="s">
        <v>6759</v>
      </c>
      <c r="E3076" s="5">
        <v>125000</v>
      </c>
      <c r="F3076" s="7">
        <v>124</v>
      </c>
      <c r="G3076" t="s">
        <v>8219</v>
      </c>
      <c r="H3076" t="s">
        <v>8223</v>
      </c>
      <c r="I3076" t="s">
        <v>8245</v>
      </c>
      <c r="J3076">
        <v>1454370941</v>
      </c>
      <c r="K3076">
        <v>1449186941</v>
      </c>
      <c r="L3076" t="b">
        <v>0</v>
      </c>
      <c r="M3076">
        <v>3</v>
      </c>
      <c r="N3076" t="b">
        <v>0</v>
      </c>
      <c r="O3076" t="s">
        <v>8299</v>
      </c>
      <c r="P3076">
        <f t="shared" si="192"/>
        <v>0</v>
      </c>
      <c r="Q3076">
        <f t="shared" si="193"/>
        <v>41.33</v>
      </c>
      <c r="R3076" s="12" t="s">
        <v>8308</v>
      </c>
      <c r="S3076" t="s">
        <v>8315</v>
      </c>
      <c r="T3076" s="17">
        <f t="shared" si="194"/>
        <v>42341.99700231482</v>
      </c>
      <c r="U3076" s="17">
        <f t="shared" si="191"/>
        <v>42725.192013888889</v>
      </c>
    </row>
    <row r="3077" spans="2:21" ht="42.75" x14ac:dyDescent="0.45">
      <c r="B3077">
        <v>2823</v>
      </c>
      <c r="C3077" s="9" t="s">
        <v>2823</v>
      </c>
      <c r="D3077" s="3" t="s">
        <v>6933</v>
      </c>
      <c r="E3077" s="5">
        <v>100</v>
      </c>
      <c r="F3077" s="7">
        <v>124</v>
      </c>
      <c r="G3077" t="s">
        <v>8218</v>
      </c>
      <c r="H3077" t="s">
        <v>8224</v>
      </c>
      <c r="I3077" t="s">
        <v>8246</v>
      </c>
      <c r="J3077">
        <v>1427842740</v>
      </c>
      <c r="K3077">
        <v>1425428206</v>
      </c>
      <c r="L3077" t="b">
        <v>0</v>
      </c>
      <c r="M3077">
        <v>14</v>
      </c>
      <c r="N3077" t="b">
        <v>1</v>
      </c>
      <c r="O3077" t="s">
        <v>8269</v>
      </c>
      <c r="P3077">
        <f t="shared" si="192"/>
        <v>124</v>
      </c>
      <c r="Q3077">
        <f t="shared" si="193"/>
        <v>8.86</v>
      </c>
      <c r="R3077" s="12" t="s">
        <v>8323</v>
      </c>
      <c r="S3077" t="s">
        <v>8326</v>
      </c>
      <c r="T3077" s="17">
        <f t="shared" si="194"/>
        <v>42067.011643518519</v>
      </c>
      <c r="U3077" s="17">
        <f t="shared" si="191"/>
        <v>41863.775011574071</v>
      </c>
    </row>
    <row r="3078" spans="2:21" ht="42.75" hidden="1" x14ac:dyDescent="0.45">
      <c r="B3078">
        <v>553</v>
      </c>
      <c r="C3078" s="9" t="s">
        <v>554</v>
      </c>
      <c r="D3078" s="3" t="s">
        <v>4663</v>
      </c>
      <c r="E3078" s="5">
        <v>25000</v>
      </c>
      <c r="F3078" s="7">
        <v>123</v>
      </c>
      <c r="G3078" t="s">
        <v>8220</v>
      </c>
      <c r="H3078" t="s">
        <v>8223</v>
      </c>
      <c r="I3078" t="s">
        <v>8245</v>
      </c>
      <c r="J3078">
        <v>1415988991</v>
      </c>
      <c r="K3078">
        <v>1413393391</v>
      </c>
      <c r="L3078" t="b">
        <v>0</v>
      </c>
      <c r="M3078">
        <v>6</v>
      </c>
      <c r="N3078" t="b">
        <v>0</v>
      </c>
      <c r="O3078" t="s">
        <v>8270</v>
      </c>
      <c r="P3078">
        <f t="shared" si="192"/>
        <v>0</v>
      </c>
      <c r="Q3078">
        <f t="shared" si="193"/>
        <v>20.5</v>
      </c>
      <c r="R3078" s="12" t="s">
        <v>8308</v>
      </c>
      <c r="S3078" t="s">
        <v>8342</v>
      </c>
      <c r="T3078" s="17">
        <f t="shared" si="194"/>
        <v>41927.71980324074</v>
      </c>
      <c r="U3078" s="17">
        <f t="shared" ref="U3078:U3141" si="195">(((J3075/60)/60)/24)+DATE(1970,1,1)</f>
        <v>41938.911550925928</v>
      </c>
    </row>
    <row r="3079" spans="2:21" ht="42.75" hidden="1" x14ac:dyDescent="0.45">
      <c r="B3079">
        <v>910</v>
      </c>
      <c r="C3079" s="9" t="s">
        <v>911</v>
      </c>
      <c r="D3079" s="3" t="s">
        <v>5020</v>
      </c>
      <c r="E3079" s="5">
        <v>550</v>
      </c>
      <c r="F3079" s="7">
        <v>123</v>
      </c>
      <c r="G3079" t="s">
        <v>8220</v>
      </c>
      <c r="H3079" t="s">
        <v>8224</v>
      </c>
      <c r="I3079" t="s">
        <v>8246</v>
      </c>
      <c r="J3079">
        <v>1488546319</v>
      </c>
      <c r="K3079">
        <v>1483362319</v>
      </c>
      <c r="L3079" t="b">
        <v>0</v>
      </c>
      <c r="M3079">
        <v>5</v>
      </c>
      <c r="N3079" t="b">
        <v>0</v>
      </c>
      <c r="O3079" t="s">
        <v>8276</v>
      </c>
      <c r="P3079">
        <f t="shared" si="192"/>
        <v>22</v>
      </c>
      <c r="Q3079">
        <f t="shared" si="193"/>
        <v>24.6</v>
      </c>
      <c r="R3079" s="12" t="s">
        <v>8327</v>
      </c>
      <c r="S3079" t="s">
        <v>8350</v>
      </c>
      <c r="T3079" s="17">
        <f t="shared" si="194"/>
        <v>42737.545358796298</v>
      </c>
      <c r="U3079" s="17">
        <f t="shared" si="195"/>
        <v>42401.99700231482</v>
      </c>
    </row>
    <row r="3080" spans="2:21" ht="42.75" hidden="1" x14ac:dyDescent="0.45">
      <c r="B3080">
        <v>933</v>
      </c>
      <c r="C3080" s="9" t="s">
        <v>934</v>
      </c>
      <c r="D3080" s="3" t="s">
        <v>5043</v>
      </c>
      <c r="E3080" s="5">
        <v>2000</v>
      </c>
      <c r="F3080" s="7">
        <v>120</v>
      </c>
      <c r="G3080" t="s">
        <v>8220</v>
      </c>
      <c r="H3080" t="s">
        <v>8223</v>
      </c>
      <c r="I3080" t="s">
        <v>8245</v>
      </c>
      <c r="J3080">
        <v>1399867409</v>
      </c>
      <c r="K3080">
        <v>1394683409</v>
      </c>
      <c r="L3080" t="b">
        <v>0</v>
      </c>
      <c r="M3080">
        <v>2</v>
      </c>
      <c r="N3080" t="b">
        <v>0</v>
      </c>
      <c r="O3080" t="s">
        <v>8276</v>
      </c>
      <c r="P3080">
        <f t="shared" si="192"/>
        <v>6</v>
      </c>
      <c r="Q3080">
        <f t="shared" si="193"/>
        <v>60</v>
      </c>
      <c r="R3080" s="12" t="s">
        <v>8327</v>
      </c>
      <c r="S3080" t="s">
        <v>8350</v>
      </c>
      <c r="T3080" s="17">
        <f t="shared" si="194"/>
        <v>41711.169085648151</v>
      </c>
      <c r="U3080" s="17">
        <f t="shared" si="195"/>
        <v>42094.957638888889</v>
      </c>
    </row>
    <row r="3081" spans="2:21" ht="42.75" hidden="1" x14ac:dyDescent="0.45">
      <c r="B3081">
        <v>2323</v>
      </c>
      <c r="C3081" s="9" t="s">
        <v>2324</v>
      </c>
      <c r="D3081" s="3" t="s">
        <v>6433</v>
      </c>
      <c r="E3081" s="5">
        <v>250</v>
      </c>
      <c r="F3081" s="7">
        <v>120</v>
      </c>
      <c r="G3081" t="s">
        <v>8221</v>
      </c>
      <c r="H3081" t="s">
        <v>8223</v>
      </c>
      <c r="I3081" t="s">
        <v>8245</v>
      </c>
      <c r="J3081">
        <v>1490033247</v>
      </c>
      <c r="K3081">
        <v>1489428447</v>
      </c>
      <c r="L3081" t="b">
        <v>0</v>
      </c>
      <c r="M3081">
        <v>4</v>
      </c>
      <c r="N3081" t="b">
        <v>0</v>
      </c>
      <c r="O3081" t="s">
        <v>8296</v>
      </c>
      <c r="P3081">
        <f t="shared" si="192"/>
        <v>48</v>
      </c>
      <c r="Q3081">
        <f t="shared" si="193"/>
        <v>30</v>
      </c>
      <c r="R3081" s="12" t="s">
        <v>8319</v>
      </c>
      <c r="S3081" t="s">
        <v>8320</v>
      </c>
      <c r="T3081" s="17">
        <f t="shared" si="194"/>
        <v>42807.755173611105</v>
      </c>
      <c r="U3081" s="17">
        <f t="shared" si="195"/>
        <v>41957.761469907404</v>
      </c>
    </row>
    <row r="3082" spans="2:21" ht="42.75" hidden="1" x14ac:dyDescent="0.45">
      <c r="B3082">
        <v>2362</v>
      </c>
      <c r="C3082" s="9" t="s">
        <v>2363</v>
      </c>
      <c r="D3082" s="3" t="s">
        <v>6472</v>
      </c>
      <c r="E3082" s="5">
        <v>420</v>
      </c>
      <c r="F3082" s="7">
        <v>120</v>
      </c>
      <c r="G3082" t="s">
        <v>8219</v>
      </c>
      <c r="H3082" t="s">
        <v>8223</v>
      </c>
      <c r="I3082" t="s">
        <v>8245</v>
      </c>
      <c r="J3082">
        <v>1418315470</v>
      </c>
      <c r="K3082">
        <v>1415723470</v>
      </c>
      <c r="L3082" t="b">
        <v>0</v>
      </c>
      <c r="M3082">
        <v>2</v>
      </c>
      <c r="N3082" t="b">
        <v>0</v>
      </c>
      <c r="O3082" t="s">
        <v>8270</v>
      </c>
      <c r="P3082">
        <f t="shared" si="192"/>
        <v>29</v>
      </c>
      <c r="Q3082">
        <f t="shared" si="193"/>
        <v>60</v>
      </c>
      <c r="R3082" s="12" t="s">
        <v>8308</v>
      </c>
      <c r="S3082" t="s">
        <v>8342</v>
      </c>
      <c r="T3082" s="17">
        <f t="shared" si="194"/>
        <v>41954.688310185185</v>
      </c>
      <c r="U3082" s="17">
        <f t="shared" si="195"/>
        <v>42797.545358796298</v>
      </c>
    </row>
    <row r="3083" spans="2:21" ht="42.75" hidden="1" x14ac:dyDescent="0.45">
      <c r="B3083">
        <v>2567</v>
      </c>
      <c r="C3083" s="9" t="s">
        <v>2567</v>
      </c>
      <c r="D3083" s="3" t="s">
        <v>6677</v>
      </c>
      <c r="E3083" s="5">
        <v>45000</v>
      </c>
      <c r="F3083" s="7">
        <v>120</v>
      </c>
      <c r="G3083" t="s">
        <v>8219</v>
      </c>
      <c r="H3083" t="s">
        <v>8223</v>
      </c>
      <c r="I3083" t="s">
        <v>8245</v>
      </c>
      <c r="J3083">
        <v>1429823138</v>
      </c>
      <c r="K3083">
        <v>1427231138</v>
      </c>
      <c r="L3083" t="b">
        <v>0</v>
      </c>
      <c r="M3083">
        <v>2</v>
      </c>
      <c r="N3083" t="b">
        <v>0</v>
      </c>
      <c r="O3083" t="s">
        <v>8282</v>
      </c>
      <c r="P3083">
        <f t="shared" si="192"/>
        <v>0</v>
      </c>
      <c r="Q3083">
        <f t="shared" si="193"/>
        <v>60</v>
      </c>
      <c r="R3083" s="12" t="s">
        <v>8319</v>
      </c>
      <c r="S3083" t="s">
        <v>8345</v>
      </c>
      <c r="T3083" s="17">
        <f t="shared" si="194"/>
        <v>42087.878912037035</v>
      </c>
      <c r="U3083" s="17">
        <f t="shared" si="195"/>
        <v>41771.169085648151</v>
      </c>
    </row>
    <row r="3084" spans="2:21" ht="42.75" x14ac:dyDescent="0.45">
      <c r="B3084">
        <v>2976</v>
      </c>
      <c r="C3084" s="9" t="s">
        <v>2976</v>
      </c>
      <c r="D3084" s="3" t="s">
        <v>7086</v>
      </c>
      <c r="E3084" s="5">
        <v>70</v>
      </c>
      <c r="F3084" s="7">
        <v>120</v>
      </c>
      <c r="G3084" t="s">
        <v>8218</v>
      </c>
      <c r="H3084" t="s">
        <v>8224</v>
      </c>
      <c r="I3084" t="s">
        <v>8246</v>
      </c>
      <c r="J3084">
        <v>1457870400</v>
      </c>
      <c r="K3084">
        <v>1456421530</v>
      </c>
      <c r="L3084" t="b">
        <v>0</v>
      </c>
      <c r="M3084">
        <v>14</v>
      </c>
      <c r="N3084" t="b">
        <v>1</v>
      </c>
      <c r="O3084" t="s">
        <v>8269</v>
      </c>
      <c r="P3084">
        <f t="shared" si="192"/>
        <v>171</v>
      </c>
      <c r="Q3084">
        <f t="shared" si="193"/>
        <v>8.57</v>
      </c>
      <c r="R3084" s="12" t="s">
        <v>8323</v>
      </c>
      <c r="S3084" t="s">
        <v>8326</v>
      </c>
      <c r="T3084" s="17">
        <f t="shared" si="194"/>
        <v>42425.730671296296</v>
      </c>
      <c r="U3084" s="17">
        <f t="shared" si="195"/>
        <v>42814.755173611105</v>
      </c>
    </row>
    <row r="3085" spans="2:21" ht="42.75" x14ac:dyDescent="0.45">
      <c r="B3085">
        <v>3918</v>
      </c>
      <c r="C3085" s="9" t="s">
        <v>3915</v>
      </c>
      <c r="D3085" s="3" t="s">
        <v>8026</v>
      </c>
      <c r="E3085" s="5">
        <v>60000</v>
      </c>
      <c r="F3085" s="7">
        <v>120</v>
      </c>
      <c r="G3085" t="s">
        <v>8220</v>
      </c>
      <c r="H3085" t="s">
        <v>8224</v>
      </c>
      <c r="I3085" t="s">
        <v>8246</v>
      </c>
      <c r="J3085">
        <v>1407168000</v>
      </c>
      <c r="K3085">
        <v>1406131023</v>
      </c>
      <c r="L3085" t="b">
        <v>0</v>
      </c>
      <c r="M3085">
        <v>3</v>
      </c>
      <c r="N3085" t="b">
        <v>0</v>
      </c>
      <c r="O3085" t="s">
        <v>8269</v>
      </c>
      <c r="P3085">
        <f t="shared" si="192"/>
        <v>0</v>
      </c>
      <c r="Q3085">
        <f t="shared" si="193"/>
        <v>40</v>
      </c>
      <c r="R3085" s="12" t="s">
        <v>8323</v>
      </c>
      <c r="S3085" t="s">
        <v>8326</v>
      </c>
      <c r="T3085" s="17">
        <f t="shared" si="194"/>
        <v>41843.664618055554</v>
      </c>
      <c r="U3085" s="17">
        <f t="shared" si="195"/>
        <v>41984.688310185185</v>
      </c>
    </row>
    <row r="3086" spans="2:21" ht="42.75" hidden="1" x14ac:dyDescent="0.45">
      <c r="B3086">
        <v>2151</v>
      </c>
      <c r="C3086" s="9" t="s">
        <v>2152</v>
      </c>
      <c r="D3086" s="3" t="s">
        <v>6261</v>
      </c>
      <c r="E3086" s="5">
        <v>45000</v>
      </c>
      <c r="F3086" s="7">
        <v>118</v>
      </c>
      <c r="G3086" t="s">
        <v>8220</v>
      </c>
      <c r="H3086" t="s">
        <v>8223</v>
      </c>
      <c r="I3086" t="s">
        <v>8245</v>
      </c>
      <c r="J3086">
        <v>1467231614</v>
      </c>
      <c r="K3086">
        <v>1464639614</v>
      </c>
      <c r="L3086" t="b">
        <v>0</v>
      </c>
      <c r="M3086">
        <v>6</v>
      </c>
      <c r="N3086" t="b">
        <v>0</v>
      </c>
      <c r="O3086" t="s">
        <v>8280</v>
      </c>
      <c r="P3086">
        <f t="shared" si="192"/>
        <v>0</v>
      </c>
      <c r="Q3086">
        <f t="shared" si="193"/>
        <v>19.670000000000002</v>
      </c>
      <c r="R3086" s="12" t="s">
        <v>8316</v>
      </c>
      <c r="S3086" t="s">
        <v>8334</v>
      </c>
      <c r="T3086" s="17">
        <f t="shared" si="194"/>
        <v>42520.847384259265</v>
      </c>
      <c r="U3086" s="17">
        <f t="shared" si="195"/>
        <v>42117.878912037035</v>
      </c>
    </row>
    <row r="3087" spans="2:21" ht="42.75" hidden="1" x14ac:dyDescent="0.45">
      <c r="B3087">
        <v>3889</v>
      </c>
      <c r="C3087" s="9" t="s">
        <v>3886</v>
      </c>
      <c r="D3087" s="3" t="s">
        <v>7997</v>
      </c>
      <c r="E3087" s="5">
        <v>8000</v>
      </c>
      <c r="F3087" s="7">
        <v>118</v>
      </c>
      <c r="G3087" t="s">
        <v>8220</v>
      </c>
      <c r="H3087" t="s">
        <v>8223</v>
      </c>
      <c r="I3087" t="s">
        <v>8245</v>
      </c>
      <c r="J3087">
        <v>1420413960</v>
      </c>
      <c r="K3087">
        <v>1417651630</v>
      </c>
      <c r="L3087" t="b">
        <v>0</v>
      </c>
      <c r="M3087">
        <v>9</v>
      </c>
      <c r="N3087" t="b">
        <v>0</v>
      </c>
      <c r="O3087" t="s">
        <v>8269</v>
      </c>
      <c r="P3087">
        <f t="shared" si="192"/>
        <v>1</v>
      </c>
      <c r="Q3087">
        <f t="shared" si="193"/>
        <v>13.11</v>
      </c>
      <c r="R3087" s="12" t="s">
        <v>8323</v>
      </c>
      <c r="S3087" t="s">
        <v>8326</v>
      </c>
      <c r="T3087" s="17">
        <f t="shared" si="194"/>
        <v>41977.004976851851</v>
      </c>
      <c r="U3087" s="17">
        <f t="shared" si="195"/>
        <v>42442.5</v>
      </c>
    </row>
    <row r="3088" spans="2:21" ht="42.75" hidden="1" x14ac:dyDescent="0.45">
      <c r="B3088">
        <v>1233</v>
      </c>
      <c r="C3088" s="9" t="s">
        <v>1234</v>
      </c>
      <c r="D3088" s="3" t="s">
        <v>5343</v>
      </c>
      <c r="E3088" s="5">
        <v>1000</v>
      </c>
      <c r="F3088" s="7">
        <v>116</v>
      </c>
      <c r="G3088" t="s">
        <v>8219</v>
      </c>
      <c r="H3088" t="s">
        <v>8223</v>
      </c>
      <c r="I3088" t="s">
        <v>8245</v>
      </c>
      <c r="J3088">
        <v>1329864374</v>
      </c>
      <c r="K3088">
        <v>1328049974</v>
      </c>
      <c r="L3088" t="b">
        <v>0</v>
      </c>
      <c r="M3088">
        <v>6</v>
      </c>
      <c r="N3088" t="b">
        <v>0</v>
      </c>
      <c r="O3088" t="s">
        <v>8284</v>
      </c>
      <c r="P3088">
        <f t="shared" si="192"/>
        <v>12</v>
      </c>
      <c r="Q3088">
        <f t="shared" si="193"/>
        <v>19.329999999999998</v>
      </c>
      <c r="R3088" s="12" t="s">
        <v>8327</v>
      </c>
      <c r="S3088" t="s">
        <v>8354</v>
      </c>
      <c r="T3088" s="17">
        <f t="shared" si="194"/>
        <v>40939.948773148149</v>
      </c>
      <c r="U3088" s="17">
        <f t="shared" si="195"/>
        <v>41855.666666666664</v>
      </c>
    </row>
    <row r="3089" spans="2:22" hidden="1" x14ac:dyDescent="0.45">
      <c r="B3089">
        <v>3122</v>
      </c>
      <c r="C3089" s="9" t="s">
        <v>3122</v>
      </c>
      <c r="D3089" s="3" t="s">
        <v>7232</v>
      </c>
      <c r="E3089" s="5">
        <v>199</v>
      </c>
      <c r="F3089" s="7">
        <v>116</v>
      </c>
      <c r="G3089" t="s">
        <v>8219</v>
      </c>
      <c r="H3089" t="s">
        <v>8223</v>
      </c>
      <c r="I3089" t="s">
        <v>8245</v>
      </c>
      <c r="J3089">
        <v>1478733732</v>
      </c>
      <c r="K3089">
        <v>1478298132</v>
      </c>
      <c r="L3089" t="b">
        <v>0</v>
      </c>
      <c r="M3089">
        <v>2</v>
      </c>
      <c r="N3089" t="b">
        <v>0</v>
      </c>
      <c r="O3089" t="s">
        <v>8301</v>
      </c>
      <c r="P3089">
        <f t="shared" si="192"/>
        <v>58</v>
      </c>
      <c r="Q3089">
        <f t="shared" si="193"/>
        <v>58</v>
      </c>
      <c r="R3089" s="12" t="s">
        <v>8323</v>
      </c>
      <c r="S3089" t="s">
        <v>8324</v>
      </c>
      <c r="T3089" s="17">
        <f t="shared" si="194"/>
        <v>42678.932083333333</v>
      </c>
      <c r="U3089" s="17">
        <f t="shared" si="195"/>
        <v>42550.847384259265</v>
      </c>
    </row>
    <row r="3090" spans="2:22" ht="42.75" hidden="1" x14ac:dyDescent="0.45">
      <c r="B3090">
        <v>3789</v>
      </c>
      <c r="C3090" s="9" t="s">
        <v>3786</v>
      </c>
      <c r="D3090" s="3" t="s">
        <v>7899</v>
      </c>
      <c r="E3090" s="5">
        <v>3550</v>
      </c>
      <c r="F3090" s="7">
        <v>116</v>
      </c>
      <c r="G3090" t="s">
        <v>8220</v>
      </c>
      <c r="H3090" t="s">
        <v>8224</v>
      </c>
      <c r="I3090" t="s">
        <v>8246</v>
      </c>
      <c r="J3090">
        <v>1434395418</v>
      </c>
      <c r="K3090">
        <v>1431630618</v>
      </c>
      <c r="L3090" t="b">
        <v>0</v>
      </c>
      <c r="M3090">
        <v>4</v>
      </c>
      <c r="N3090" t="b">
        <v>0</v>
      </c>
      <c r="O3090" t="s">
        <v>8303</v>
      </c>
      <c r="P3090">
        <f t="shared" si="192"/>
        <v>3</v>
      </c>
      <c r="Q3090">
        <f t="shared" si="193"/>
        <v>29</v>
      </c>
      <c r="R3090" s="12" t="s">
        <v>8323</v>
      </c>
      <c r="S3090" t="s">
        <v>8335</v>
      </c>
      <c r="T3090" s="17">
        <f t="shared" si="194"/>
        <v>42138.798819444448</v>
      </c>
      <c r="U3090" s="17">
        <f t="shared" si="195"/>
        <v>42008.976388888885</v>
      </c>
      <c r="V3090">
        <f>YEAR(T:T)</f>
        <v>2015</v>
      </c>
    </row>
    <row r="3091" spans="2:22" ht="42.75" hidden="1" x14ac:dyDescent="0.45">
      <c r="B3091">
        <v>146</v>
      </c>
      <c r="C3091" s="9" t="s">
        <v>148</v>
      </c>
      <c r="D3091" s="3" t="s">
        <v>4256</v>
      </c>
      <c r="E3091" s="5">
        <v>20000</v>
      </c>
      <c r="F3091" s="7">
        <v>115</v>
      </c>
      <c r="G3091" t="s">
        <v>8219</v>
      </c>
      <c r="H3091" t="s">
        <v>8223</v>
      </c>
      <c r="I3091" t="s">
        <v>8245</v>
      </c>
      <c r="J3091">
        <v>1484698998</v>
      </c>
      <c r="K3091">
        <v>1479514998</v>
      </c>
      <c r="L3091" t="b">
        <v>0</v>
      </c>
      <c r="M3091">
        <v>3</v>
      </c>
      <c r="N3091" t="b">
        <v>0</v>
      </c>
      <c r="O3091" t="s">
        <v>8265</v>
      </c>
      <c r="P3091">
        <f t="shared" si="192"/>
        <v>1</v>
      </c>
      <c r="Q3091">
        <f t="shared" si="193"/>
        <v>38.33</v>
      </c>
      <c r="R3091" s="12" t="s">
        <v>8321</v>
      </c>
      <c r="S3091" t="s">
        <v>8337</v>
      </c>
      <c r="T3091" s="17">
        <f t="shared" si="194"/>
        <v>42693.016180555554</v>
      </c>
      <c r="U3091" s="17">
        <f t="shared" si="195"/>
        <v>40960.948773148149</v>
      </c>
    </row>
    <row r="3092" spans="2:22" ht="57" hidden="1" x14ac:dyDescent="0.45">
      <c r="B3092">
        <v>593</v>
      </c>
      <c r="C3092" s="9" t="s">
        <v>594</v>
      </c>
      <c r="D3092" s="3" t="s">
        <v>4703</v>
      </c>
      <c r="E3092" s="5">
        <v>500</v>
      </c>
      <c r="F3092" s="7">
        <v>115</v>
      </c>
      <c r="G3092" t="s">
        <v>8220</v>
      </c>
      <c r="H3092" t="s">
        <v>8224</v>
      </c>
      <c r="I3092" t="s">
        <v>8246</v>
      </c>
      <c r="J3092">
        <v>1428333345</v>
      </c>
      <c r="K3092">
        <v>1425744945</v>
      </c>
      <c r="L3092" t="b">
        <v>0</v>
      </c>
      <c r="M3092">
        <v>7</v>
      </c>
      <c r="N3092" t="b">
        <v>0</v>
      </c>
      <c r="O3092" t="s">
        <v>8270</v>
      </c>
      <c r="P3092">
        <f t="shared" si="192"/>
        <v>23</v>
      </c>
      <c r="Q3092">
        <f t="shared" si="193"/>
        <v>16.43</v>
      </c>
      <c r="R3092" s="12" t="s">
        <v>8308</v>
      </c>
      <c r="S3092" t="s">
        <v>8342</v>
      </c>
      <c r="T3092" s="17">
        <f t="shared" si="194"/>
        <v>42070.677604166667</v>
      </c>
      <c r="U3092" s="17">
        <f t="shared" si="195"/>
        <v>42683.973750000005</v>
      </c>
    </row>
    <row r="3093" spans="2:22" ht="42.75" hidden="1" x14ac:dyDescent="0.45">
      <c r="B3093">
        <v>2124</v>
      </c>
      <c r="C3093" s="9" t="s">
        <v>2125</v>
      </c>
      <c r="D3093" s="3" t="s">
        <v>6234</v>
      </c>
      <c r="E3093" s="5">
        <v>1100</v>
      </c>
      <c r="F3093" s="7">
        <v>115</v>
      </c>
      <c r="G3093" t="s">
        <v>8220</v>
      </c>
      <c r="H3093" t="s">
        <v>8223</v>
      </c>
      <c r="I3093" t="s">
        <v>8245</v>
      </c>
      <c r="J3093">
        <v>1291093200</v>
      </c>
      <c r="K3093">
        <v>1286930435</v>
      </c>
      <c r="L3093" t="b">
        <v>0</v>
      </c>
      <c r="M3093">
        <v>5</v>
      </c>
      <c r="N3093" t="b">
        <v>0</v>
      </c>
      <c r="O3093" t="s">
        <v>8280</v>
      </c>
      <c r="P3093">
        <f t="shared" si="192"/>
        <v>10</v>
      </c>
      <c r="Q3093">
        <f t="shared" si="193"/>
        <v>23</v>
      </c>
      <c r="R3093" s="12" t="s">
        <v>8316</v>
      </c>
      <c r="S3093" t="s">
        <v>8334</v>
      </c>
      <c r="T3093" s="17">
        <f t="shared" si="194"/>
        <v>40464.028182870366</v>
      </c>
      <c r="U3093" s="17">
        <f t="shared" si="195"/>
        <v>42170.798819444448</v>
      </c>
    </row>
    <row r="3094" spans="2:22" ht="42.75" hidden="1" x14ac:dyDescent="0.45">
      <c r="B3094">
        <v>2155</v>
      </c>
      <c r="C3094" s="9" t="s">
        <v>2156</v>
      </c>
      <c r="D3094" s="3" t="s">
        <v>6265</v>
      </c>
      <c r="E3094" s="5">
        <v>5000</v>
      </c>
      <c r="F3094" s="7">
        <v>115</v>
      </c>
      <c r="G3094" t="s">
        <v>8220</v>
      </c>
      <c r="H3094" t="s">
        <v>8224</v>
      </c>
      <c r="I3094" t="s">
        <v>8246</v>
      </c>
      <c r="J3094">
        <v>1459443385</v>
      </c>
      <c r="K3094">
        <v>1456854985</v>
      </c>
      <c r="L3094" t="b">
        <v>0</v>
      </c>
      <c r="M3094">
        <v>5</v>
      </c>
      <c r="N3094" t="b">
        <v>0</v>
      </c>
      <c r="O3094" t="s">
        <v>8280</v>
      </c>
      <c r="P3094">
        <f t="shared" si="192"/>
        <v>2</v>
      </c>
      <c r="Q3094">
        <f t="shared" si="193"/>
        <v>23</v>
      </c>
      <c r="R3094" s="12" t="s">
        <v>8316</v>
      </c>
      <c r="S3094" t="s">
        <v>8334</v>
      </c>
      <c r="T3094" s="17">
        <f t="shared" si="194"/>
        <v>42430.747511574074</v>
      </c>
      <c r="U3094" s="17">
        <f t="shared" si="195"/>
        <v>42753.016180555554</v>
      </c>
    </row>
    <row r="3095" spans="2:22" ht="42.75" hidden="1" x14ac:dyDescent="0.45">
      <c r="B3095">
        <v>503</v>
      </c>
      <c r="C3095" s="9" t="s">
        <v>504</v>
      </c>
      <c r="D3095" s="3" t="s">
        <v>4613</v>
      </c>
      <c r="E3095" s="5">
        <v>6500</v>
      </c>
      <c r="F3095" s="7">
        <v>114</v>
      </c>
      <c r="G3095" t="s">
        <v>8220</v>
      </c>
      <c r="H3095" t="s">
        <v>8224</v>
      </c>
      <c r="I3095" t="s">
        <v>8246</v>
      </c>
      <c r="J3095">
        <v>1421498303</v>
      </c>
      <c r="K3095">
        <v>1418906303</v>
      </c>
      <c r="L3095" t="b">
        <v>0</v>
      </c>
      <c r="M3095">
        <v>9</v>
      </c>
      <c r="N3095" t="b">
        <v>0</v>
      </c>
      <c r="O3095" t="s">
        <v>8268</v>
      </c>
      <c r="P3095">
        <f t="shared" si="192"/>
        <v>2</v>
      </c>
      <c r="Q3095">
        <f t="shared" si="193"/>
        <v>12.67</v>
      </c>
      <c r="R3095" s="12" t="s">
        <v>8321</v>
      </c>
      <c r="S3095" t="s">
        <v>8339</v>
      </c>
      <c r="T3095" s="17">
        <f t="shared" si="194"/>
        <v>41991.526655092588</v>
      </c>
      <c r="U3095" s="17">
        <f t="shared" si="195"/>
        <v>42100.635937500003</v>
      </c>
    </row>
    <row r="3096" spans="2:22" ht="42.75" hidden="1" x14ac:dyDescent="0.45">
      <c r="B3096">
        <v>880</v>
      </c>
      <c r="C3096" s="9" t="s">
        <v>881</v>
      </c>
      <c r="D3096" s="3" t="s">
        <v>4990</v>
      </c>
      <c r="E3096" s="5">
        <v>3780</v>
      </c>
      <c r="F3096" s="7">
        <v>113</v>
      </c>
      <c r="G3096" t="s">
        <v>8220</v>
      </c>
      <c r="H3096" t="s">
        <v>8223</v>
      </c>
      <c r="I3096" t="s">
        <v>8245</v>
      </c>
      <c r="J3096">
        <v>1351582938</v>
      </c>
      <c r="K3096">
        <v>1348731738</v>
      </c>
      <c r="L3096" t="b">
        <v>0</v>
      </c>
      <c r="M3096">
        <v>8</v>
      </c>
      <c r="N3096" t="b">
        <v>0</v>
      </c>
      <c r="O3096" t="s">
        <v>8277</v>
      </c>
      <c r="P3096">
        <f t="shared" si="192"/>
        <v>3</v>
      </c>
      <c r="Q3096">
        <f t="shared" si="193"/>
        <v>14.13</v>
      </c>
      <c r="R3096" s="12" t="s">
        <v>8327</v>
      </c>
      <c r="S3096" t="s">
        <v>8328</v>
      </c>
      <c r="T3096" s="17">
        <f t="shared" si="194"/>
        <v>41179.32104166667</v>
      </c>
      <c r="U3096" s="17">
        <f t="shared" si="195"/>
        <v>40512.208333333336</v>
      </c>
    </row>
    <row r="3097" spans="2:22" ht="42.75" hidden="1" x14ac:dyDescent="0.45">
      <c r="B3097">
        <v>232</v>
      </c>
      <c r="C3097" s="9" t="s">
        <v>234</v>
      </c>
      <c r="D3097" s="3" t="s">
        <v>4342</v>
      </c>
      <c r="E3097" s="5">
        <v>4000</v>
      </c>
      <c r="F3097" s="7">
        <v>110</v>
      </c>
      <c r="G3097" t="s">
        <v>8220</v>
      </c>
      <c r="H3097" t="s">
        <v>8224</v>
      </c>
      <c r="I3097" t="s">
        <v>8246</v>
      </c>
      <c r="J3097">
        <v>1425066546</v>
      </c>
      <c r="K3097">
        <v>1422474546</v>
      </c>
      <c r="L3097" t="b">
        <v>0</v>
      </c>
      <c r="M3097">
        <v>7</v>
      </c>
      <c r="N3097" t="b">
        <v>0</v>
      </c>
      <c r="O3097" t="s">
        <v>8266</v>
      </c>
      <c r="P3097">
        <f t="shared" si="192"/>
        <v>3</v>
      </c>
      <c r="Q3097">
        <f t="shared" si="193"/>
        <v>15.71</v>
      </c>
      <c r="R3097" s="12" t="s">
        <v>8321</v>
      </c>
      <c r="S3097" t="s">
        <v>8325</v>
      </c>
      <c r="T3097" s="17">
        <f t="shared" si="194"/>
        <v>42032.82576388889</v>
      </c>
      <c r="U3097" s="17">
        <f t="shared" si="195"/>
        <v>42460.70584490741</v>
      </c>
    </row>
    <row r="3098" spans="2:22" ht="42.75" hidden="1" x14ac:dyDescent="0.45">
      <c r="B3098">
        <v>1735</v>
      </c>
      <c r="C3098" s="9" t="s">
        <v>1736</v>
      </c>
      <c r="D3098" s="3" t="s">
        <v>5845</v>
      </c>
      <c r="E3098" s="5">
        <v>1000</v>
      </c>
      <c r="F3098" s="7">
        <v>110</v>
      </c>
      <c r="G3098" t="s">
        <v>8220</v>
      </c>
      <c r="H3098" t="s">
        <v>8223</v>
      </c>
      <c r="I3098" t="s">
        <v>8245</v>
      </c>
      <c r="J3098">
        <v>1470598345</v>
      </c>
      <c r="K3098">
        <v>1468006345</v>
      </c>
      <c r="L3098" t="b">
        <v>0</v>
      </c>
      <c r="M3098">
        <v>2</v>
      </c>
      <c r="N3098" t="b">
        <v>0</v>
      </c>
      <c r="O3098" t="s">
        <v>8291</v>
      </c>
      <c r="P3098">
        <f t="shared" si="192"/>
        <v>11</v>
      </c>
      <c r="Q3098">
        <f t="shared" si="193"/>
        <v>55</v>
      </c>
      <c r="R3098" s="12" t="s">
        <v>8327</v>
      </c>
      <c r="S3098" t="s">
        <v>8330</v>
      </c>
      <c r="T3098" s="17">
        <f t="shared" si="194"/>
        <v>42559.814178240747</v>
      </c>
      <c r="U3098" s="17">
        <f t="shared" si="195"/>
        <v>42021.526655092588</v>
      </c>
    </row>
    <row r="3099" spans="2:22" ht="28.5" hidden="1" x14ac:dyDescent="0.45">
      <c r="B3099">
        <v>2749</v>
      </c>
      <c r="C3099" s="9" t="s">
        <v>2749</v>
      </c>
      <c r="D3099" s="3" t="s">
        <v>6859</v>
      </c>
      <c r="E3099" s="5">
        <v>10000</v>
      </c>
      <c r="F3099" s="7">
        <v>110</v>
      </c>
      <c r="G3099" t="s">
        <v>8220</v>
      </c>
      <c r="H3099" t="s">
        <v>8223</v>
      </c>
      <c r="I3099" t="s">
        <v>8245</v>
      </c>
      <c r="J3099">
        <v>1428171037</v>
      </c>
      <c r="K3099">
        <v>1425582637</v>
      </c>
      <c r="L3099" t="b">
        <v>0</v>
      </c>
      <c r="M3099">
        <v>2</v>
      </c>
      <c r="N3099" t="b">
        <v>0</v>
      </c>
      <c r="O3099" t="s">
        <v>8302</v>
      </c>
      <c r="P3099">
        <f t="shared" si="192"/>
        <v>1</v>
      </c>
      <c r="Q3099">
        <f t="shared" si="193"/>
        <v>55</v>
      </c>
      <c r="R3099" s="12" t="s">
        <v>8311</v>
      </c>
      <c r="S3099" t="s">
        <v>8356</v>
      </c>
      <c r="T3099" s="17">
        <f t="shared" si="194"/>
        <v>42068.799039351856</v>
      </c>
      <c r="U3099" s="17">
        <f t="shared" si="195"/>
        <v>41212.32104166667</v>
      </c>
    </row>
    <row r="3100" spans="2:22" ht="42.75" hidden="1" x14ac:dyDescent="0.45">
      <c r="B3100">
        <v>3198</v>
      </c>
      <c r="C3100" s="9" t="s">
        <v>3198</v>
      </c>
      <c r="D3100" s="3" t="s">
        <v>7308</v>
      </c>
      <c r="E3100" s="5">
        <v>30000</v>
      </c>
      <c r="F3100" s="7">
        <v>110</v>
      </c>
      <c r="G3100" t="s">
        <v>8220</v>
      </c>
      <c r="H3100" t="s">
        <v>8231</v>
      </c>
      <c r="I3100" t="s">
        <v>8252</v>
      </c>
      <c r="J3100">
        <v>1424081477</v>
      </c>
      <c r="K3100">
        <v>1420798277</v>
      </c>
      <c r="L3100" t="b">
        <v>0</v>
      </c>
      <c r="M3100">
        <v>3</v>
      </c>
      <c r="N3100" t="b">
        <v>0</v>
      </c>
      <c r="O3100" t="s">
        <v>8303</v>
      </c>
      <c r="P3100">
        <f t="shared" si="192"/>
        <v>0</v>
      </c>
      <c r="Q3100">
        <f t="shared" si="193"/>
        <v>36.67</v>
      </c>
      <c r="R3100" s="12" t="s">
        <v>8323</v>
      </c>
      <c r="S3100" t="s">
        <v>8335</v>
      </c>
      <c r="T3100" s="17">
        <f t="shared" si="194"/>
        <v>42013.424502314811</v>
      </c>
      <c r="U3100" s="17">
        <f t="shared" si="195"/>
        <v>42062.82576388889</v>
      </c>
    </row>
    <row r="3101" spans="2:22" ht="42.75" x14ac:dyDescent="0.45">
      <c r="B3101">
        <v>3979</v>
      </c>
      <c r="C3101" s="9" t="s">
        <v>3976</v>
      </c>
      <c r="D3101" s="3" t="s">
        <v>8086</v>
      </c>
      <c r="E3101" s="5">
        <v>6000</v>
      </c>
      <c r="F3101" s="7">
        <v>110</v>
      </c>
      <c r="G3101" t="s">
        <v>8220</v>
      </c>
      <c r="H3101" t="s">
        <v>8224</v>
      </c>
      <c r="I3101" t="s">
        <v>8246</v>
      </c>
      <c r="J3101">
        <v>1427659200</v>
      </c>
      <c r="K3101">
        <v>1425678057</v>
      </c>
      <c r="L3101" t="b">
        <v>0</v>
      </c>
      <c r="M3101">
        <v>6</v>
      </c>
      <c r="N3101" t="b">
        <v>0</v>
      </c>
      <c r="O3101" t="s">
        <v>8269</v>
      </c>
      <c r="P3101">
        <f t="shared" si="192"/>
        <v>2</v>
      </c>
      <c r="Q3101">
        <f t="shared" si="193"/>
        <v>18.329999999999998</v>
      </c>
      <c r="R3101" s="12" t="s">
        <v>8323</v>
      </c>
      <c r="S3101" t="s">
        <v>8326</v>
      </c>
      <c r="T3101" s="17">
        <f t="shared" si="194"/>
        <v>42069.903437500005</v>
      </c>
      <c r="U3101" s="17">
        <f t="shared" si="195"/>
        <v>42589.814178240747</v>
      </c>
    </row>
    <row r="3102" spans="2:22" ht="42.75" hidden="1" x14ac:dyDescent="0.45">
      <c r="B3102">
        <v>4047</v>
      </c>
      <c r="C3102" s="9" t="s">
        <v>4043</v>
      </c>
      <c r="D3102" s="3" t="s">
        <v>8151</v>
      </c>
      <c r="E3102" s="5">
        <v>5000</v>
      </c>
      <c r="F3102" s="7">
        <v>110</v>
      </c>
      <c r="G3102" t="s">
        <v>8220</v>
      </c>
      <c r="H3102" t="s">
        <v>8223</v>
      </c>
      <c r="I3102" t="s">
        <v>8245</v>
      </c>
      <c r="J3102">
        <v>1420938000</v>
      </c>
      <c r="K3102">
        <v>1418862743</v>
      </c>
      <c r="L3102" t="b">
        <v>0</v>
      </c>
      <c r="M3102">
        <v>4</v>
      </c>
      <c r="N3102" t="b">
        <v>0</v>
      </c>
      <c r="O3102" t="s">
        <v>8269</v>
      </c>
      <c r="P3102">
        <f t="shared" si="192"/>
        <v>2</v>
      </c>
      <c r="Q3102">
        <f t="shared" si="193"/>
        <v>27.5</v>
      </c>
      <c r="R3102" s="12" t="s">
        <v>8323</v>
      </c>
      <c r="S3102" t="s">
        <v>8326</v>
      </c>
      <c r="T3102" s="17">
        <f t="shared" si="194"/>
        <v>41991.022488425922</v>
      </c>
      <c r="U3102" s="17">
        <f t="shared" si="195"/>
        <v>42098.757372685184</v>
      </c>
    </row>
    <row r="3103" spans="2:22" ht="42.75" x14ac:dyDescent="0.45">
      <c r="B3103">
        <v>4053</v>
      </c>
      <c r="C3103" s="9" t="s">
        <v>4049</v>
      </c>
      <c r="D3103" s="3" t="s">
        <v>8157</v>
      </c>
      <c r="E3103" s="5">
        <v>500</v>
      </c>
      <c r="F3103" s="7">
        <v>110</v>
      </c>
      <c r="G3103" t="s">
        <v>8220</v>
      </c>
      <c r="H3103" t="s">
        <v>8224</v>
      </c>
      <c r="I3103" t="s">
        <v>8246</v>
      </c>
      <c r="J3103">
        <v>1416081600</v>
      </c>
      <c r="K3103">
        <v>1413477228</v>
      </c>
      <c r="L3103" t="b">
        <v>0</v>
      </c>
      <c r="M3103">
        <v>2</v>
      </c>
      <c r="N3103" t="b">
        <v>0</v>
      </c>
      <c r="O3103" t="s">
        <v>8269</v>
      </c>
      <c r="P3103">
        <f t="shared" si="192"/>
        <v>22</v>
      </c>
      <c r="Q3103">
        <f t="shared" si="193"/>
        <v>55</v>
      </c>
      <c r="R3103" s="12" t="s">
        <v>8323</v>
      </c>
      <c r="S3103" t="s">
        <v>8326</v>
      </c>
      <c r="T3103" s="17">
        <f t="shared" si="194"/>
        <v>41928.690138888887</v>
      </c>
      <c r="U3103" s="17">
        <f t="shared" si="195"/>
        <v>42051.424502314811</v>
      </c>
    </row>
    <row r="3104" spans="2:22" ht="42.75" hidden="1" x14ac:dyDescent="0.45">
      <c r="B3104">
        <v>1118</v>
      </c>
      <c r="C3104" s="9" t="s">
        <v>1119</v>
      </c>
      <c r="D3104" s="3" t="s">
        <v>5228</v>
      </c>
      <c r="E3104" s="5">
        <v>4500</v>
      </c>
      <c r="F3104" s="7">
        <v>109</v>
      </c>
      <c r="G3104" t="s">
        <v>8220</v>
      </c>
      <c r="H3104" t="s">
        <v>8225</v>
      </c>
      <c r="I3104" t="s">
        <v>8247</v>
      </c>
      <c r="J3104">
        <v>1396666779</v>
      </c>
      <c r="K3104">
        <v>1394078379</v>
      </c>
      <c r="L3104" t="b">
        <v>0</v>
      </c>
      <c r="M3104">
        <v>3</v>
      </c>
      <c r="N3104" t="b">
        <v>0</v>
      </c>
      <c r="O3104" t="s">
        <v>8280</v>
      </c>
      <c r="P3104">
        <f t="shared" si="192"/>
        <v>2</v>
      </c>
      <c r="Q3104">
        <f t="shared" si="193"/>
        <v>36.33</v>
      </c>
      <c r="R3104" s="12" t="s">
        <v>8316</v>
      </c>
      <c r="S3104" t="s">
        <v>8334</v>
      </c>
      <c r="T3104" s="17">
        <f t="shared" si="194"/>
        <v>41704.16642361111</v>
      </c>
      <c r="U3104" s="17">
        <f t="shared" si="195"/>
        <v>42092.833333333328</v>
      </c>
    </row>
    <row r="3105" spans="2:21" ht="42.75" hidden="1" x14ac:dyDescent="0.45">
      <c r="B3105">
        <v>2326</v>
      </c>
      <c r="C3105" s="9" t="s">
        <v>2327</v>
      </c>
      <c r="D3105" s="3" t="s">
        <v>6436</v>
      </c>
      <c r="E3105" s="5">
        <v>15000</v>
      </c>
      <c r="F3105" s="7">
        <v>108</v>
      </c>
      <c r="G3105" t="s">
        <v>8221</v>
      </c>
      <c r="H3105" t="s">
        <v>8223</v>
      </c>
      <c r="I3105" t="s">
        <v>8245</v>
      </c>
      <c r="J3105">
        <v>1493571600</v>
      </c>
      <c r="K3105">
        <v>1489106948</v>
      </c>
      <c r="L3105" t="b">
        <v>0</v>
      </c>
      <c r="M3105">
        <v>1</v>
      </c>
      <c r="N3105" t="b">
        <v>0</v>
      </c>
      <c r="O3105" t="s">
        <v>8296</v>
      </c>
      <c r="P3105">
        <f t="shared" si="192"/>
        <v>1</v>
      </c>
      <c r="Q3105">
        <f t="shared" si="193"/>
        <v>108</v>
      </c>
      <c r="R3105" s="12" t="s">
        <v>8319</v>
      </c>
      <c r="S3105" t="s">
        <v>8320</v>
      </c>
      <c r="T3105" s="17">
        <f t="shared" si="194"/>
        <v>42804.034120370372</v>
      </c>
      <c r="U3105" s="17">
        <f t="shared" si="195"/>
        <v>42015.041666666672</v>
      </c>
    </row>
    <row r="3106" spans="2:21" ht="28.5" hidden="1" x14ac:dyDescent="0.45">
      <c r="B3106">
        <v>2351</v>
      </c>
      <c r="C3106" s="9" t="s">
        <v>2352</v>
      </c>
      <c r="D3106" s="3" t="s">
        <v>6461</v>
      </c>
      <c r="E3106" s="5">
        <v>18900</v>
      </c>
      <c r="F3106" s="7">
        <v>108</v>
      </c>
      <c r="G3106" t="s">
        <v>8219</v>
      </c>
      <c r="H3106" t="s">
        <v>8227</v>
      </c>
      <c r="I3106" t="s">
        <v>8249</v>
      </c>
      <c r="J3106">
        <v>1430360739</v>
      </c>
      <c r="K3106">
        <v>1427768739</v>
      </c>
      <c r="L3106" t="b">
        <v>0</v>
      </c>
      <c r="M3106">
        <v>7</v>
      </c>
      <c r="N3106" t="b">
        <v>0</v>
      </c>
      <c r="O3106" t="s">
        <v>8270</v>
      </c>
      <c r="P3106">
        <f t="shared" si="192"/>
        <v>1</v>
      </c>
      <c r="Q3106">
        <f t="shared" si="193"/>
        <v>15.43</v>
      </c>
      <c r="R3106" s="12" t="s">
        <v>8308</v>
      </c>
      <c r="S3106" t="s">
        <v>8342</v>
      </c>
      <c r="T3106" s="17">
        <f t="shared" si="194"/>
        <v>42094.101145833338</v>
      </c>
      <c r="U3106" s="17">
        <f t="shared" si="195"/>
        <v>41958.833333333328</v>
      </c>
    </row>
    <row r="3107" spans="2:21" ht="28.5" hidden="1" x14ac:dyDescent="0.45">
      <c r="B3107">
        <v>1791</v>
      </c>
      <c r="C3107" s="9" t="s">
        <v>1792</v>
      </c>
      <c r="D3107" s="3" t="s">
        <v>5901</v>
      </c>
      <c r="E3107" s="5">
        <v>3000</v>
      </c>
      <c r="F3107" s="7">
        <v>107</v>
      </c>
      <c r="G3107" t="s">
        <v>8220</v>
      </c>
      <c r="H3107" t="s">
        <v>8224</v>
      </c>
      <c r="I3107" t="s">
        <v>8246</v>
      </c>
      <c r="J3107">
        <v>1422553565</v>
      </c>
      <c r="K3107">
        <v>1417369565</v>
      </c>
      <c r="L3107" t="b">
        <v>1</v>
      </c>
      <c r="M3107">
        <v>4</v>
      </c>
      <c r="N3107" t="b">
        <v>0</v>
      </c>
      <c r="O3107" t="s">
        <v>8283</v>
      </c>
      <c r="P3107">
        <f t="shared" si="192"/>
        <v>4</v>
      </c>
      <c r="Q3107">
        <f t="shared" si="193"/>
        <v>26.75</v>
      </c>
      <c r="R3107" s="12" t="s">
        <v>8313</v>
      </c>
      <c r="S3107" t="s">
        <v>8314</v>
      </c>
      <c r="T3107" s="17">
        <f t="shared" si="194"/>
        <v>41973.740335648152</v>
      </c>
      <c r="U3107" s="17">
        <f t="shared" si="195"/>
        <v>41734.124756944446</v>
      </c>
    </row>
    <row r="3108" spans="2:21" ht="42.75" hidden="1" x14ac:dyDescent="0.45">
      <c r="B3108">
        <v>571</v>
      </c>
      <c r="C3108" s="9" t="s">
        <v>572</v>
      </c>
      <c r="D3108" s="3" t="s">
        <v>4681</v>
      </c>
      <c r="E3108" s="5">
        <v>25000</v>
      </c>
      <c r="F3108" s="7">
        <v>106</v>
      </c>
      <c r="G3108" t="s">
        <v>8220</v>
      </c>
      <c r="H3108" t="s">
        <v>8223</v>
      </c>
      <c r="I3108" t="s">
        <v>8245</v>
      </c>
      <c r="J3108">
        <v>1437969540</v>
      </c>
      <c r="K3108">
        <v>1436297723</v>
      </c>
      <c r="L3108" t="b">
        <v>0</v>
      </c>
      <c r="M3108">
        <v>2</v>
      </c>
      <c r="N3108" t="b">
        <v>0</v>
      </c>
      <c r="O3108" t="s">
        <v>8270</v>
      </c>
      <c r="P3108">
        <f t="shared" si="192"/>
        <v>0</v>
      </c>
      <c r="Q3108">
        <f t="shared" si="193"/>
        <v>53</v>
      </c>
      <c r="R3108" s="12" t="s">
        <v>8308</v>
      </c>
      <c r="S3108" t="s">
        <v>8342</v>
      </c>
      <c r="T3108" s="17">
        <f t="shared" si="194"/>
        <v>42192.816238425927</v>
      </c>
      <c r="U3108" s="17">
        <f t="shared" si="195"/>
        <v>42855.708333333328</v>
      </c>
    </row>
    <row r="3109" spans="2:21" ht="42.75" hidden="1" x14ac:dyDescent="0.45">
      <c r="B3109">
        <v>968</v>
      </c>
      <c r="C3109" s="9" t="s">
        <v>969</v>
      </c>
      <c r="D3109" s="3" t="s">
        <v>5078</v>
      </c>
      <c r="E3109" s="5">
        <v>8000</v>
      </c>
      <c r="F3109" s="7">
        <v>106</v>
      </c>
      <c r="G3109" t="s">
        <v>8220</v>
      </c>
      <c r="H3109" t="s">
        <v>8223</v>
      </c>
      <c r="I3109" t="s">
        <v>8245</v>
      </c>
      <c r="J3109">
        <v>1408134034</v>
      </c>
      <c r="K3109">
        <v>1405542034</v>
      </c>
      <c r="L3109" t="b">
        <v>0</v>
      </c>
      <c r="M3109">
        <v>4</v>
      </c>
      <c r="N3109" t="b">
        <v>0</v>
      </c>
      <c r="O3109" t="s">
        <v>8271</v>
      </c>
      <c r="P3109">
        <f t="shared" si="192"/>
        <v>1</v>
      </c>
      <c r="Q3109">
        <f t="shared" si="193"/>
        <v>26.5</v>
      </c>
      <c r="R3109" s="12" t="s">
        <v>8308</v>
      </c>
      <c r="S3109" t="s">
        <v>8310</v>
      </c>
      <c r="T3109" s="17">
        <f t="shared" si="194"/>
        <v>41836.847615740742</v>
      </c>
      <c r="U3109" s="17">
        <f t="shared" si="195"/>
        <v>42124.101145833338</v>
      </c>
    </row>
    <row r="3110" spans="2:21" ht="71.25" hidden="1" x14ac:dyDescent="0.45">
      <c r="B3110">
        <v>984</v>
      </c>
      <c r="C3110" s="9" t="s">
        <v>985</v>
      </c>
      <c r="D3110" s="3" t="s">
        <v>5094</v>
      </c>
      <c r="E3110" s="5">
        <v>10000</v>
      </c>
      <c r="F3110" s="7">
        <v>106</v>
      </c>
      <c r="G3110" t="s">
        <v>8220</v>
      </c>
      <c r="H3110" t="s">
        <v>8223</v>
      </c>
      <c r="I3110" t="s">
        <v>8245</v>
      </c>
      <c r="J3110">
        <v>1427507208</v>
      </c>
      <c r="K3110">
        <v>1424918808</v>
      </c>
      <c r="L3110" t="b">
        <v>0</v>
      </c>
      <c r="M3110">
        <v>3</v>
      </c>
      <c r="N3110" t="b">
        <v>0</v>
      </c>
      <c r="O3110" t="s">
        <v>8271</v>
      </c>
      <c r="P3110">
        <f t="shared" si="192"/>
        <v>1</v>
      </c>
      <c r="Q3110">
        <f t="shared" si="193"/>
        <v>35.33</v>
      </c>
      <c r="R3110" s="12" t="s">
        <v>8308</v>
      </c>
      <c r="S3110" t="s">
        <v>8310</v>
      </c>
      <c r="T3110" s="17">
        <f t="shared" si="194"/>
        <v>42061.11583333333</v>
      </c>
      <c r="U3110" s="17">
        <f t="shared" si="195"/>
        <v>42033.740335648152</v>
      </c>
    </row>
    <row r="3111" spans="2:21" ht="42.75" hidden="1" x14ac:dyDescent="0.45">
      <c r="B3111">
        <v>1322</v>
      </c>
      <c r="C3111" s="9" t="s">
        <v>1323</v>
      </c>
      <c r="D3111" s="3" t="s">
        <v>5432</v>
      </c>
      <c r="E3111" s="5">
        <v>35000</v>
      </c>
      <c r="F3111" s="7">
        <v>106</v>
      </c>
      <c r="G3111" t="s">
        <v>8219</v>
      </c>
      <c r="H3111" t="s">
        <v>8224</v>
      </c>
      <c r="I3111" t="s">
        <v>8246</v>
      </c>
      <c r="J3111">
        <v>1432223125</v>
      </c>
      <c r="K3111">
        <v>1429631125</v>
      </c>
      <c r="L3111" t="b">
        <v>0</v>
      </c>
      <c r="M3111">
        <v>4</v>
      </c>
      <c r="N3111" t="b">
        <v>0</v>
      </c>
      <c r="O3111" t="s">
        <v>8271</v>
      </c>
      <c r="P3111">
        <f t="shared" si="192"/>
        <v>0</v>
      </c>
      <c r="Q3111">
        <f t="shared" si="193"/>
        <v>26.5</v>
      </c>
      <c r="R3111" s="12" t="s">
        <v>8308</v>
      </c>
      <c r="S3111" t="s">
        <v>8310</v>
      </c>
      <c r="T3111" s="17">
        <f t="shared" si="194"/>
        <v>42115.656539351854</v>
      </c>
      <c r="U3111" s="17">
        <f t="shared" si="195"/>
        <v>42212.165972222225</v>
      </c>
    </row>
    <row r="3112" spans="2:21" ht="28.5" hidden="1" x14ac:dyDescent="0.45">
      <c r="B3112">
        <v>1380</v>
      </c>
      <c r="C3112" s="9" t="s">
        <v>1381</v>
      </c>
      <c r="D3112" s="3" t="s">
        <v>5490</v>
      </c>
      <c r="E3112" s="5">
        <v>25</v>
      </c>
      <c r="F3112" s="7">
        <v>106</v>
      </c>
      <c r="G3112" t="s">
        <v>8218</v>
      </c>
      <c r="H3112" t="s">
        <v>8223</v>
      </c>
      <c r="I3112" t="s">
        <v>8245</v>
      </c>
      <c r="J3112">
        <v>1433815200</v>
      </c>
      <c r="K3112">
        <v>1431886706</v>
      </c>
      <c r="L3112" t="b">
        <v>0</v>
      </c>
      <c r="M3112">
        <v>5</v>
      </c>
      <c r="N3112" t="b">
        <v>1</v>
      </c>
      <c r="O3112" t="s">
        <v>8274</v>
      </c>
      <c r="P3112">
        <f t="shared" si="192"/>
        <v>424</v>
      </c>
      <c r="Q3112">
        <f t="shared" si="193"/>
        <v>21.2</v>
      </c>
      <c r="R3112" s="12" t="s">
        <v>8327</v>
      </c>
      <c r="S3112" t="s">
        <v>8331</v>
      </c>
      <c r="T3112" s="17">
        <f t="shared" si="194"/>
        <v>42141.762800925921</v>
      </c>
      <c r="U3112" s="17">
        <f t="shared" si="195"/>
        <v>41866.847615740742</v>
      </c>
    </row>
    <row r="3113" spans="2:21" ht="42.75" hidden="1" x14ac:dyDescent="0.45">
      <c r="B3113">
        <v>2648</v>
      </c>
      <c r="C3113" s="9" t="s">
        <v>2648</v>
      </c>
      <c r="D3113" s="3" t="s">
        <v>6758</v>
      </c>
      <c r="E3113" s="5">
        <v>12000</v>
      </c>
      <c r="F3113" s="7">
        <v>106</v>
      </c>
      <c r="G3113" t="s">
        <v>8219</v>
      </c>
      <c r="H3113" t="s">
        <v>8223</v>
      </c>
      <c r="I3113" t="s">
        <v>8245</v>
      </c>
      <c r="J3113">
        <v>1457543360</v>
      </c>
      <c r="K3113">
        <v>1454951360</v>
      </c>
      <c r="L3113" t="b">
        <v>0</v>
      </c>
      <c r="M3113">
        <v>6</v>
      </c>
      <c r="N3113" t="b">
        <v>0</v>
      </c>
      <c r="O3113" t="s">
        <v>8299</v>
      </c>
      <c r="P3113">
        <f t="shared" si="192"/>
        <v>1</v>
      </c>
      <c r="Q3113">
        <f t="shared" si="193"/>
        <v>17.670000000000002</v>
      </c>
      <c r="R3113" s="12" t="s">
        <v>8308</v>
      </c>
      <c r="S3113" t="s">
        <v>8315</v>
      </c>
      <c r="T3113" s="17">
        <f t="shared" si="194"/>
        <v>42408.714814814812</v>
      </c>
      <c r="U3113" s="17">
        <f t="shared" si="195"/>
        <v>42091.074166666673</v>
      </c>
    </row>
    <row r="3114" spans="2:21" ht="42.75" hidden="1" x14ac:dyDescent="0.45">
      <c r="B3114">
        <v>712</v>
      </c>
      <c r="C3114" s="9" t="s">
        <v>713</v>
      </c>
      <c r="D3114" s="3" t="s">
        <v>4822</v>
      </c>
      <c r="E3114" s="5">
        <v>48500</v>
      </c>
      <c r="F3114" s="7">
        <v>105</v>
      </c>
      <c r="G3114" t="s">
        <v>8220</v>
      </c>
      <c r="H3114" t="s">
        <v>8223</v>
      </c>
      <c r="I3114" t="s">
        <v>8245</v>
      </c>
      <c r="J3114">
        <v>1455466832</v>
      </c>
      <c r="K3114">
        <v>1452874832</v>
      </c>
      <c r="L3114" t="b">
        <v>0</v>
      </c>
      <c r="M3114">
        <v>4</v>
      </c>
      <c r="N3114" t="b">
        <v>0</v>
      </c>
      <c r="O3114" t="s">
        <v>8271</v>
      </c>
      <c r="P3114">
        <f t="shared" si="192"/>
        <v>0</v>
      </c>
      <c r="Q3114">
        <f t="shared" si="193"/>
        <v>26.25</v>
      </c>
      <c r="R3114" s="12" t="s">
        <v>8308</v>
      </c>
      <c r="S3114" t="s">
        <v>8310</v>
      </c>
      <c r="T3114" s="17">
        <f t="shared" si="194"/>
        <v>42384.680925925932</v>
      </c>
      <c r="U3114" s="17">
        <f t="shared" si="195"/>
        <v>42145.656539351854</v>
      </c>
    </row>
    <row r="3115" spans="2:21" ht="28.5" hidden="1" x14ac:dyDescent="0.45">
      <c r="B3115">
        <v>1405</v>
      </c>
      <c r="C3115" s="9" t="s">
        <v>1406</v>
      </c>
      <c r="D3115" s="3" t="s">
        <v>5515</v>
      </c>
      <c r="E3115" s="5">
        <v>25000</v>
      </c>
      <c r="F3115" s="7">
        <v>105</v>
      </c>
      <c r="G3115" t="s">
        <v>8220</v>
      </c>
      <c r="H3115" t="s">
        <v>8223</v>
      </c>
      <c r="I3115" t="s">
        <v>8245</v>
      </c>
      <c r="J3115">
        <v>1417195201</v>
      </c>
      <c r="K3115">
        <v>1414599601</v>
      </c>
      <c r="L3115" t="b">
        <v>1</v>
      </c>
      <c r="M3115">
        <v>17</v>
      </c>
      <c r="N3115" t="b">
        <v>0</v>
      </c>
      <c r="O3115" t="s">
        <v>8285</v>
      </c>
      <c r="P3115">
        <f t="shared" si="192"/>
        <v>0</v>
      </c>
      <c r="Q3115">
        <f t="shared" si="193"/>
        <v>6.18</v>
      </c>
      <c r="R3115" s="12" t="s">
        <v>8311</v>
      </c>
      <c r="S3115" t="s">
        <v>8348</v>
      </c>
      <c r="T3115" s="17">
        <f t="shared" si="194"/>
        <v>41941.680567129632</v>
      </c>
      <c r="U3115" s="17">
        <f t="shared" si="195"/>
        <v>42164.083333333328</v>
      </c>
    </row>
    <row r="3116" spans="2:21" ht="42.75" hidden="1" x14ac:dyDescent="0.45">
      <c r="B3116">
        <v>1481</v>
      </c>
      <c r="C3116" s="9" t="s">
        <v>1482</v>
      </c>
      <c r="D3116" s="3" t="s">
        <v>5591</v>
      </c>
      <c r="E3116" s="5">
        <v>5000</v>
      </c>
      <c r="F3116" s="7">
        <v>105</v>
      </c>
      <c r="G3116" t="s">
        <v>8220</v>
      </c>
      <c r="H3116" t="s">
        <v>8228</v>
      </c>
      <c r="I3116" t="s">
        <v>8250</v>
      </c>
      <c r="J3116">
        <v>1383430145</v>
      </c>
      <c r="K3116">
        <v>1380838145</v>
      </c>
      <c r="L3116" t="b">
        <v>0</v>
      </c>
      <c r="M3116">
        <v>6</v>
      </c>
      <c r="N3116" t="b">
        <v>0</v>
      </c>
      <c r="O3116" t="s">
        <v>8273</v>
      </c>
      <c r="P3116">
        <f t="shared" si="192"/>
        <v>2</v>
      </c>
      <c r="Q3116">
        <f t="shared" si="193"/>
        <v>17.5</v>
      </c>
      <c r="R3116" s="12" t="s">
        <v>8311</v>
      </c>
      <c r="S3116" t="s">
        <v>8352</v>
      </c>
      <c r="T3116" s="17">
        <f t="shared" si="194"/>
        <v>41550.922974537039</v>
      </c>
      <c r="U3116" s="17">
        <f t="shared" si="195"/>
        <v>42438.714814814812</v>
      </c>
    </row>
    <row r="3117" spans="2:21" ht="42.75" hidden="1" x14ac:dyDescent="0.45">
      <c r="B3117">
        <v>2759</v>
      </c>
      <c r="C3117" s="9" t="s">
        <v>2759</v>
      </c>
      <c r="D3117" s="3" t="s">
        <v>6869</v>
      </c>
      <c r="E3117" s="5">
        <v>1000</v>
      </c>
      <c r="F3117" s="7">
        <v>105</v>
      </c>
      <c r="G3117" t="s">
        <v>8220</v>
      </c>
      <c r="H3117" t="s">
        <v>8225</v>
      </c>
      <c r="I3117" t="s">
        <v>8247</v>
      </c>
      <c r="J3117">
        <v>1468658866</v>
      </c>
      <c r="K3117">
        <v>1464943666</v>
      </c>
      <c r="L3117" t="b">
        <v>0</v>
      </c>
      <c r="M3117">
        <v>2</v>
      </c>
      <c r="N3117" t="b">
        <v>0</v>
      </c>
      <c r="O3117" t="s">
        <v>8302</v>
      </c>
      <c r="P3117">
        <f t="shared" si="192"/>
        <v>11</v>
      </c>
      <c r="Q3117">
        <f t="shared" si="193"/>
        <v>52.5</v>
      </c>
      <c r="R3117" s="12" t="s">
        <v>8311</v>
      </c>
      <c r="S3117" t="s">
        <v>8356</v>
      </c>
      <c r="T3117" s="17">
        <f t="shared" si="194"/>
        <v>42524.36650462963</v>
      </c>
      <c r="U3117" s="17">
        <f t="shared" si="195"/>
        <v>42414.680925925932</v>
      </c>
    </row>
    <row r="3118" spans="2:21" ht="42.75" hidden="1" x14ac:dyDescent="0.45">
      <c r="B3118">
        <v>3077</v>
      </c>
      <c r="C3118" s="9" t="s">
        <v>3077</v>
      </c>
      <c r="D3118" s="3" t="s">
        <v>7187</v>
      </c>
      <c r="E3118" s="5">
        <v>22000</v>
      </c>
      <c r="F3118" s="7">
        <v>105</v>
      </c>
      <c r="G3118" t="s">
        <v>8220</v>
      </c>
      <c r="H3118" t="s">
        <v>8228</v>
      </c>
      <c r="I3118" t="s">
        <v>8250</v>
      </c>
      <c r="J3118">
        <v>1488495478</v>
      </c>
      <c r="K3118">
        <v>1485903478</v>
      </c>
      <c r="L3118" t="b">
        <v>0</v>
      </c>
      <c r="M3118">
        <v>2</v>
      </c>
      <c r="N3118" t="b">
        <v>0</v>
      </c>
      <c r="O3118" t="s">
        <v>8301</v>
      </c>
      <c r="P3118">
        <f t="shared" si="192"/>
        <v>0</v>
      </c>
      <c r="Q3118">
        <f t="shared" si="193"/>
        <v>52.5</v>
      </c>
      <c r="R3118" s="12" t="s">
        <v>8323</v>
      </c>
      <c r="S3118" t="s">
        <v>8324</v>
      </c>
      <c r="T3118" s="17">
        <f t="shared" si="194"/>
        <v>42766.956921296296</v>
      </c>
      <c r="U3118" s="17">
        <f t="shared" si="195"/>
        <v>41971.722233796296</v>
      </c>
    </row>
    <row r="3119" spans="2:21" ht="42.75" hidden="1" x14ac:dyDescent="0.45">
      <c r="B3119">
        <v>4017</v>
      </c>
      <c r="C3119" s="9" t="s">
        <v>4013</v>
      </c>
      <c r="D3119" s="3" t="s">
        <v>8122</v>
      </c>
      <c r="E3119" s="5">
        <v>10000</v>
      </c>
      <c r="F3119" s="7">
        <v>105</v>
      </c>
      <c r="G3119" t="s">
        <v>8220</v>
      </c>
      <c r="H3119" t="s">
        <v>8223</v>
      </c>
      <c r="I3119" t="s">
        <v>8245</v>
      </c>
      <c r="J3119">
        <v>1409846874</v>
      </c>
      <c r="K3119">
        <v>1407254874</v>
      </c>
      <c r="L3119" t="b">
        <v>0</v>
      </c>
      <c r="M3119">
        <v>2</v>
      </c>
      <c r="N3119" t="b">
        <v>0</v>
      </c>
      <c r="O3119" t="s">
        <v>8269</v>
      </c>
      <c r="P3119">
        <f t="shared" si="192"/>
        <v>1</v>
      </c>
      <c r="Q3119">
        <f t="shared" si="193"/>
        <v>52.5</v>
      </c>
      <c r="R3119" s="12" t="s">
        <v>8323</v>
      </c>
      <c r="S3119" t="s">
        <v>8326</v>
      </c>
      <c r="T3119" s="17">
        <f t="shared" si="194"/>
        <v>41856.672152777777</v>
      </c>
      <c r="U3119" s="17">
        <f t="shared" si="195"/>
        <v>41580.922974537039</v>
      </c>
    </row>
    <row r="3120" spans="2:21" ht="42.75" hidden="1" x14ac:dyDescent="0.45">
      <c r="B3120">
        <v>2134</v>
      </c>
      <c r="C3120" s="9" t="s">
        <v>2135</v>
      </c>
      <c r="D3120" s="3" t="s">
        <v>6244</v>
      </c>
      <c r="E3120" s="5">
        <v>6000</v>
      </c>
      <c r="F3120" s="7">
        <v>104</v>
      </c>
      <c r="G3120" t="s">
        <v>8220</v>
      </c>
      <c r="H3120" t="s">
        <v>8223</v>
      </c>
      <c r="I3120" t="s">
        <v>8245</v>
      </c>
      <c r="J3120">
        <v>1367097391</v>
      </c>
      <c r="K3120">
        <v>1364505391</v>
      </c>
      <c r="L3120" t="b">
        <v>0</v>
      </c>
      <c r="M3120">
        <v>3</v>
      </c>
      <c r="N3120" t="b">
        <v>0</v>
      </c>
      <c r="O3120" t="s">
        <v>8280</v>
      </c>
      <c r="P3120">
        <f t="shared" si="192"/>
        <v>2</v>
      </c>
      <c r="Q3120">
        <f t="shared" si="193"/>
        <v>34.67</v>
      </c>
      <c r="R3120" s="12" t="s">
        <v>8316</v>
      </c>
      <c r="S3120" t="s">
        <v>8334</v>
      </c>
      <c r="T3120" s="17">
        <f t="shared" si="194"/>
        <v>41361.886469907404</v>
      </c>
      <c r="U3120" s="17">
        <f t="shared" si="195"/>
        <v>42567.36650462963</v>
      </c>
    </row>
    <row r="3121" spans="2:22" ht="28.5" hidden="1" x14ac:dyDescent="0.45">
      <c r="B3121">
        <v>1916</v>
      </c>
      <c r="C3121" s="9" t="s">
        <v>1917</v>
      </c>
      <c r="D3121" s="3" t="s">
        <v>6026</v>
      </c>
      <c r="E3121" s="5">
        <v>20000</v>
      </c>
      <c r="F3121" s="7">
        <v>102</v>
      </c>
      <c r="G3121" t="s">
        <v>8220</v>
      </c>
      <c r="H3121" t="s">
        <v>8223</v>
      </c>
      <c r="I3121" t="s">
        <v>8245</v>
      </c>
      <c r="J3121">
        <v>1478542375</v>
      </c>
      <c r="K3121">
        <v>1476378775</v>
      </c>
      <c r="L3121" t="b">
        <v>0</v>
      </c>
      <c r="M3121">
        <v>6</v>
      </c>
      <c r="N3121" t="b">
        <v>0</v>
      </c>
      <c r="O3121" t="s">
        <v>8292</v>
      </c>
      <c r="P3121">
        <f t="shared" si="192"/>
        <v>1</v>
      </c>
      <c r="Q3121">
        <f t="shared" si="193"/>
        <v>17</v>
      </c>
      <c r="R3121" s="12" t="s">
        <v>8308</v>
      </c>
      <c r="S3121" t="s">
        <v>8318</v>
      </c>
      <c r="T3121" s="17">
        <f t="shared" si="194"/>
        <v>42656.717303240745</v>
      </c>
      <c r="U3121" s="17">
        <f t="shared" si="195"/>
        <v>42796.956921296296</v>
      </c>
    </row>
    <row r="3122" spans="2:22" ht="42.75" hidden="1" x14ac:dyDescent="0.45">
      <c r="B3122">
        <v>3192</v>
      </c>
      <c r="C3122" s="9" t="s">
        <v>3192</v>
      </c>
      <c r="D3122" s="3" t="s">
        <v>7302</v>
      </c>
      <c r="E3122" s="5">
        <v>10000</v>
      </c>
      <c r="F3122" s="7">
        <v>102</v>
      </c>
      <c r="G3122" t="s">
        <v>8220</v>
      </c>
      <c r="H3122" t="s">
        <v>8224</v>
      </c>
      <c r="I3122" t="s">
        <v>8246</v>
      </c>
      <c r="J3122">
        <v>1425160800</v>
      </c>
      <c r="K3122">
        <v>1421274859</v>
      </c>
      <c r="L3122" t="b">
        <v>0</v>
      </c>
      <c r="M3122">
        <v>8</v>
      </c>
      <c r="N3122" t="b">
        <v>0</v>
      </c>
      <c r="O3122" t="s">
        <v>8303</v>
      </c>
      <c r="P3122">
        <f t="shared" si="192"/>
        <v>1</v>
      </c>
      <c r="Q3122">
        <f t="shared" si="193"/>
        <v>12.75</v>
      </c>
      <c r="R3122" s="12" t="s">
        <v>8323</v>
      </c>
      <c r="S3122" t="s">
        <v>8335</v>
      </c>
      <c r="T3122" s="17">
        <f t="shared" si="194"/>
        <v>42018.94049768518</v>
      </c>
      <c r="U3122" s="17">
        <f t="shared" si="195"/>
        <v>41886.672152777777</v>
      </c>
      <c r="V3122">
        <f>YEAR(T:T)</f>
        <v>2015</v>
      </c>
    </row>
    <row r="3123" spans="2:22" ht="42.75" hidden="1" x14ac:dyDescent="0.45">
      <c r="B3123">
        <v>640</v>
      </c>
      <c r="C3123" s="9" t="s">
        <v>641</v>
      </c>
      <c r="D3123" s="3" t="s">
        <v>4750</v>
      </c>
      <c r="E3123" s="5">
        <v>70</v>
      </c>
      <c r="F3123" s="7">
        <v>101</v>
      </c>
      <c r="G3123" t="s">
        <v>8218</v>
      </c>
      <c r="H3123" t="s">
        <v>8229</v>
      </c>
      <c r="I3123" t="s">
        <v>8248</v>
      </c>
      <c r="J3123">
        <v>1480028400</v>
      </c>
      <c r="K3123">
        <v>1478685915</v>
      </c>
      <c r="L3123" t="b">
        <v>0</v>
      </c>
      <c r="M3123">
        <v>2</v>
      </c>
      <c r="N3123" t="b">
        <v>1</v>
      </c>
      <c r="O3123" t="s">
        <v>8271</v>
      </c>
      <c r="P3123">
        <f t="shared" si="192"/>
        <v>144</v>
      </c>
      <c r="Q3123">
        <f t="shared" si="193"/>
        <v>50.5</v>
      </c>
      <c r="R3123" s="12" t="s">
        <v>8308</v>
      </c>
      <c r="S3123" t="s">
        <v>8310</v>
      </c>
      <c r="T3123" s="17">
        <f t="shared" si="194"/>
        <v>42683.420312500006</v>
      </c>
      <c r="U3123" s="17">
        <f t="shared" si="195"/>
        <v>41391.886469907404</v>
      </c>
    </row>
    <row r="3124" spans="2:22" ht="42.75" hidden="1" x14ac:dyDescent="0.45">
      <c r="B3124">
        <v>861</v>
      </c>
      <c r="C3124" s="9" t="s">
        <v>862</v>
      </c>
      <c r="D3124" s="3" t="s">
        <v>4971</v>
      </c>
      <c r="E3124" s="5">
        <v>4500</v>
      </c>
      <c r="F3124" s="7">
        <v>101</v>
      </c>
      <c r="G3124" t="s">
        <v>8220</v>
      </c>
      <c r="H3124" t="s">
        <v>8223</v>
      </c>
      <c r="I3124" t="s">
        <v>8245</v>
      </c>
      <c r="J3124">
        <v>1474067404</v>
      </c>
      <c r="K3124">
        <v>1471475404</v>
      </c>
      <c r="L3124" t="b">
        <v>0</v>
      </c>
      <c r="M3124">
        <v>2</v>
      </c>
      <c r="N3124" t="b">
        <v>0</v>
      </c>
      <c r="O3124" t="s">
        <v>8276</v>
      </c>
      <c r="P3124">
        <f t="shared" si="192"/>
        <v>2</v>
      </c>
      <c r="Q3124">
        <f t="shared" si="193"/>
        <v>50.5</v>
      </c>
      <c r="R3124" s="12" t="s">
        <v>8327</v>
      </c>
      <c r="S3124" t="s">
        <v>8350</v>
      </c>
      <c r="T3124" s="17">
        <f t="shared" si="194"/>
        <v>42599.965324074074</v>
      </c>
      <c r="U3124" s="17">
        <f t="shared" si="195"/>
        <v>42681.758969907409</v>
      </c>
    </row>
    <row r="3125" spans="2:22" ht="42.75" hidden="1" x14ac:dyDescent="0.45">
      <c r="B3125">
        <v>1550</v>
      </c>
      <c r="C3125" s="9" t="s">
        <v>1551</v>
      </c>
      <c r="D3125" s="3" t="s">
        <v>5660</v>
      </c>
      <c r="E3125" s="5">
        <v>750</v>
      </c>
      <c r="F3125" s="7">
        <v>101</v>
      </c>
      <c r="G3125" t="s">
        <v>8220</v>
      </c>
      <c r="H3125" t="s">
        <v>8224</v>
      </c>
      <c r="I3125" t="s">
        <v>8246</v>
      </c>
      <c r="J3125">
        <v>1463050034</v>
      </c>
      <c r="K3125">
        <v>1460458034</v>
      </c>
      <c r="L3125" t="b">
        <v>0</v>
      </c>
      <c r="M3125">
        <v>7</v>
      </c>
      <c r="N3125" t="b">
        <v>0</v>
      </c>
      <c r="O3125" t="s">
        <v>8287</v>
      </c>
      <c r="P3125">
        <f t="shared" si="192"/>
        <v>13</v>
      </c>
      <c r="Q3125">
        <f t="shared" si="193"/>
        <v>14.43</v>
      </c>
      <c r="R3125" s="12" t="s">
        <v>8313</v>
      </c>
      <c r="S3125" t="s">
        <v>8355</v>
      </c>
      <c r="T3125" s="17">
        <f t="shared" si="194"/>
        <v>42472.449467592596</v>
      </c>
      <c r="U3125" s="17">
        <f t="shared" si="195"/>
        <v>42063.916666666672</v>
      </c>
    </row>
    <row r="3126" spans="2:22" ht="42.75" hidden="1" x14ac:dyDescent="0.45">
      <c r="B3126">
        <v>3947</v>
      </c>
      <c r="C3126" s="9" t="s">
        <v>3944</v>
      </c>
      <c r="D3126" s="3" t="s">
        <v>8055</v>
      </c>
      <c r="E3126" s="5">
        <v>3000</v>
      </c>
      <c r="F3126" s="7">
        <v>101</v>
      </c>
      <c r="G3126" t="s">
        <v>8220</v>
      </c>
      <c r="H3126" t="s">
        <v>8223</v>
      </c>
      <c r="I3126" t="s">
        <v>8245</v>
      </c>
      <c r="J3126">
        <v>1475378744</v>
      </c>
      <c r="K3126">
        <v>1472786744</v>
      </c>
      <c r="L3126" t="b">
        <v>0</v>
      </c>
      <c r="M3126">
        <v>2</v>
      </c>
      <c r="N3126" t="b">
        <v>0</v>
      </c>
      <c r="O3126" t="s">
        <v>8269</v>
      </c>
      <c r="P3126">
        <f t="shared" si="192"/>
        <v>3</v>
      </c>
      <c r="Q3126">
        <f t="shared" si="193"/>
        <v>50.5</v>
      </c>
      <c r="R3126" s="12" t="s">
        <v>8323</v>
      </c>
      <c r="S3126" t="s">
        <v>8326</v>
      </c>
      <c r="T3126" s="17">
        <f t="shared" si="194"/>
        <v>42615.142870370371</v>
      </c>
      <c r="U3126" s="17">
        <f t="shared" si="195"/>
        <v>42698.958333333328</v>
      </c>
    </row>
    <row r="3127" spans="2:22" ht="42.75" hidden="1" x14ac:dyDescent="0.45">
      <c r="B3127">
        <v>218</v>
      </c>
      <c r="C3127" s="9" t="s">
        <v>220</v>
      </c>
      <c r="D3127" s="3" t="s">
        <v>4328</v>
      </c>
      <c r="E3127" s="5">
        <v>5000</v>
      </c>
      <c r="F3127" s="7">
        <v>100</v>
      </c>
      <c r="G3127" t="s">
        <v>8220</v>
      </c>
      <c r="H3127" t="s">
        <v>8223</v>
      </c>
      <c r="I3127" t="s">
        <v>8245</v>
      </c>
      <c r="J3127">
        <v>1431702289</v>
      </c>
      <c r="K3127">
        <v>1426518289</v>
      </c>
      <c r="L3127" t="b">
        <v>0</v>
      </c>
      <c r="M3127">
        <v>1</v>
      </c>
      <c r="N3127" t="b">
        <v>0</v>
      </c>
      <c r="O3127" t="s">
        <v>8266</v>
      </c>
      <c r="P3127">
        <f t="shared" si="192"/>
        <v>2</v>
      </c>
      <c r="Q3127">
        <f t="shared" si="193"/>
        <v>100</v>
      </c>
      <c r="R3127" s="12" t="s">
        <v>8321</v>
      </c>
      <c r="S3127" t="s">
        <v>8325</v>
      </c>
      <c r="T3127" s="17">
        <f t="shared" si="194"/>
        <v>42079.628344907411</v>
      </c>
      <c r="U3127" s="17">
        <f t="shared" si="195"/>
        <v>42629.965324074074</v>
      </c>
    </row>
    <row r="3128" spans="2:22" ht="28.5" hidden="1" x14ac:dyDescent="0.45">
      <c r="B3128">
        <v>600</v>
      </c>
      <c r="C3128" s="9" t="s">
        <v>601</v>
      </c>
      <c r="D3128" s="3" t="s">
        <v>4710</v>
      </c>
      <c r="E3128" s="5">
        <v>5000</v>
      </c>
      <c r="F3128" s="7">
        <v>100</v>
      </c>
      <c r="G3128" t="s">
        <v>8219</v>
      </c>
      <c r="H3128" t="s">
        <v>8223</v>
      </c>
      <c r="I3128" t="s">
        <v>8245</v>
      </c>
      <c r="J3128">
        <v>1431198562</v>
      </c>
      <c r="K3128">
        <v>1426014562</v>
      </c>
      <c r="L3128" t="b">
        <v>0</v>
      </c>
      <c r="M3128">
        <v>1</v>
      </c>
      <c r="N3128" t="b">
        <v>0</v>
      </c>
      <c r="O3128" t="s">
        <v>8270</v>
      </c>
      <c r="P3128">
        <f t="shared" si="192"/>
        <v>2</v>
      </c>
      <c r="Q3128">
        <f t="shared" si="193"/>
        <v>100</v>
      </c>
      <c r="R3128" s="12" t="s">
        <v>8308</v>
      </c>
      <c r="S3128" t="s">
        <v>8342</v>
      </c>
      <c r="T3128" s="17">
        <f t="shared" si="194"/>
        <v>42073.798171296294</v>
      </c>
      <c r="U3128" s="17">
        <f t="shared" si="195"/>
        <v>42502.449467592596</v>
      </c>
    </row>
    <row r="3129" spans="2:22" hidden="1" x14ac:dyDescent="0.45">
      <c r="B3129">
        <v>919</v>
      </c>
      <c r="C3129" s="9" t="s">
        <v>920</v>
      </c>
      <c r="D3129" s="3" t="s">
        <v>5029</v>
      </c>
      <c r="E3129" s="5">
        <v>20000</v>
      </c>
      <c r="F3129" s="7">
        <v>100</v>
      </c>
      <c r="G3129" t="s">
        <v>8220</v>
      </c>
      <c r="H3129" t="s">
        <v>8223</v>
      </c>
      <c r="I3129" t="s">
        <v>8245</v>
      </c>
      <c r="J3129">
        <v>1355930645</v>
      </c>
      <c r="K3129">
        <v>1352906645</v>
      </c>
      <c r="L3129" t="b">
        <v>0</v>
      </c>
      <c r="M3129">
        <v>1</v>
      </c>
      <c r="N3129" t="b">
        <v>0</v>
      </c>
      <c r="O3129" t="s">
        <v>8276</v>
      </c>
      <c r="P3129">
        <f t="shared" si="192"/>
        <v>1</v>
      </c>
      <c r="Q3129">
        <f t="shared" si="193"/>
        <v>100</v>
      </c>
      <c r="R3129" s="12" t="s">
        <v>8327</v>
      </c>
      <c r="S3129" t="s">
        <v>8350</v>
      </c>
      <c r="T3129" s="17">
        <f t="shared" si="194"/>
        <v>41227.641724537039</v>
      </c>
      <c r="U3129" s="17">
        <f t="shared" si="195"/>
        <v>42645.142870370371</v>
      </c>
    </row>
    <row r="3130" spans="2:22" ht="42.75" hidden="1" x14ac:dyDescent="0.45">
      <c r="B3130">
        <v>1100</v>
      </c>
      <c r="C3130" s="9" t="s">
        <v>1101</v>
      </c>
      <c r="D3130" s="3" t="s">
        <v>5210</v>
      </c>
      <c r="E3130" s="5">
        <v>4000</v>
      </c>
      <c r="F3130" s="7">
        <v>100</v>
      </c>
      <c r="G3130" t="s">
        <v>8220</v>
      </c>
      <c r="H3130" t="s">
        <v>8235</v>
      </c>
      <c r="I3130" t="s">
        <v>8248</v>
      </c>
      <c r="J3130">
        <v>1455417571</v>
      </c>
      <c r="K3130">
        <v>1452825571</v>
      </c>
      <c r="L3130" t="b">
        <v>0</v>
      </c>
      <c r="M3130">
        <v>10</v>
      </c>
      <c r="N3130" t="b">
        <v>0</v>
      </c>
      <c r="O3130" t="s">
        <v>8280</v>
      </c>
      <c r="P3130">
        <f t="shared" si="192"/>
        <v>3</v>
      </c>
      <c r="Q3130">
        <f t="shared" si="193"/>
        <v>10</v>
      </c>
      <c r="R3130" s="12" t="s">
        <v>8316</v>
      </c>
      <c r="S3130" t="s">
        <v>8334</v>
      </c>
      <c r="T3130" s="17">
        <f t="shared" si="194"/>
        <v>42384.110775462963</v>
      </c>
      <c r="U3130" s="17">
        <f t="shared" si="195"/>
        <v>42139.628344907411</v>
      </c>
    </row>
    <row r="3131" spans="2:22" ht="42.75" hidden="1" x14ac:dyDescent="0.45">
      <c r="B3131">
        <v>1145</v>
      </c>
      <c r="C3131" s="9" t="s">
        <v>1146</v>
      </c>
      <c r="D3131" s="3" t="s">
        <v>5255</v>
      </c>
      <c r="E3131" s="5">
        <v>80000</v>
      </c>
      <c r="F3131" s="7">
        <v>100</v>
      </c>
      <c r="G3131" t="s">
        <v>8220</v>
      </c>
      <c r="H3131" t="s">
        <v>8223</v>
      </c>
      <c r="I3131" t="s">
        <v>8245</v>
      </c>
      <c r="J3131">
        <v>1412272592</v>
      </c>
      <c r="K3131">
        <v>1407088592</v>
      </c>
      <c r="L3131" t="b">
        <v>0</v>
      </c>
      <c r="M3131">
        <v>1</v>
      </c>
      <c r="N3131" t="b">
        <v>0</v>
      </c>
      <c r="O3131" t="s">
        <v>8282</v>
      </c>
      <c r="P3131">
        <f t="shared" si="192"/>
        <v>0</v>
      </c>
      <c r="Q3131">
        <f t="shared" si="193"/>
        <v>100</v>
      </c>
      <c r="R3131" s="12" t="s">
        <v>8319</v>
      </c>
      <c r="S3131" t="s">
        <v>8345</v>
      </c>
      <c r="T3131" s="17">
        <f t="shared" si="194"/>
        <v>41854.747592592597</v>
      </c>
      <c r="U3131" s="17">
        <f t="shared" si="195"/>
        <v>42133.798171296294</v>
      </c>
    </row>
    <row r="3132" spans="2:22" ht="42.75" hidden="1" x14ac:dyDescent="0.45">
      <c r="B3132">
        <v>1170</v>
      </c>
      <c r="C3132" s="9" t="s">
        <v>1171</v>
      </c>
      <c r="D3132" s="3" t="s">
        <v>5280</v>
      </c>
      <c r="E3132" s="5">
        <v>25000</v>
      </c>
      <c r="F3132" s="7">
        <v>100</v>
      </c>
      <c r="G3132" t="s">
        <v>8220</v>
      </c>
      <c r="H3132" t="s">
        <v>8224</v>
      </c>
      <c r="I3132" t="s">
        <v>8246</v>
      </c>
      <c r="J3132">
        <v>1433021171</v>
      </c>
      <c r="K3132">
        <v>1430429171</v>
      </c>
      <c r="L3132" t="b">
        <v>0</v>
      </c>
      <c r="M3132">
        <v>2</v>
      </c>
      <c r="N3132" t="b">
        <v>0</v>
      </c>
      <c r="O3132" t="s">
        <v>8282</v>
      </c>
      <c r="P3132">
        <f t="shared" si="192"/>
        <v>0</v>
      </c>
      <c r="Q3132">
        <f t="shared" si="193"/>
        <v>50</v>
      </c>
      <c r="R3132" s="12" t="s">
        <v>8319</v>
      </c>
      <c r="S3132" t="s">
        <v>8345</v>
      </c>
      <c r="T3132" s="17">
        <f t="shared" si="194"/>
        <v>42124.893182870372</v>
      </c>
      <c r="U3132" s="17">
        <f t="shared" si="195"/>
        <v>41262.641724537039</v>
      </c>
    </row>
    <row r="3133" spans="2:22" ht="42.75" hidden="1" x14ac:dyDescent="0.45">
      <c r="B3133">
        <v>1183</v>
      </c>
      <c r="C3133" s="9" t="s">
        <v>1184</v>
      </c>
      <c r="D3133" s="3" t="s">
        <v>5293</v>
      </c>
      <c r="E3133" s="5">
        <v>2500</v>
      </c>
      <c r="F3133" s="7">
        <v>100</v>
      </c>
      <c r="G3133" t="s">
        <v>8220</v>
      </c>
      <c r="H3133" t="s">
        <v>8223</v>
      </c>
      <c r="I3133" t="s">
        <v>8245</v>
      </c>
      <c r="J3133">
        <v>1478059140</v>
      </c>
      <c r="K3133">
        <v>1476391223</v>
      </c>
      <c r="L3133" t="b">
        <v>0</v>
      </c>
      <c r="M3133">
        <v>3</v>
      </c>
      <c r="N3133" t="b">
        <v>0</v>
      </c>
      <c r="O3133" t="s">
        <v>8282</v>
      </c>
      <c r="P3133">
        <f t="shared" si="192"/>
        <v>4</v>
      </c>
      <c r="Q3133">
        <f t="shared" si="193"/>
        <v>33.33</v>
      </c>
      <c r="R3133" s="12" t="s">
        <v>8319</v>
      </c>
      <c r="S3133" t="s">
        <v>8345</v>
      </c>
      <c r="T3133" s="17">
        <f t="shared" si="194"/>
        <v>42656.86137731481</v>
      </c>
      <c r="U3133" s="17">
        <f t="shared" si="195"/>
        <v>42414.110775462963</v>
      </c>
    </row>
    <row r="3134" spans="2:22" ht="42.75" hidden="1" x14ac:dyDescent="0.45">
      <c r="B3134">
        <v>1342</v>
      </c>
      <c r="C3134" s="9" t="s">
        <v>1343</v>
      </c>
      <c r="D3134" s="3" t="s">
        <v>5452</v>
      </c>
      <c r="E3134" s="5">
        <v>50000</v>
      </c>
      <c r="F3134" s="7">
        <v>100</v>
      </c>
      <c r="G3134" t="s">
        <v>8219</v>
      </c>
      <c r="H3134" t="s">
        <v>8223</v>
      </c>
      <c r="I3134" t="s">
        <v>8245</v>
      </c>
      <c r="J3134">
        <v>1437161739</v>
      </c>
      <c r="K3134">
        <v>1434569739</v>
      </c>
      <c r="L3134" t="b">
        <v>0</v>
      </c>
      <c r="M3134">
        <v>1</v>
      </c>
      <c r="N3134" t="b">
        <v>0</v>
      </c>
      <c r="O3134" t="s">
        <v>8271</v>
      </c>
      <c r="P3134">
        <f t="shared" si="192"/>
        <v>0</v>
      </c>
      <c r="Q3134">
        <f t="shared" si="193"/>
        <v>100</v>
      </c>
      <c r="R3134" s="12" t="s">
        <v>8308</v>
      </c>
      <c r="S3134" t="s">
        <v>8310</v>
      </c>
      <c r="T3134" s="17">
        <f t="shared" si="194"/>
        <v>42172.816423611104</v>
      </c>
      <c r="U3134" s="17">
        <f t="shared" si="195"/>
        <v>41914.747592592597</v>
      </c>
    </row>
    <row r="3135" spans="2:22" ht="57" hidden="1" x14ac:dyDescent="0.45">
      <c r="B3135">
        <v>1413</v>
      </c>
      <c r="C3135" s="9" t="s">
        <v>1414</v>
      </c>
      <c r="D3135" s="3" t="s">
        <v>5523</v>
      </c>
      <c r="E3135" s="5">
        <v>2000</v>
      </c>
      <c r="F3135" s="7">
        <v>100</v>
      </c>
      <c r="G3135" t="s">
        <v>8220</v>
      </c>
      <c r="H3135" t="s">
        <v>8236</v>
      </c>
      <c r="I3135" t="s">
        <v>8248</v>
      </c>
      <c r="J3135">
        <v>1455964170</v>
      </c>
      <c r="K3135">
        <v>1450780170</v>
      </c>
      <c r="L3135" t="b">
        <v>0</v>
      </c>
      <c r="M3135">
        <v>1</v>
      </c>
      <c r="N3135" t="b">
        <v>0</v>
      </c>
      <c r="O3135" t="s">
        <v>8285</v>
      </c>
      <c r="P3135">
        <f t="shared" si="192"/>
        <v>5</v>
      </c>
      <c r="Q3135">
        <f t="shared" si="193"/>
        <v>100</v>
      </c>
      <c r="R3135" s="12" t="s">
        <v>8311</v>
      </c>
      <c r="S3135" t="s">
        <v>8348</v>
      </c>
      <c r="T3135" s="17">
        <f t="shared" si="194"/>
        <v>42360.437152777777</v>
      </c>
      <c r="U3135" s="17">
        <f t="shared" si="195"/>
        <v>42154.893182870372</v>
      </c>
    </row>
    <row r="3136" spans="2:22" ht="42.75" hidden="1" x14ac:dyDescent="0.45">
      <c r="B3136">
        <v>1423</v>
      </c>
      <c r="C3136" s="9" t="s">
        <v>1424</v>
      </c>
      <c r="D3136" s="3" t="s">
        <v>5533</v>
      </c>
      <c r="E3136" s="5">
        <v>30000</v>
      </c>
      <c r="F3136" s="7">
        <v>100</v>
      </c>
      <c r="G3136" t="s">
        <v>8220</v>
      </c>
      <c r="H3136" t="s">
        <v>8225</v>
      </c>
      <c r="I3136" t="s">
        <v>8247</v>
      </c>
      <c r="J3136">
        <v>1451637531</v>
      </c>
      <c r="K3136">
        <v>1449045531</v>
      </c>
      <c r="L3136" t="b">
        <v>0</v>
      </c>
      <c r="M3136">
        <v>1</v>
      </c>
      <c r="N3136" t="b">
        <v>0</v>
      </c>
      <c r="O3136" t="s">
        <v>8285</v>
      </c>
      <c r="P3136">
        <f t="shared" si="192"/>
        <v>0</v>
      </c>
      <c r="Q3136">
        <f t="shared" si="193"/>
        <v>100</v>
      </c>
      <c r="R3136" s="12" t="s">
        <v>8311</v>
      </c>
      <c r="S3136" t="s">
        <v>8348</v>
      </c>
      <c r="T3136" s="17">
        <f t="shared" si="194"/>
        <v>42340.360312500001</v>
      </c>
      <c r="U3136" s="17">
        <f t="shared" si="195"/>
        <v>42676.165972222225</v>
      </c>
    </row>
    <row r="3137" spans="2:22" ht="42.75" hidden="1" x14ac:dyDescent="0.45">
      <c r="B3137">
        <v>1491</v>
      </c>
      <c r="C3137" s="9" t="s">
        <v>1492</v>
      </c>
      <c r="D3137" s="3" t="s">
        <v>5601</v>
      </c>
      <c r="E3137" s="5">
        <v>1200</v>
      </c>
      <c r="F3137" s="7">
        <v>100</v>
      </c>
      <c r="G3137" t="s">
        <v>8220</v>
      </c>
      <c r="H3137" t="s">
        <v>8223</v>
      </c>
      <c r="I3137" t="s">
        <v>8245</v>
      </c>
      <c r="J3137">
        <v>1424014680</v>
      </c>
      <c r="K3137">
        <v>1418922443</v>
      </c>
      <c r="L3137" t="b">
        <v>0</v>
      </c>
      <c r="M3137">
        <v>1</v>
      </c>
      <c r="N3137" t="b">
        <v>0</v>
      </c>
      <c r="O3137" t="s">
        <v>8273</v>
      </c>
      <c r="P3137">
        <f t="shared" si="192"/>
        <v>8</v>
      </c>
      <c r="Q3137">
        <f t="shared" si="193"/>
        <v>100</v>
      </c>
      <c r="R3137" s="12" t="s">
        <v>8311</v>
      </c>
      <c r="S3137" t="s">
        <v>8352</v>
      </c>
      <c r="T3137" s="17">
        <f t="shared" si="194"/>
        <v>41991.713460648149</v>
      </c>
      <c r="U3137" s="17">
        <f t="shared" si="195"/>
        <v>42202.816423611104</v>
      </c>
    </row>
    <row r="3138" spans="2:22" ht="42.75" hidden="1" x14ac:dyDescent="0.45">
      <c r="B3138">
        <v>1557</v>
      </c>
      <c r="C3138" s="9" t="s">
        <v>1558</v>
      </c>
      <c r="D3138" s="3" t="s">
        <v>5667</v>
      </c>
      <c r="E3138" s="5">
        <v>2500</v>
      </c>
      <c r="F3138" s="7">
        <v>100</v>
      </c>
      <c r="G3138" t="s">
        <v>8220</v>
      </c>
      <c r="H3138" t="s">
        <v>8223</v>
      </c>
      <c r="I3138" t="s">
        <v>8245</v>
      </c>
      <c r="J3138">
        <v>1411227633</v>
      </c>
      <c r="K3138">
        <v>1408549233</v>
      </c>
      <c r="L3138" t="b">
        <v>0</v>
      </c>
      <c r="M3138">
        <v>1</v>
      </c>
      <c r="N3138" t="b">
        <v>0</v>
      </c>
      <c r="O3138" t="s">
        <v>8287</v>
      </c>
      <c r="P3138">
        <f t="shared" si="192"/>
        <v>4</v>
      </c>
      <c r="Q3138">
        <f t="shared" si="193"/>
        <v>100</v>
      </c>
      <c r="R3138" s="12" t="s">
        <v>8313</v>
      </c>
      <c r="S3138" t="s">
        <v>8355</v>
      </c>
      <c r="T3138" s="17">
        <f t="shared" si="194"/>
        <v>41871.65315972222</v>
      </c>
      <c r="U3138" s="17">
        <f t="shared" si="195"/>
        <v>42420.437152777777</v>
      </c>
    </row>
    <row r="3139" spans="2:22" ht="42.75" hidden="1" x14ac:dyDescent="0.45">
      <c r="B3139">
        <v>1565</v>
      </c>
      <c r="C3139" s="9" t="s">
        <v>1566</v>
      </c>
      <c r="D3139" s="3" t="s">
        <v>5675</v>
      </c>
      <c r="E3139" s="5">
        <v>4000</v>
      </c>
      <c r="F3139" s="7">
        <v>100</v>
      </c>
      <c r="G3139" t="s">
        <v>8219</v>
      </c>
      <c r="H3139" t="s">
        <v>8223</v>
      </c>
      <c r="I3139" t="s">
        <v>8245</v>
      </c>
      <c r="J3139">
        <v>1307554261</v>
      </c>
      <c r="K3139">
        <v>1304962261</v>
      </c>
      <c r="L3139" t="b">
        <v>0</v>
      </c>
      <c r="M3139">
        <v>1</v>
      </c>
      <c r="N3139" t="b">
        <v>0</v>
      </c>
      <c r="O3139" t="s">
        <v>8288</v>
      </c>
      <c r="P3139">
        <f t="shared" ref="P3139:P3202" si="196">ROUND(F3139/E3139*100,0)</f>
        <v>3</v>
      </c>
      <c r="Q3139">
        <f t="shared" ref="Q3139:Q3202" si="197">IFERROR(ROUND(F3139/M3139,2),0)</f>
        <v>100</v>
      </c>
      <c r="R3139" s="12" t="s">
        <v>8311</v>
      </c>
      <c r="S3139" t="s">
        <v>8349</v>
      </c>
      <c r="T3139" s="17">
        <f t="shared" ref="T3139:T3202" si="198">(((K3139/60)/60)/24)+DATE(1970,1,1)</f>
        <v>40672.729872685188</v>
      </c>
      <c r="U3139" s="17">
        <f t="shared" si="195"/>
        <v>42370.360312500001</v>
      </c>
    </row>
    <row r="3140" spans="2:22" ht="42.75" hidden="1" x14ac:dyDescent="0.45">
      <c r="B3140">
        <v>2368</v>
      </c>
      <c r="C3140" s="9" t="s">
        <v>2369</v>
      </c>
      <c r="D3140" s="3" t="s">
        <v>6478</v>
      </c>
      <c r="E3140" s="5">
        <v>40000</v>
      </c>
      <c r="F3140" s="7">
        <v>100</v>
      </c>
      <c r="G3140" t="s">
        <v>8219</v>
      </c>
      <c r="H3140" t="s">
        <v>8223</v>
      </c>
      <c r="I3140" t="s">
        <v>8245</v>
      </c>
      <c r="J3140">
        <v>1429028365</v>
      </c>
      <c r="K3140">
        <v>1425143965</v>
      </c>
      <c r="L3140" t="b">
        <v>0</v>
      </c>
      <c r="M3140">
        <v>2</v>
      </c>
      <c r="N3140" t="b">
        <v>0</v>
      </c>
      <c r="O3140" t="s">
        <v>8270</v>
      </c>
      <c r="P3140">
        <f t="shared" si="196"/>
        <v>0</v>
      </c>
      <c r="Q3140">
        <f t="shared" si="197"/>
        <v>50</v>
      </c>
      <c r="R3140" s="12" t="s">
        <v>8308</v>
      </c>
      <c r="S3140" t="s">
        <v>8342</v>
      </c>
      <c r="T3140" s="17">
        <f t="shared" si="198"/>
        <v>42063.721817129626</v>
      </c>
      <c r="U3140" s="17">
        <f t="shared" si="195"/>
        <v>42050.651388888888</v>
      </c>
    </row>
    <row r="3141" spans="2:22" ht="42.75" hidden="1" x14ac:dyDescent="0.45">
      <c r="B3141">
        <v>2565</v>
      </c>
      <c r="C3141" s="9" t="s">
        <v>2565</v>
      </c>
      <c r="D3141" s="3" t="s">
        <v>6675</v>
      </c>
      <c r="E3141" s="5">
        <v>10000</v>
      </c>
      <c r="F3141" s="7">
        <v>100</v>
      </c>
      <c r="G3141" t="s">
        <v>8219</v>
      </c>
      <c r="H3141" t="s">
        <v>8223</v>
      </c>
      <c r="I3141" t="s">
        <v>8245</v>
      </c>
      <c r="J3141">
        <v>1462827000</v>
      </c>
      <c r="K3141">
        <v>1457710589</v>
      </c>
      <c r="L3141" t="b">
        <v>0</v>
      </c>
      <c r="M3141">
        <v>1</v>
      </c>
      <c r="N3141" t="b">
        <v>0</v>
      </c>
      <c r="O3141" t="s">
        <v>8282</v>
      </c>
      <c r="P3141">
        <f t="shared" si="196"/>
        <v>1</v>
      </c>
      <c r="Q3141">
        <f t="shared" si="197"/>
        <v>100</v>
      </c>
      <c r="R3141" s="12" t="s">
        <v>8319</v>
      </c>
      <c r="S3141" t="s">
        <v>8345</v>
      </c>
      <c r="T3141" s="17">
        <f t="shared" si="198"/>
        <v>42440.650335648148</v>
      </c>
      <c r="U3141" s="17">
        <f t="shared" si="195"/>
        <v>41902.65315972222</v>
      </c>
    </row>
    <row r="3142" spans="2:22" ht="42.75" hidden="1" x14ac:dyDescent="0.45">
      <c r="B3142">
        <v>2766</v>
      </c>
      <c r="C3142" s="9" t="s">
        <v>2766</v>
      </c>
      <c r="D3142" s="3" t="s">
        <v>6876</v>
      </c>
      <c r="E3142" s="5">
        <v>5000</v>
      </c>
      <c r="F3142" s="7">
        <v>100</v>
      </c>
      <c r="G3142" t="s">
        <v>8220</v>
      </c>
      <c r="H3142" t="s">
        <v>8223</v>
      </c>
      <c r="I3142" t="s">
        <v>8245</v>
      </c>
      <c r="J3142">
        <v>1313078518</v>
      </c>
      <c r="K3142">
        <v>1310486518</v>
      </c>
      <c r="L3142" t="b">
        <v>0</v>
      </c>
      <c r="M3142">
        <v>4</v>
      </c>
      <c r="N3142" t="b">
        <v>0</v>
      </c>
      <c r="O3142" t="s">
        <v>8302</v>
      </c>
      <c r="P3142">
        <f t="shared" si="196"/>
        <v>2</v>
      </c>
      <c r="Q3142">
        <f t="shared" si="197"/>
        <v>25</v>
      </c>
      <c r="R3142" s="12" t="s">
        <v>8311</v>
      </c>
      <c r="S3142" t="s">
        <v>8356</v>
      </c>
      <c r="T3142" s="17">
        <f t="shared" si="198"/>
        <v>40736.668032407404</v>
      </c>
      <c r="U3142" s="17">
        <f t="shared" ref="U3142:U3205" si="199">(((J3139/60)/60)/24)+DATE(1970,1,1)</f>
        <v>40702.729872685188</v>
      </c>
    </row>
    <row r="3143" spans="2:22" ht="42.75" hidden="1" x14ac:dyDescent="0.45">
      <c r="B3143">
        <v>2944</v>
      </c>
      <c r="C3143" s="9" t="s">
        <v>2944</v>
      </c>
      <c r="D3143" s="3" t="s">
        <v>7054</v>
      </c>
      <c r="E3143" s="5">
        <v>10000</v>
      </c>
      <c r="F3143" s="7">
        <v>100</v>
      </c>
      <c r="G3143" t="s">
        <v>8220</v>
      </c>
      <c r="H3143" t="s">
        <v>8223</v>
      </c>
      <c r="I3143" t="s">
        <v>8245</v>
      </c>
      <c r="J3143">
        <v>1433714198</v>
      </c>
      <c r="K3143">
        <v>1431122198</v>
      </c>
      <c r="L3143" t="b">
        <v>0</v>
      </c>
      <c r="M3143">
        <v>1</v>
      </c>
      <c r="N3143" t="b">
        <v>0</v>
      </c>
      <c r="O3143" t="s">
        <v>8301</v>
      </c>
      <c r="P3143">
        <f t="shared" si="196"/>
        <v>1</v>
      </c>
      <c r="Q3143">
        <f t="shared" si="197"/>
        <v>100</v>
      </c>
      <c r="R3143" s="12" t="s">
        <v>8323</v>
      </c>
      <c r="S3143" t="s">
        <v>8324</v>
      </c>
      <c r="T3143" s="17">
        <f t="shared" si="198"/>
        <v>42132.9143287037</v>
      </c>
      <c r="U3143" s="17">
        <f t="shared" si="199"/>
        <v>42108.680150462969</v>
      </c>
    </row>
    <row r="3144" spans="2:22" ht="42.75" hidden="1" x14ac:dyDescent="0.45">
      <c r="B3144">
        <v>3576</v>
      </c>
      <c r="C3144" s="9" t="s">
        <v>3575</v>
      </c>
      <c r="D3144" s="3" t="s">
        <v>7686</v>
      </c>
      <c r="E3144" s="5">
        <v>100</v>
      </c>
      <c r="F3144" s="7">
        <v>100</v>
      </c>
      <c r="G3144" t="s">
        <v>8218</v>
      </c>
      <c r="H3144" t="s">
        <v>8223</v>
      </c>
      <c r="I3144" t="s">
        <v>8245</v>
      </c>
      <c r="J3144">
        <v>1480947054</v>
      </c>
      <c r="K3144">
        <v>1475759454</v>
      </c>
      <c r="L3144" t="b">
        <v>0</v>
      </c>
      <c r="M3144">
        <v>5</v>
      </c>
      <c r="N3144" t="b">
        <v>1</v>
      </c>
      <c r="O3144" t="s">
        <v>8269</v>
      </c>
      <c r="P3144">
        <f t="shared" si="196"/>
        <v>100</v>
      </c>
      <c r="Q3144">
        <f t="shared" si="197"/>
        <v>20</v>
      </c>
      <c r="R3144" s="12" t="s">
        <v>8323</v>
      </c>
      <c r="S3144" t="s">
        <v>8326</v>
      </c>
      <c r="T3144" s="17">
        <f t="shared" si="198"/>
        <v>42649.54923611111</v>
      </c>
      <c r="U3144" s="17">
        <f t="shared" si="199"/>
        <v>42499.868055555555</v>
      </c>
    </row>
    <row r="3145" spans="2:22" ht="42.75" hidden="1" x14ac:dyDescent="0.45">
      <c r="B3145">
        <v>3632</v>
      </c>
      <c r="C3145" s="9" t="s">
        <v>3630</v>
      </c>
      <c r="D3145" s="3" t="s">
        <v>7742</v>
      </c>
      <c r="E3145" s="5">
        <v>500</v>
      </c>
      <c r="F3145" s="7">
        <v>100</v>
      </c>
      <c r="G3145" t="s">
        <v>8220</v>
      </c>
      <c r="H3145" t="s">
        <v>8224</v>
      </c>
      <c r="I3145" t="s">
        <v>8246</v>
      </c>
      <c r="J3145">
        <v>1416781749</v>
      </c>
      <c r="K3145">
        <v>1415053749</v>
      </c>
      <c r="L3145" t="b">
        <v>0</v>
      </c>
      <c r="M3145">
        <v>1</v>
      </c>
      <c r="N3145" t="b">
        <v>0</v>
      </c>
      <c r="O3145" t="s">
        <v>8303</v>
      </c>
      <c r="P3145">
        <f t="shared" si="196"/>
        <v>20</v>
      </c>
      <c r="Q3145">
        <f t="shared" si="197"/>
        <v>100</v>
      </c>
      <c r="R3145" s="12" t="s">
        <v>8323</v>
      </c>
      <c r="S3145" t="s">
        <v>8335</v>
      </c>
      <c r="T3145" s="17">
        <f t="shared" si="198"/>
        <v>41946.936909722222</v>
      </c>
      <c r="U3145" s="17">
        <f t="shared" si="199"/>
        <v>40766.668032407404</v>
      </c>
      <c r="V3145">
        <f>YEAR(T:T)</f>
        <v>2014</v>
      </c>
    </row>
    <row r="3146" spans="2:22" ht="42.75" hidden="1" x14ac:dyDescent="0.45">
      <c r="B3146">
        <v>3730</v>
      </c>
      <c r="C3146" s="9" t="s">
        <v>3727</v>
      </c>
      <c r="D3146" s="3" t="s">
        <v>7840</v>
      </c>
      <c r="E3146" s="5">
        <v>1000</v>
      </c>
      <c r="F3146" s="7">
        <v>100</v>
      </c>
      <c r="G3146" t="s">
        <v>8220</v>
      </c>
      <c r="H3146" t="s">
        <v>8223</v>
      </c>
      <c r="I3146" t="s">
        <v>8245</v>
      </c>
      <c r="J3146">
        <v>1439828159</v>
      </c>
      <c r="K3146">
        <v>1437236159</v>
      </c>
      <c r="L3146" t="b">
        <v>0</v>
      </c>
      <c r="M3146">
        <v>1</v>
      </c>
      <c r="N3146" t="b">
        <v>0</v>
      </c>
      <c r="O3146" t="s">
        <v>8269</v>
      </c>
      <c r="P3146">
        <f t="shared" si="196"/>
        <v>10</v>
      </c>
      <c r="Q3146">
        <f t="shared" si="197"/>
        <v>100</v>
      </c>
      <c r="R3146" s="12" t="s">
        <v>8323</v>
      </c>
      <c r="S3146" t="s">
        <v>8326</v>
      </c>
      <c r="T3146" s="17">
        <f t="shared" si="198"/>
        <v>42203.677766203706</v>
      </c>
      <c r="U3146" s="17">
        <f t="shared" si="199"/>
        <v>42162.9143287037</v>
      </c>
    </row>
    <row r="3147" spans="2:22" ht="42.75" hidden="1" x14ac:dyDescent="0.45">
      <c r="B3147">
        <v>3742</v>
      </c>
      <c r="C3147" s="9" t="s">
        <v>3739</v>
      </c>
      <c r="D3147" s="3" t="s">
        <v>7852</v>
      </c>
      <c r="E3147" s="5">
        <v>5000</v>
      </c>
      <c r="F3147" s="7">
        <v>100</v>
      </c>
      <c r="G3147" t="s">
        <v>8220</v>
      </c>
      <c r="H3147" t="s">
        <v>8223</v>
      </c>
      <c r="I3147" t="s">
        <v>8245</v>
      </c>
      <c r="J3147">
        <v>1409980144</v>
      </c>
      <c r="K3147">
        <v>1407388144</v>
      </c>
      <c r="L3147" t="b">
        <v>0</v>
      </c>
      <c r="M3147">
        <v>4</v>
      </c>
      <c r="N3147" t="b">
        <v>0</v>
      </c>
      <c r="O3147" t="s">
        <v>8269</v>
      </c>
      <c r="P3147">
        <f t="shared" si="196"/>
        <v>2</v>
      </c>
      <c r="Q3147">
        <f t="shared" si="197"/>
        <v>25</v>
      </c>
      <c r="R3147" s="12" t="s">
        <v>8323</v>
      </c>
      <c r="S3147" t="s">
        <v>8326</v>
      </c>
      <c r="T3147" s="17">
        <f t="shared" si="198"/>
        <v>41858.214629629627</v>
      </c>
      <c r="U3147" s="17">
        <f t="shared" si="199"/>
        <v>42709.590902777782</v>
      </c>
    </row>
    <row r="3148" spans="2:22" hidden="1" x14ac:dyDescent="0.45">
      <c r="B3148">
        <v>3861</v>
      </c>
      <c r="C3148" s="9" t="s">
        <v>3858</v>
      </c>
      <c r="D3148" s="3" t="s">
        <v>7970</v>
      </c>
      <c r="E3148" s="5">
        <v>2000</v>
      </c>
      <c r="F3148" s="7">
        <v>100</v>
      </c>
      <c r="G3148" t="s">
        <v>8220</v>
      </c>
      <c r="H3148" t="s">
        <v>8223</v>
      </c>
      <c r="I3148" t="s">
        <v>8245</v>
      </c>
      <c r="J3148">
        <v>1415828820</v>
      </c>
      <c r="K3148">
        <v>1412258977</v>
      </c>
      <c r="L3148" t="b">
        <v>0</v>
      </c>
      <c r="M3148">
        <v>1</v>
      </c>
      <c r="N3148" t="b">
        <v>0</v>
      </c>
      <c r="O3148" t="s">
        <v>8269</v>
      </c>
      <c r="P3148">
        <f t="shared" si="196"/>
        <v>5</v>
      </c>
      <c r="Q3148">
        <f t="shared" si="197"/>
        <v>100</v>
      </c>
      <c r="R3148" s="12" t="s">
        <v>8323</v>
      </c>
      <c r="S3148" t="s">
        <v>8326</v>
      </c>
      <c r="T3148" s="17">
        <f t="shared" si="198"/>
        <v>41914.590011574073</v>
      </c>
      <c r="U3148" s="17">
        <f t="shared" si="199"/>
        <v>41966.936909722222</v>
      </c>
    </row>
    <row r="3149" spans="2:22" ht="28.5" hidden="1" x14ac:dyDescent="0.45">
      <c r="B3149">
        <v>3991</v>
      </c>
      <c r="C3149" s="9" t="s">
        <v>3987</v>
      </c>
      <c r="D3149" s="3" t="s">
        <v>8097</v>
      </c>
      <c r="E3149" s="5">
        <v>500</v>
      </c>
      <c r="F3149" s="7">
        <v>100</v>
      </c>
      <c r="G3149" t="s">
        <v>8220</v>
      </c>
      <c r="H3149" t="s">
        <v>8223</v>
      </c>
      <c r="I3149" t="s">
        <v>8245</v>
      </c>
      <c r="J3149">
        <v>1433086082</v>
      </c>
      <c r="K3149">
        <v>1430494082</v>
      </c>
      <c r="L3149" t="b">
        <v>0</v>
      </c>
      <c r="M3149">
        <v>1</v>
      </c>
      <c r="N3149" t="b">
        <v>0</v>
      </c>
      <c r="O3149" t="s">
        <v>8269</v>
      </c>
      <c r="P3149">
        <f t="shared" si="196"/>
        <v>20</v>
      </c>
      <c r="Q3149">
        <f t="shared" si="197"/>
        <v>100</v>
      </c>
      <c r="R3149" s="12" t="s">
        <v>8323</v>
      </c>
      <c r="S3149" t="s">
        <v>8326</v>
      </c>
      <c r="T3149" s="17">
        <f t="shared" si="198"/>
        <v>42125.644467592589</v>
      </c>
      <c r="U3149" s="17">
        <f t="shared" si="199"/>
        <v>42233.677766203706</v>
      </c>
    </row>
    <row r="3150" spans="2:22" ht="42.75" hidden="1" x14ac:dyDescent="0.45">
      <c r="B3150">
        <v>4020</v>
      </c>
      <c r="C3150" s="9" t="s">
        <v>4016</v>
      </c>
      <c r="D3150" s="3" t="s">
        <v>8125</v>
      </c>
      <c r="E3150" s="5">
        <v>600</v>
      </c>
      <c r="F3150" s="7">
        <v>100</v>
      </c>
      <c r="G3150" t="s">
        <v>8220</v>
      </c>
      <c r="H3150" t="s">
        <v>8223</v>
      </c>
      <c r="I3150" t="s">
        <v>8245</v>
      </c>
      <c r="J3150">
        <v>1427168099</v>
      </c>
      <c r="K3150">
        <v>1424579699</v>
      </c>
      <c r="L3150" t="b">
        <v>0</v>
      </c>
      <c r="M3150">
        <v>3</v>
      </c>
      <c r="N3150" t="b">
        <v>0</v>
      </c>
      <c r="O3150" t="s">
        <v>8269</v>
      </c>
      <c r="P3150">
        <f t="shared" si="196"/>
        <v>17</v>
      </c>
      <c r="Q3150">
        <f t="shared" si="197"/>
        <v>33.33</v>
      </c>
      <c r="R3150" s="12" t="s">
        <v>8323</v>
      </c>
      <c r="S3150" t="s">
        <v>8326</v>
      </c>
      <c r="T3150" s="17">
        <f t="shared" si="198"/>
        <v>42057.190960648149</v>
      </c>
      <c r="U3150" s="17">
        <f t="shared" si="199"/>
        <v>41888.214629629627</v>
      </c>
    </row>
    <row r="3151" spans="2:22" ht="42.75" hidden="1" x14ac:dyDescent="0.45">
      <c r="B3151">
        <v>4103</v>
      </c>
      <c r="C3151" s="9" t="s">
        <v>4099</v>
      </c>
      <c r="D3151" s="3" t="s">
        <v>8206</v>
      </c>
      <c r="E3151" s="5">
        <v>1000</v>
      </c>
      <c r="F3151" s="7">
        <v>100</v>
      </c>
      <c r="G3151" t="s">
        <v>8220</v>
      </c>
      <c r="H3151" t="s">
        <v>8223</v>
      </c>
      <c r="I3151" t="s">
        <v>8245</v>
      </c>
      <c r="J3151">
        <v>1440613920</v>
      </c>
      <c r="K3151">
        <v>1435953566</v>
      </c>
      <c r="L3151" t="b">
        <v>0</v>
      </c>
      <c r="M3151">
        <v>6</v>
      </c>
      <c r="N3151" t="b">
        <v>0</v>
      </c>
      <c r="O3151" t="s">
        <v>8269</v>
      </c>
      <c r="P3151">
        <f t="shared" si="196"/>
        <v>10</v>
      </c>
      <c r="Q3151">
        <f t="shared" si="197"/>
        <v>16.670000000000002</v>
      </c>
      <c r="R3151" s="12" t="s">
        <v>8323</v>
      </c>
      <c r="S3151" t="s">
        <v>8326</v>
      </c>
      <c r="T3151" s="17">
        <f t="shared" si="198"/>
        <v>42188.83293981482</v>
      </c>
      <c r="U3151" s="17">
        <f t="shared" si="199"/>
        <v>41955.907638888893</v>
      </c>
    </row>
    <row r="3152" spans="2:22" ht="42.75" hidden="1" x14ac:dyDescent="0.45">
      <c r="B3152">
        <v>3140</v>
      </c>
      <c r="C3152" s="9" t="s">
        <v>3140</v>
      </c>
      <c r="D3152" s="3" t="s">
        <v>7250</v>
      </c>
      <c r="E3152" s="5">
        <v>10000</v>
      </c>
      <c r="F3152" s="7">
        <v>96</v>
      </c>
      <c r="G3152" t="s">
        <v>8221</v>
      </c>
      <c r="H3152" t="s">
        <v>8229</v>
      </c>
      <c r="I3152" t="s">
        <v>8248</v>
      </c>
      <c r="J3152">
        <v>1491581703</v>
      </c>
      <c r="K3152">
        <v>1488993303</v>
      </c>
      <c r="L3152" t="b">
        <v>0</v>
      </c>
      <c r="M3152">
        <v>4</v>
      </c>
      <c r="N3152" t="b">
        <v>0</v>
      </c>
      <c r="O3152" t="s">
        <v>8269</v>
      </c>
      <c r="P3152">
        <f t="shared" si="196"/>
        <v>1</v>
      </c>
      <c r="Q3152">
        <f t="shared" si="197"/>
        <v>24</v>
      </c>
      <c r="R3152" s="12" t="s">
        <v>8323</v>
      </c>
      <c r="S3152" t="s">
        <v>8326</v>
      </c>
      <c r="T3152" s="17">
        <f t="shared" si="198"/>
        <v>42802.718784722223</v>
      </c>
      <c r="U3152" s="17">
        <f t="shared" si="199"/>
        <v>42155.644467592589</v>
      </c>
    </row>
    <row r="3153" spans="2:21" ht="42.75" hidden="1" x14ac:dyDescent="0.45">
      <c r="B3153">
        <v>661</v>
      </c>
      <c r="C3153" s="9" t="s">
        <v>662</v>
      </c>
      <c r="D3153" s="3" t="s">
        <v>4771</v>
      </c>
      <c r="E3153" s="5">
        <v>10000</v>
      </c>
      <c r="F3153" s="7">
        <v>95</v>
      </c>
      <c r="G3153" t="s">
        <v>8220</v>
      </c>
      <c r="H3153" t="s">
        <v>8223</v>
      </c>
      <c r="I3153" t="s">
        <v>8245</v>
      </c>
      <c r="J3153">
        <v>1477236559</v>
      </c>
      <c r="K3153">
        <v>1474644559</v>
      </c>
      <c r="L3153" t="b">
        <v>0</v>
      </c>
      <c r="M3153">
        <v>9</v>
      </c>
      <c r="N3153" t="b">
        <v>0</v>
      </c>
      <c r="O3153" t="s">
        <v>8271</v>
      </c>
      <c r="P3153">
        <f t="shared" si="196"/>
        <v>1</v>
      </c>
      <c r="Q3153">
        <f t="shared" si="197"/>
        <v>10.56</v>
      </c>
      <c r="R3153" s="12" t="s">
        <v>8308</v>
      </c>
      <c r="S3153" t="s">
        <v>8310</v>
      </c>
      <c r="T3153" s="17">
        <f t="shared" si="198"/>
        <v>42636.645358796297</v>
      </c>
      <c r="U3153" s="17">
        <f t="shared" si="199"/>
        <v>42087.149293981478</v>
      </c>
    </row>
    <row r="3154" spans="2:21" ht="42.75" hidden="1" x14ac:dyDescent="0.45">
      <c r="B3154">
        <v>2852</v>
      </c>
      <c r="C3154" s="9" t="s">
        <v>2852</v>
      </c>
      <c r="D3154" s="3" t="s">
        <v>6962</v>
      </c>
      <c r="E3154" s="5">
        <v>5000</v>
      </c>
      <c r="F3154" s="7">
        <v>95</v>
      </c>
      <c r="G3154" t="s">
        <v>8220</v>
      </c>
      <c r="H3154" t="s">
        <v>8223</v>
      </c>
      <c r="I3154" t="s">
        <v>8245</v>
      </c>
      <c r="J3154">
        <v>1403312703</v>
      </c>
      <c r="K3154">
        <v>1400720703</v>
      </c>
      <c r="L3154" t="b">
        <v>0</v>
      </c>
      <c r="M3154">
        <v>6</v>
      </c>
      <c r="N3154" t="b">
        <v>0</v>
      </c>
      <c r="O3154" t="s">
        <v>8269</v>
      </c>
      <c r="P3154">
        <f t="shared" si="196"/>
        <v>2</v>
      </c>
      <c r="Q3154">
        <f t="shared" si="197"/>
        <v>15.83</v>
      </c>
      <c r="R3154" s="12" t="s">
        <v>8323</v>
      </c>
      <c r="S3154" t="s">
        <v>8326</v>
      </c>
      <c r="T3154" s="17">
        <f t="shared" si="198"/>
        <v>41781.045173611114</v>
      </c>
      <c r="U3154" s="17">
        <f t="shared" si="199"/>
        <v>42242.772222222222</v>
      </c>
    </row>
    <row r="3155" spans="2:21" ht="42.75" x14ac:dyDescent="0.45">
      <c r="B3155">
        <v>3984</v>
      </c>
      <c r="C3155" s="9" t="s">
        <v>3980</v>
      </c>
      <c r="D3155" s="3" t="s">
        <v>8090</v>
      </c>
      <c r="E3155" s="5">
        <v>1500</v>
      </c>
      <c r="F3155" s="7">
        <v>95</v>
      </c>
      <c r="G3155" t="s">
        <v>8220</v>
      </c>
      <c r="H3155" t="s">
        <v>8224</v>
      </c>
      <c r="I3155" t="s">
        <v>8246</v>
      </c>
      <c r="J3155">
        <v>1415404800</v>
      </c>
      <c r="K3155">
        <v>1412809644</v>
      </c>
      <c r="L3155" t="b">
        <v>0</v>
      </c>
      <c r="M3155">
        <v>10</v>
      </c>
      <c r="N3155" t="b">
        <v>0</v>
      </c>
      <c r="O3155" t="s">
        <v>8269</v>
      </c>
      <c r="P3155">
        <f t="shared" si="196"/>
        <v>6</v>
      </c>
      <c r="Q3155">
        <f t="shared" si="197"/>
        <v>9.5</v>
      </c>
      <c r="R3155" s="12" t="s">
        <v>8323</v>
      </c>
      <c r="S3155" t="s">
        <v>8326</v>
      </c>
      <c r="T3155" s="17">
        <f t="shared" si="198"/>
        <v>41920.963472222218</v>
      </c>
      <c r="U3155" s="17">
        <f t="shared" si="199"/>
        <v>42832.677118055552</v>
      </c>
    </row>
    <row r="3156" spans="2:21" ht="42.75" hidden="1" x14ac:dyDescent="0.45">
      <c r="B3156">
        <v>4058</v>
      </c>
      <c r="C3156" s="9" t="s">
        <v>4054</v>
      </c>
      <c r="D3156" s="3" t="s">
        <v>8162</v>
      </c>
      <c r="E3156" s="5">
        <v>3750</v>
      </c>
      <c r="F3156" s="7">
        <v>95</v>
      </c>
      <c r="G3156" t="s">
        <v>8220</v>
      </c>
      <c r="H3156" t="s">
        <v>8223</v>
      </c>
      <c r="I3156" t="s">
        <v>8245</v>
      </c>
      <c r="J3156">
        <v>1459483140</v>
      </c>
      <c r="K3156">
        <v>1458178044</v>
      </c>
      <c r="L3156" t="b">
        <v>0</v>
      </c>
      <c r="M3156">
        <v>4</v>
      </c>
      <c r="N3156" t="b">
        <v>0</v>
      </c>
      <c r="O3156" t="s">
        <v>8269</v>
      </c>
      <c r="P3156">
        <f t="shared" si="196"/>
        <v>3</v>
      </c>
      <c r="Q3156">
        <f t="shared" si="197"/>
        <v>23.75</v>
      </c>
      <c r="R3156" s="12" t="s">
        <v>8323</v>
      </c>
      <c r="S3156" t="s">
        <v>8326</v>
      </c>
      <c r="T3156" s="17">
        <f t="shared" si="198"/>
        <v>42446.060694444444</v>
      </c>
      <c r="U3156" s="17">
        <f t="shared" si="199"/>
        <v>42666.645358796297</v>
      </c>
    </row>
    <row r="3157" spans="2:21" ht="42.75" hidden="1" x14ac:dyDescent="0.45">
      <c r="B3157">
        <v>1560</v>
      </c>
      <c r="C3157" s="9" t="s">
        <v>1561</v>
      </c>
      <c r="D3157" s="3" t="s">
        <v>5670</v>
      </c>
      <c r="E3157" s="5">
        <v>2500</v>
      </c>
      <c r="F3157" s="7">
        <v>94</v>
      </c>
      <c r="G3157" t="s">
        <v>8220</v>
      </c>
      <c r="H3157" t="s">
        <v>8223</v>
      </c>
      <c r="I3157" t="s">
        <v>8245</v>
      </c>
      <c r="J3157">
        <v>1415842193</v>
      </c>
      <c r="K3157">
        <v>1414110593</v>
      </c>
      <c r="L3157" t="b">
        <v>0</v>
      </c>
      <c r="M3157">
        <v>4</v>
      </c>
      <c r="N3157" t="b">
        <v>0</v>
      </c>
      <c r="O3157" t="s">
        <v>8287</v>
      </c>
      <c r="P3157">
        <f t="shared" si="196"/>
        <v>4</v>
      </c>
      <c r="Q3157">
        <f t="shared" si="197"/>
        <v>23.5</v>
      </c>
      <c r="R3157" s="12" t="s">
        <v>8313</v>
      </c>
      <c r="S3157" t="s">
        <v>8355</v>
      </c>
      <c r="T3157" s="17">
        <f t="shared" si="198"/>
        <v>41936.020752314813</v>
      </c>
      <c r="U3157" s="17">
        <f t="shared" si="199"/>
        <v>41811.045173611114</v>
      </c>
    </row>
    <row r="3158" spans="2:21" ht="42.75" hidden="1" x14ac:dyDescent="0.45">
      <c r="B3158">
        <v>4111</v>
      </c>
      <c r="C3158" s="9" t="s">
        <v>4107</v>
      </c>
      <c r="D3158" s="3" t="s">
        <v>8214</v>
      </c>
      <c r="E3158" s="5">
        <v>3000</v>
      </c>
      <c r="F3158" s="7">
        <v>94</v>
      </c>
      <c r="G3158" t="s">
        <v>8220</v>
      </c>
      <c r="H3158" t="s">
        <v>8223</v>
      </c>
      <c r="I3158" t="s">
        <v>8245</v>
      </c>
      <c r="J3158">
        <v>1424747740</v>
      </c>
      <c r="K3158">
        <v>1422155740</v>
      </c>
      <c r="L3158" t="b">
        <v>0</v>
      </c>
      <c r="M3158">
        <v>6</v>
      </c>
      <c r="N3158" t="b">
        <v>0</v>
      </c>
      <c r="O3158" t="s">
        <v>8269</v>
      </c>
      <c r="P3158">
        <f t="shared" si="196"/>
        <v>3</v>
      </c>
      <c r="Q3158">
        <f t="shared" si="197"/>
        <v>15.67</v>
      </c>
      <c r="R3158" s="12" t="s">
        <v>8323</v>
      </c>
      <c r="S3158" t="s">
        <v>8326</v>
      </c>
      <c r="T3158" s="17">
        <f t="shared" si="198"/>
        <v>42029.135879629626</v>
      </c>
      <c r="U3158" s="17">
        <f t="shared" si="199"/>
        <v>41951</v>
      </c>
    </row>
    <row r="3159" spans="2:21" ht="28.5" hidden="1" x14ac:dyDescent="0.45">
      <c r="B3159">
        <v>1582</v>
      </c>
      <c r="C3159" s="9" t="s">
        <v>1583</v>
      </c>
      <c r="D3159" s="3" t="s">
        <v>5692</v>
      </c>
      <c r="E3159" s="5">
        <v>1000</v>
      </c>
      <c r="F3159" s="7">
        <v>93</v>
      </c>
      <c r="G3159" t="s">
        <v>8220</v>
      </c>
      <c r="H3159" t="s">
        <v>8223</v>
      </c>
      <c r="I3159" t="s">
        <v>8245</v>
      </c>
      <c r="J3159">
        <v>1445894400</v>
      </c>
      <c r="K3159">
        <v>1440961053</v>
      </c>
      <c r="L3159" t="b">
        <v>0</v>
      </c>
      <c r="M3159">
        <v>3</v>
      </c>
      <c r="N3159" t="b">
        <v>0</v>
      </c>
      <c r="O3159" t="s">
        <v>8289</v>
      </c>
      <c r="P3159">
        <f t="shared" si="196"/>
        <v>9</v>
      </c>
      <c r="Q3159">
        <f t="shared" si="197"/>
        <v>31</v>
      </c>
      <c r="R3159" s="12" t="s">
        <v>8313</v>
      </c>
      <c r="S3159" t="s">
        <v>8351</v>
      </c>
      <c r="T3159" s="17">
        <f t="shared" si="198"/>
        <v>42246.789965277778</v>
      </c>
      <c r="U3159" s="17">
        <f t="shared" si="199"/>
        <v>42461.165972222225</v>
      </c>
    </row>
    <row r="3160" spans="2:21" ht="42.75" hidden="1" x14ac:dyDescent="0.45">
      <c r="B3160">
        <v>149</v>
      </c>
      <c r="C3160" s="9" t="s">
        <v>151</v>
      </c>
      <c r="D3160" s="3" t="s">
        <v>4259</v>
      </c>
      <c r="E3160" s="5">
        <v>10000</v>
      </c>
      <c r="F3160" s="7">
        <v>92</v>
      </c>
      <c r="G3160" t="s">
        <v>8219</v>
      </c>
      <c r="H3160" t="s">
        <v>8223</v>
      </c>
      <c r="I3160" t="s">
        <v>8245</v>
      </c>
      <c r="J3160">
        <v>1419494400</v>
      </c>
      <c r="K3160">
        <v>1416888470</v>
      </c>
      <c r="L3160" t="b">
        <v>0</v>
      </c>
      <c r="M3160">
        <v>6</v>
      </c>
      <c r="N3160" t="b">
        <v>0</v>
      </c>
      <c r="O3160" t="s">
        <v>8265</v>
      </c>
      <c r="P3160">
        <f t="shared" si="196"/>
        <v>1</v>
      </c>
      <c r="Q3160">
        <f t="shared" si="197"/>
        <v>15.33</v>
      </c>
      <c r="R3160" s="12" t="s">
        <v>8321</v>
      </c>
      <c r="S3160" t="s">
        <v>8337</v>
      </c>
      <c r="T3160" s="17">
        <f t="shared" si="198"/>
        <v>41968.172106481477</v>
      </c>
      <c r="U3160" s="17">
        <f t="shared" si="199"/>
        <v>41956.062418981484</v>
      </c>
    </row>
    <row r="3161" spans="2:21" ht="42.75" hidden="1" x14ac:dyDescent="0.45">
      <c r="B3161">
        <v>2658</v>
      </c>
      <c r="C3161" s="9" t="s">
        <v>2658</v>
      </c>
      <c r="D3161" s="3" t="s">
        <v>6768</v>
      </c>
      <c r="E3161" s="5">
        <v>98000</v>
      </c>
      <c r="F3161" s="7">
        <v>91</v>
      </c>
      <c r="G3161" t="s">
        <v>8219</v>
      </c>
      <c r="H3161" t="s">
        <v>8223</v>
      </c>
      <c r="I3161" t="s">
        <v>8245</v>
      </c>
      <c r="J3161">
        <v>1469913194</v>
      </c>
      <c r="K3161">
        <v>1467321194</v>
      </c>
      <c r="L3161" t="b">
        <v>0</v>
      </c>
      <c r="M3161">
        <v>4</v>
      </c>
      <c r="N3161" t="b">
        <v>0</v>
      </c>
      <c r="O3161" t="s">
        <v>8299</v>
      </c>
      <c r="P3161">
        <f t="shared" si="196"/>
        <v>0</v>
      </c>
      <c r="Q3161">
        <f t="shared" si="197"/>
        <v>22.75</v>
      </c>
      <c r="R3161" s="12" t="s">
        <v>8308</v>
      </c>
      <c r="S3161" t="s">
        <v>8315</v>
      </c>
      <c r="T3161" s="17">
        <f t="shared" si="198"/>
        <v>42551.884189814817</v>
      </c>
      <c r="U3161" s="17">
        <f t="shared" si="199"/>
        <v>42059.135879629626</v>
      </c>
    </row>
    <row r="3162" spans="2:21" ht="42.75" hidden="1" x14ac:dyDescent="0.45">
      <c r="B3162">
        <v>627</v>
      </c>
      <c r="C3162" s="9" t="s">
        <v>628</v>
      </c>
      <c r="D3162" s="3" t="s">
        <v>4737</v>
      </c>
      <c r="E3162" s="5">
        <v>450000</v>
      </c>
      <c r="F3162" s="7">
        <v>90</v>
      </c>
      <c r="G3162" t="s">
        <v>8219</v>
      </c>
      <c r="H3162" t="s">
        <v>8234</v>
      </c>
      <c r="I3162" t="s">
        <v>8254</v>
      </c>
      <c r="J3162">
        <v>1457996400</v>
      </c>
      <c r="K3162">
        <v>1452842511</v>
      </c>
      <c r="L3162" t="b">
        <v>0</v>
      </c>
      <c r="M3162">
        <v>1</v>
      </c>
      <c r="N3162" t="b">
        <v>0</v>
      </c>
      <c r="O3162" t="s">
        <v>8270</v>
      </c>
      <c r="P3162">
        <f t="shared" si="196"/>
        <v>0</v>
      </c>
      <c r="Q3162">
        <f t="shared" si="197"/>
        <v>90</v>
      </c>
      <c r="R3162" s="12" t="s">
        <v>8308</v>
      </c>
      <c r="S3162" t="s">
        <v>8342</v>
      </c>
      <c r="T3162" s="17">
        <f t="shared" si="198"/>
        <v>42384.306840277779</v>
      </c>
      <c r="U3162" s="17">
        <f t="shared" si="199"/>
        <v>42303.888888888891</v>
      </c>
    </row>
    <row r="3163" spans="2:21" ht="42.75" hidden="1" x14ac:dyDescent="0.45">
      <c r="B3163">
        <v>718</v>
      </c>
      <c r="C3163" s="9" t="s">
        <v>719</v>
      </c>
      <c r="D3163" s="3" t="s">
        <v>4828</v>
      </c>
      <c r="E3163" s="5">
        <v>12000</v>
      </c>
      <c r="F3163" s="7">
        <v>90</v>
      </c>
      <c r="G3163" t="s">
        <v>8220</v>
      </c>
      <c r="H3163" t="s">
        <v>8223</v>
      </c>
      <c r="I3163" t="s">
        <v>8245</v>
      </c>
      <c r="J3163">
        <v>1487397540</v>
      </c>
      <c r="K3163">
        <v>1484684247</v>
      </c>
      <c r="L3163" t="b">
        <v>0</v>
      </c>
      <c r="M3163">
        <v>4</v>
      </c>
      <c r="N3163" t="b">
        <v>0</v>
      </c>
      <c r="O3163" t="s">
        <v>8271</v>
      </c>
      <c r="P3163">
        <f t="shared" si="196"/>
        <v>1</v>
      </c>
      <c r="Q3163">
        <f t="shared" si="197"/>
        <v>22.5</v>
      </c>
      <c r="R3163" s="12" t="s">
        <v>8308</v>
      </c>
      <c r="S3163" t="s">
        <v>8310</v>
      </c>
      <c r="T3163" s="17">
        <f t="shared" si="198"/>
        <v>42752.845451388886</v>
      </c>
      <c r="U3163" s="17">
        <f t="shared" si="199"/>
        <v>41998.333333333328</v>
      </c>
    </row>
    <row r="3164" spans="2:21" ht="42.75" hidden="1" x14ac:dyDescent="0.45">
      <c r="B3164">
        <v>863</v>
      </c>
      <c r="C3164" s="9" t="s">
        <v>864</v>
      </c>
      <c r="D3164" s="3" t="s">
        <v>4973</v>
      </c>
      <c r="E3164" s="5">
        <v>2000</v>
      </c>
      <c r="F3164" s="7">
        <v>90</v>
      </c>
      <c r="G3164" t="s">
        <v>8220</v>
      </c>
      <c r="H3164" t="s">
        <v>8223</v>
      </c>
      <c r="I3164" t="s">
        <v>8245</v>
      </c>
      <c r="J3164">
        <v>1329014966</v>
      </c>
      <c r="K3164">
        <v>1326422966</v>
      </c>
      <c r="L3164" t="b">
        <v>0</v>
      </c>
      <c r="M3164">
        <v>5</v>
      </c>
      <c r="N3164" t="b">
        <v>0</v>
      </c>
      <c r="O3164" t="s">
        <v>8276</v>
      </c>
      <c r="P3164">
        <f t="shared" si="196"/>
        <v>5</v>
      </c>
      <c r="Q3164">
        <f t="shared" si="197"/>
        <v>18</v>
      </c>
      <c r="R3164" s="12" t="s">
        <v>8327</v>
      </c>
      <c r="S3164" t="s">
        <v>8350</v>
      </c>
      <c r="T3164" s="17">
        <f t="shared" si="198"/>
        <v>40921.117662037039</v>
      </c>
      <c r="U3164" s="17">
        <f t="shared" si="199"/>
        <v>42581.884189814817</v>
      </c>
    </row>
    <row r="3165" spans="2:21" ht="57" hidden="1" x14ac:dyDescent="0.45">
      <c r="B3165">
        <v>902</v>
      </c>
      <c r="C3165" s="9" t="s">
        <v>903</v>
      </c>
      <c r="D3165" s="3" t="s">
        <v>5012</v>
      </c>
      <c r="E3165" s="5">
        <v>30000</v>
      </c>
      <c r="F3165" s="7">
        <v>90</v>
      </c>
      <c r="G3165" t="s">
        <v>8220</v>
      </c>
      <c r="H3165" t="s">
        <v>8223</v>
      </c>
      <c r="I3165" t="s">
        <v>8245</v>
      </c>
      <c r="J3165">
        <v>1409412600</v>
      </c>
      <c r="K3165">
        <v>1404947422</v>
      </c>
      <c r="L3165" t="b">
        <v>0</v>
      </c>
      <c r="M3165">
        <v>3</v>
      </c>
      <c r="N3165" t="b">
        <v>0</v>
      </c>
      <c r="O3165" t="s">
        <v>8276</v>
      </c>
      <c r="P3165">
        <f t="shared" si="196"/>
        <v>0</v>
      </c>
      <c r="Q3165">
        <f t="shared" si="197"/>
        <v>30</v>
      </c>
      <c r="R3165" s="12" t="s">
        <v>8327</v>
      </c>
      <c r="S3165" t="s">
        <v>8350</v>
      </c>
      <c r="T3165" s="17">
        <f t="shared" si="198"/>
        <v>41829.965532407405</v>
      </c>
      <c r="U3165" s="17">
        <f t="shared" si="199"/>
        <v>42443.958333333328</v>
      </c>
    </row>
    <row r="3166" spans="2:21" ht="28.5" hidden="1" x14ac:dyDescent="0.45">
      <c r="B3166">
        <v>2599</v>
      </c>
      <c r="C3166" s="9" t="s">
        <v>2599</v>
      </c>
      <c r="D3166" s="3" t="s">
        <v>6709</v>
      </c>
      <c r="E3166" s="5">
        <v>9041</v>
      </c>
      <c r="F3166" s="7">
        <v>90</v>
      </c>
      <c r="G3166" t="s">
        <v>8220</v>
      </c>
      <c r="H3166" t="s">
        <v>8223</v>
      </c>
      <c r="I3166" t="s">
        <v>8245</v>
      </c>
      <c r="J3166">
        <v>1407089147</v>
      </c>
      <c r="K3166">
        <v>1403201147</v>
      </c>
      <c r="L3166" t="b">
        <v>0</v>
      </c>
      <c r="M3166">
        <v>5</v>
      </c>
      <c r="N3166" t="b">
        <v>0</v>
      </c>
      <c r="O3166" t="s">
        <v>8282</v>
      </c>
      <c r="P3166">
        <f t="shared" si="196"/>
        <v>1</v>
      </c>
      <c r="Q3166">
        <f t="shared" si="197"/>
        <v>18</v>
      </c>
      <c r="R3166" s="12" t="s">
        <v>8319</v>
      </c>
      <c r="S3166" t="s">
        <v>8345</v>
      </c>
      <c r="T3166" s="17">
        <f t="shared" si="198"/>
        <v>41809.754016203704</v>
      </c>
      <c r="U3166" s="17">
        <f t="shared" si="199"/>
        <v>42784.249305555553</v>
      </c>
    </row>
    <row r="3167" spans="2:21" ht="28.5" hidden="1" x14ac:dyDescent="0.45">
      <c r="B3167">
        <v>2763</v>
      </c>
      <c r="C3167" s="9" t="s">
        <v>2763</v>
      </c>
      <c r="D3167" s="3" t="s">
        <v>6873</v>
      </c>
      <c r="E3167" s="5">
        <v>39400</v>
      </c>
      <c r="F3167" s="7">
        <v>90</v>
      </c>
      <c r="G3167" t="s">
        <v>8220</v>
      </c>
      <c r="H3167" t="s">
        <v>8223</v>
      </c>
      <c r="I3167" t="s">
        <v>8245</v>
      </c>
      <c r="J3167">
        <v>1369403684</v>
      </c>
      <c r="K3167">
        <v>1365515684</v>
      </c>
      <c r="L3167" t="b">
        <v>0</v>
      </c>
      <c r="M3167">
        <v>3</v>
      </c>
      <c r="N3167" t="b">
        <v>0</v>
      </c>
      <c r="O3167" t="s">
        <v>8302</v>
      </c>
      <c r="P3167">
        <f t="shared" si="196"/>
        <v>0</v>
      </c>
      <c r="Q3167">
        <f t="shared" si="197"/>
        <v>30</v>
      </c>
      <c r="R3167" s="12" t="s">
        <v>8311</v>
      </c>
      <c r="S3167" t="s">
        <v>8356</v>
      </c>
      <c r="T3167" s="17">
        <f t="shared" si="198"/>
        <v>41373.579675925925</v>
      </c>
      <c r="U3167" s="17">
        <f t="shared" si="199"/>
        <v>40951.117662037039</v>
      </c>
    </row>
    <row r="3168" spans="2:21" ht="42.75" x14ac:dyDescent="0.45">
      <c r="B3168">
        <v>3919</v>
      </c>
      <c r="C3168" s="9" t="s">
        <v>3916</v>
      </c>
      <c r="D3168" s="3" t="s">
        <v>8027</v>
      </c>
      <c r="E3168" s="5">
        <v>5000</v>
      </c>
      <c r="F3168" s="7">
        <v>90</v>
      </c>
      <c r="G3168" t="s">
        <v>8220</v>
      </c>
      <c r="H3168" t="s">
        <v>8224</v>
      </c>
      <c r="I3168" t="s">
        <v>8246</v>
      </c>
      <c r="J3168">
        <v>1453075200</v>
      </c>
      <c r="K3168">
        <v>1450628773</v>
      </c>
      <c r="L3168" t="b">
        <v>0</v>
      </c>
      <c r="M3168">
        <v>3</v>
      </c>
      <c r="N3168" t="b">
        <v>0</v>
      </c>
      <c r="O3168" t="s">
        <v>8269</v>
      </c>
      <c r="P3168">
        <f t="shared" si="196"/>
        <v>2</v>
      </c>
      <c r="Q3168">
        <f t="shared" si="197"/>
        <v>30</v>
      </c>
      <c r="R3168" s="12" t="s">
        <v>8323</v>
      </c>
      <c r="S3168" t="s">
        <v>8326</v>
      </c>
      <c r="T3168" s="17">
        <f t="shared" si="198"/>
        <v>42358.684872685189</v>
      </c>
      <c r="U3168" s="17">
        <f t="shared" si="199"/>
        <v>41881.645833333336</v>
      </c>
    </row>
    <row r="3169" spans="2:21" ht="42.75" hidden="1" x14ac:dyDescent="0.45">
      <c r="B3169">
        <v>2502</v>
      </c>
      <c r="C3169" s="9" t="s">
        <v>2502</v>
      </c>
      <c r="D3169" s="3" t="s">
        <v>6612</v>
      </c>
      <c r="E3169" s="5">
        <v>110000</v>
      </c>
      <c r="F3169" s="7">
        <v>86</v>
      </c>
      <c r="G3169" t="s">
        <v>8220</v>
      </c>
      <c r="H3169" t="s">
        <v>8223</v>
      </c>
      <c r="I3169" t="s">
        <v>8245</v>
      </c>
      <c r="J3169">
        <v>1411328918</v>
      </c>
      <c r="K3169">
        <v>1407440918</v>
      </c>
      <c r="L3169" t="b">
        <v>0</v>
      </c>
      <c r="M3169">
        <v>5</v>
      </c>
      <c r="N3169" t="b">
        <v>0</v>
      </c>
      <c r="O3169" t="s">
        <v>8297</v>
      </c>
      <c r="P3169">
        <f t="shared" si="196"/>
        <v>0</v>
      </c>
      <c r="Q3169">
        <f t="shared" si="197"/>
        <v>17.2</v>
      </c>
      <c r="R3169" s="12" t="s">
        <v>8319</v>
      </c>
      <c r="S3169" t="s">
        <v>8357</v>
      </c>
      <c r="T3169" s="17">
        <f t="shared" si="198"/>
        <v>41858.825439814813</v>
      </c>
      <c r="U3169" s="17">
        <f t="shared" si="199"/>
        <v>41854.754016203704</v>
      </c>
    </row>
    <row r="3170" spans="2:21" ht="42.75" x14ac:dyDescent="0.45">
      <c r="B3170">
        <v>4110</v>
      </c>
      <c r="C3170" s="9" t="s">
        <v>4106</v>
      </c>
      <c r="D3170" s="3" t="s">
        <v>8213</v>
      </c>
      <c r="E3170" s="5">
        <v>300</v>
      </c>
      <c r="F3170" s="7">
        <v>86</v>
      </c>
      <c r="G3170" t="s">
        <v>8220</v>
      </c>
      <c r="H3170" t="s">
        <v>8224</v>
      </c>
      <c r="I3170" t="s">
        <v>8246</v>
      </c>
      <c r="J3170">
        <v>1469113351</v>
      </c>
      <c r="K3170">
        <v>1463929351</v>
      </c>
      <c r="L3170" t="b">
        <v>0</v>
      </c>
      <c r="M3170">
        <v>6</v>
      </c>
      <c r="N3170" t="b">
        <v>0</v>
      </c>
      <c r="O3170" t="s">
        <v>8269</v>
      </c>
      <c r="P3170">
        <f t="shared" si="196"/>
        <v>29</v>
      </c>
      <c r="Q3170">
        <f t="shared" si="197"/>
        <v>14.33</v>
      </c>
      <c r="R3170" s="12" t="s">
        <v>8323</v>
      </c>
      <c r="S3170" t="s">
        <v>8326</v>
      </c>
      <c r="T3170" s="17">
        <f t="shared" si="198"/>
        <v>42512.626747685179</v>
      </c>
      <c r="U3170" s="17">
        <f t="shared" si="199"/>
        <v>41418.579675925925</v>
      </c>
    </row>
    <row r="3171" spans="2:21" ht="42.75" hidden="1" x14ac:dyDescent="0.45">
      <c r="B3171">
        <v>1563</v>
      </c>
      <c r="C3171" s="9" t="s">
        <v>1564</v>
      </c>
      <c r="D3171" s="3" t="s">
        <v>5673</v>
      </c>
      <c r="E3171" s="5">
        <v>6000</v>
      </c>
      <c r="F3171" s="7">
        <v>85</v>
      </c>
      <c r="G3171" t="s">
        <v>8219</v>
      </c>
      <c r="H3171" t="s">
        <v>8224</v>
      </c>
      <c r="I3171" t="s">
        <v>8246</v>
      </c>
      <c r="J3171">
        <v>1394815751</v>
      </c>
      <c r="K3171">
        <v>1389635351</v>
      </c>
      <c r="L3171" t="b">
        <v>0</v>
      </c>
      <c r="M3171">
        <v>2</v>
      </c>
      <c r="N3171" t="b">
        <v>0</v>
      </c>
      <c r="O3171" t="s">
        <v>8288</v>
      </c>
      <c r="P3171">
        <f t="shared" si="196"/>
        <v>1</v>
      </c>
      <c r="Q3171">
        <f t="shared" si="197"/>
        <v>42.5</v>
      </c>
      <c r="R3171" s="12" t="s">
        <v>8311</v>
      </c>
      <c r="S3171" t="s">
        <v>8349</v>
      </c>
      <c r="T3171" s="17">
        <f t="shared" si="198"/>
        <v>41652.742488425924</v>
      </c>
      <c r="U3171" s="17">
        <f t="shared" si="199"/>
        <v>42387</v>
      </c>
    </row>
    <row r="3172" spans="2:21" ht="42.75" hidden="1" x14ac:dyDescent="0.45">
      <c r="B3172">
        <v>1709</v>
      </c>
      <c r="C3172" s="9" t="s">
        <v>1710</v>
      </c>
      <c r="D3172" s="3" t="s">
        <v>5819</v>
      </c>
      <c r="E3172" s="5">
        <v>1750</v>
      </c>
      <c r="F3172" s="7">
        <v>85</v>
      </c>
      <c r="G3172" t="s">
        <v>8220</v>
      </c>
      <c r="H3172" t="s">
        <v>8223</v>
      </c>
      <c r="I3172" t="s">
        <v>8245</v>
      </c>
      <c r="J3172">
        <v>1409513940</v>
      </c>
      <c r="K3172">
        <v>1405949514</v>
      </c>
      <c r="L3172" t="b">
        <v>0</v>
      </c>
      <c r="M3172">
        <v>4</v>
      </c>
      <c r="N3172" t="b">
        <v>0</v>
      </c>
      <c r="O3172" t="s">
        <v>8291</v>
      </c>
      <c r="P3172">
        <f t="shared" si="196"/>
        <v>5</v>
      </c>
      <c r="Q3172">
        <f t="shared" si="197"/>
        <v>21.25</v>
      </c>
      <c r="R3172" s="12" t="s">
        <v>8327</v>
      </c>
      <c r="S3172" t="s">
        <v>8330</v>
      </c>
      <c r="T3172" s="17">
        <f t="shared" si="198"/>
        <v>41841.56381944444</v>
      </c>
      <c r="U3172" s="17">
        <f t="shared" si="199"/>
        <v>41903.825439814813</v>
      </c>
    </row>
    <row r="3173" spans="2:21" ht="42.75" hidden="1" x14ac:dyDescent="0.45">
      <c r="B3173">
        <v>1907</v>
      </c>
      <c r="C3173" s="9" t="s">
        <v>1908</v>
      </c>
      <c r="D3173" s="3" t="s">
        <v>6017</v>
      </c>
      <c r="E3173" s="5">
        <v>30000</v>
      </c>
      <c r="F3173" s="7">
        <v>85</v>
      </c>
      <c r="G3173" t="s">
        <v>8220</v>
      </c>
      <c r="H3173" t="s">
        <v>8223</v>
      </c>
      <c r="I3173" t="s">
        <v>8245</v>
      </c>
      <c r="J3173">
        <v>1400853925</v>
      </c>
      <c r="K3173">
        <v>1399557925</v>
      </c>
      <c r="L3173" t="b">
        <v>0</v>
      </c>
      <c r="M3173">
        <v>4</v>
      </c>
      <c r="N3173" t="b">
        <v>0</v>
      </c>
      <c r="O3173" t="s">
        <v>8292</v>
      </c>
      <c r="P3173">
        <f t="shared" si="196"/>
        <v>0</v>
      </c>
      <c r="Q3173">
        <f t="shared" si="197"/>
        <v>21.25</v>
      </c>
      <c r="R3173" s="12" t="s">
        <v>8308</v>
      </c>
      <c r="S3173" t="s">
        <v>8318</v>
      </c>
      <c r="T3173" s="17">
        <f t="shared" si="198"/>
        <v>41767.587094907409</v>
      </c>
      <c r="U3173" s="17">
        <f t="shared" si="199"/>
        <v>42572.626747685179</v>
      </c>
    </row>
    <row r="3174" spans="2:21" ht="28.5" hidden="1" x14ac:dyDescent="0.45">
      <c r="B3174">
        <v>2130</v>
      </c>
      <c r="C3174" s="9" t="s">
        <v>2131</v>
      </c>
      <c r="D3174" s="3" t="s">
        <v>6240</v>
      </c>
      <c r="E3174" s="5">
        <v>42000</v>
      </c>
      <c r="F3174" s="7">
        <v>85</v>
      </c>
      <c r="G3174" t="s">
        <v>8220</v>
      </c>
      <c r="H3174" t="s">
        <v>8223</v>
      </c>
      <c r="I3174" t="s">
        <v>8245</v>
      </c>
      <c r="J3174">
        <v>1408154663</v>
      </c>
      <c r="K3174">
        <v>1405130663</v>
      </c>
      <c r="L3174" t="b">
        <v>0</v>
      </c>
      <c r="M3174">
        <v>4</v>
      </c>
      <c r="N3174" t="b">
        <v>0</v>
      </c>
      <c r="O3174" t="s">
        <v>8280</v>
      </c>
      <c r="P3174">
        <f t="shared" si="196"/>
        <v>0</v>
      </c>
      <c r="Q3174">
        <f t="shared" si="197"/>
        <v>21.25</v>
      </c>
      <c r="R3174" s="12" t="s">
        <v>8316</v>
      </c>
      <c r="S3174" t="s">
        <v>8334</v>
      </c>
      <c r="T3174" s="17">
        <f t="shared" si="198"/>
        <v>41832.086377314816</v>
      </c>
      <c r="U3174" s="17">
        <f t="shared" si="199"/>
        <v>41712.700821759259</v>
      </c>
    </row>
    <row r="3175" spans="2:21" ht="42.75" hidden="1" x14ac:dyDescent="0.45">
      <c r="B3175">
        <v>2160</v>
      </c>
      <c r="C3175" s="9" t="s">
        <v>2161</v>
      </c>
      <c r="D3175" s="3" t="s">
        <v>6270</v>
      </c>
      <c r="E3175" s="5">
        <v>10000</v>
      </c>
      <c r="F3175" s="7">
        <v>85</v>
      </c>
      <c r="G3175" t="s">
        <v>8220</v>
      </c>
      <c r="H3175" t="s">
        <v>8223</v>
      </c>
      <c r="I3175" t="s">
        <v>8245</v>
      </c>
      <c r="J3175">
        <v>1337447105</v>
      </c>
      <c r="K3175">
        <v>1334855105</v>
      </c>
      <c r="L3175" t="b">
        <v>0</v>
      </c>
      <c r="M3175">
        <v>16</v>
      </c>
      <c r="N3175" t="b">
        <v>0</v>
      </c>
      <c r="O3175" t="s">
        <v>8280</v>
      </c>
      <c r="P3175">
        <f t="shared" si="196"/>
        <v>1</v>
      </c>
      <c r="Q3175">
        <f t="shared" si="197"/>
        <v>5.31</v>
      </c>
      <c r="R3175" s="12" t="s">
        <v>8316</v>
      </c>
      <c r="S3175" t="s">
        <v>8334</v>
      </c>
      <c r="T3175" s="17">
        <f t="shared" si="198"/>
        <v>41018.711863425924</v>
      </c>
      <c r="U3175" s="17">
        <f t="shared" si="199"/>
        <v>41882.818749999999</v>
      </c>
    </row>
    <row r="3176" spans="2:21" ht="42.75" hidden="1" x14ac:dyDescent="0.45">
      <c r="B3176">
        <v>2322</v>
      </c>
      <c r="C3176" s="9" t="s">
        <v>2323</v>
      </c>
      <c r="D3176" s="3" t="s">
        <v>6432</v>
      </c>
      <c r="E3176" s="5">
        <v>2700</v>
      </c>
      <c r="F3176" s="7">
        <v>85</v>
      </c>
      <c r="G3176" t="s">
        <v>8221</v>
      </c>
      <c r="H3176" t="s">
        <v>8223</v>
      </c>
      <c r="I3176" t="s">
        <v>8245</v>
      </c>
      <c r="J3176">
        <v>1491769769</v>
      </c>
      <c r="K3176">
        <v>1489181369</v>
      </c>
      <c r="L3176" t="b">
        <v>0</v>
      </c>
      <c r="M3176">
        <v>4</v>
      </c>
      <c r="N3176" t="b">
        <v>0</v>
      </c>
      <c r="O3176" t="s">
        <v>8296</v>
      </c>
      <c r="P3176">
        <f t="shared" si="196"/>
        <v>3</v>
      </c>
      <c r="Q3176">
        <f t="shared" si="197"/>
        <v>21.25</v>
      </c>
      <c r="R3176" s="12" t="s">
        <v>8319</v>
      </c>
      <c r="S3176" t="s">
        <v>8320</v>
      </c>
      <c r="T3176" s="17">
        <f t="shared" si="198"/>
        <v>42804.895474537043</v>
      </c>
      <c r="U3176" s="17">
        <f t="shared" si="199"/>
        <v>41782.587094907409</v>
      </c>
    </row>
    <row r="3177" spans="2:21" ht="42.75" hidden="1" x14ac:dyDescent="0.45">
      <c r="B3177">
        <v>2597</v>
      </c>
      <c r="C3177" s="9" t="s">
        <v>2597</v>
      </c>
      <c r="D3177" s="3" t="s">
        <v>6707</v>
      </c>
      <c r="E3177" s="5">
        <v>1500</v>
      </c>
      <c r="F3177" s="7">
        <v>85</v>
      </c>
      <c r="G3177" t="s">
        <v>8220</v>
      </c>
      <c r="H3177" t="s">
        <v>8224</v>
      </c>
      <c r="I3177" t="s">
        <v>8246</v>
      </c>
      <c r="J3177">
        <v>1466323917</v>
      </c>
      <c r="K3177">
        <v>1463731917</v>
      </c>
      <c r="L3177" t="b">
        <v>0</v>
      </c>
      <c r="M3177">
        <v>7</v>
      </c>
      <c r="N3177" t="b">
        <v>0</v>
      </c>
      <c r="O3177" t="s">
        <v>8282</v>
      </c>
      <c r="P3177">
        <f t="shared" si="196"/>
        <v>6</v>
      </c>
      <c r="Q3177">
        <f t="shared" si="197"/>
        <v>12.14</v>
      </c>
      <c r="R3177" s="12" t="s">
        <v>8319</v>
      </c>
      <c r="S3177" t="s">
        <v>8345</v>
      </c>
      <c r="T3177" s="17">
        <f t="shared" si="198"/>
        <v>42510.341631944444</v>
      </c>
      <c r="U3177" s="17">
        <f t="shared" si="199"/>
        <v>41867.086377314816</v>
      </c>
    </row>
    <row r="3178" spans="2:21" ht="42.75" hidden="1" x14ac:dyDescent="0.45">
      <c r="B3178">
        <v>1117</v>
      </c>
      <c r="C3178" s="9" t="s">
        <v>1118</v>
      </c>
      <c r="D3178" s="3" t="s">
        <v>5227</v>
      </c>
      <c r="E3178" s="5">
        <v>1000</v>
      </c>
      <c r="F3178" s="7">
        <v>83</v>
      </c>
      <c r="G3178" t="s">
        <v>8220</v>
      </c>
      <c r="H3178" t="s">
        <v>8235</v>
      </c>
      <c r="I3178" t="s">
        <v>8248</v>
      </c>
      <c r="J3178">
        <v>1451053313</v>
      </c>
      <c r="K3178">
        <v>1448461313</v>
      </c>
      <c r="L3178" t="b">
        <v>0</v>
      </c>
      <c r="M3178">
        <v>8</v>
      </c>
      <c r="N3178" t="b">
        <v>0</v>
      </c>
      <c r="O3178" t="s">
        <v>8280</v>
      </c>
      <c r="P3178">
        <f t="shared" si="196"/>
        <v>8</v>
      </c>
      <c r="Q3178">
        <f t="shared" si="197"/>
        <v>10.38</v>
      </c>
      <c r="R3178" s="12" t="s">
        <v>8316</v>
      </c>
      <c r="S3178" t="s">
        <v>8334</v>
      </c>
      <c r="T3178" s="17">
        <f t="shared" si="198"/>
        <v>42333.598530092597</v>
      </c>
      <c r="U3178" s="17">
        <f t="shared" si="199"/>
        <v>41048.711863425924</v>
      </c>
    </row>
    <row r="3179" spans="2:21" ht="42.75" hidden="1" x14ac:dyDescent="0.45">
      <c r="B3179">
        <v>448</v>
      </c>
      <c r="C3179" s="9" t="s">
        <v>449</v>
      </c>
      <c r="D3179" s="3" t="s">
        <v>4558</v>
      </c>
      <c r="E3179" s="5">
        <v>2500</v>
      </c>
      <c r="F3179" s="7">
        <v>82.01</v>
      </c>
      <c r="G3179" t="s">
        <v>8220</v>
      </c>
      <c r="H3179" t="s">
        <v>8223</v>
      </c>
      <c r="I3179" t="s">
        <v>8245</v>
      </c>
      <c r="J3179">
        <v>1400091095</v>
      </c>
      <c r="K3179">
        <v>1398363095</v>
      </c>
      <c r="L3179" t="b">
        <v>0</v>
      </c>
      <c r="M3179">
        <v>4</v>
      </c>
      <c r="N3179" t="b">
        <v>0</v>
      </c>
      <c r="O3179" t="s">
        <v>8268</v>
      </c>
      <c r="P3179">
        <f t="shared" si="196"/>
        <v>3</v>
      </c>
      <c r="Q3179">
        <f t="shared" si="197"/>
        <v>20.5</v>
      </c>
      <c r="R3179" s="12" t="s">
        <v>8321</v>
      </c>
      <c r="S3179" t="s">
        <v>8339</v>
      </c>
      <c r="T3179" s="17">
        <f t="shared" si="198"/>
        <v>41753.758043981477</v>
      </c>
      <c r="U3179" s="17">
        <f t="shared" si="199"/>
        <v>42834.853807870371</v>
      </c>
    </row>
    <row r="3180" spans="2:21" ht="42.75" hidden="1" x14ac:dyDescent="0.45">
      <c r="B3180">
        <v>454</v>
      </c>
      <c r="C3180" s="9" t="s">
        <v>455</v>
      </c>
      <c r="D3180" s="3" t="s">
        <v>4564</v>
      </c>
      <c r="E3180" s="5">
        <v>10000</v>
      </c>
      <c r="F3180" s="7">
        <v>82</v>
      </c>
      <c r="G3180" t="s">
        <v>8220</v>
      </c>
      <c r="H3180" t="s">
        <v>8223</v>
      </c>
      <c r="I3180" t="s">
        <v>8245</v>
      </c>
      <c r="J3180">
        <v>1417007640</v>
      </c>
      <c r="K3180">
        <v>1414343571</v>
      </c>
      <c r="L3180" t="b">
        <v>0</v>
      </c>
      <c r="M3180">
        <v>5</v>
      </c>
      <c r="N3180" t="b">
        <v>0</v>
      </c>
      <c r="O3180" t="s">
        <v>8268</v>
      </c>
      <c r="P3180">
        <f t="shared" si="196"/>
        <v>1</v>
      </c>
      <c r="Q3180">
        <f t="shared" si="197"/>
        <v>16.399999999999999</v>
      </c>
      <c r="R3180" s="12" t="s">
        <v>8321</v>
      </c>
      <c r="S3180" t="s">
        <v>8339</v>
      </c>
      <c r="T3180" s="17">
        <f t="shared" si="198"/>
        <v>41938.717256944445</v>
      </c>
      <c r="U3180" s="17">
        <f t="shared" si="199"/>
        <v>42540.341631944444</v>
      </c>
    </row>
    <row r="3181" spans="2:21" ht="42.75" hidden="1" x14ac:dyDescent="0.45">
      <c r="B3181">
        <v>2370</v>
      </c>
      <c r="C3181" s="9" t="s">
        <v>2371</v>
      </c>
      <c r="D3181" s="3" t="s">
        <v>6480</v>
      </c>
      <c r="E3181" s="5">
        <v>25000</v>
      </c>
      <c r="F3181" s="7">
        <v>82</v>
      </c>
      <c r="G3181" t="s">
        <v>8219</v>
      </c>
      <c r="H3181" t="s">
        <v>8223</v>
      </c>
      <c r="I3181" t="s">
        <v>8245</v>
      </c>
      <c r="J3181">
        <v>1418877141</v>
      </c>
      <c r="K3181">
        <v>1416285141</v>
      </c>
      <c r="L3181" t="b">
        <v>0</v>
      </c>
      <c r="M3181">
        <v>4</v>
      </c>
      <c r="N3181" t="b">
        <v>0</v>
      </c>
      <c r="O3181" t="s">
        <v>8270</v>
      </c>
      <c r="P3181">
        <f t="shared" si="196"/>
        <v>0</v>
      </c>
      <c r="Q3181">
        <f t="shared" si="197"/>
        <v>20.5</v>
      </c>
      <c r="R3181" s="12" t="s">
        <v>8308</v>
      </c>
      <c r="S3181" t="s">
        <v>8342</v>
      </c>
      <c r="T3181" s="17">
        <f t="shared" si="198"/>
        <v>41961.18913194444</v>
      </c>
      <c r="U3181" s="17">
        <f t="shared" si="199"/>
        <v>42363.598530092597</v>
      </c>
    </row>
    <row r="3182" spans="2:21" ht="57" hidden="1" x14ac:dyDescent="0.45">
      <c r="B3182">
        <v>155</v>
      </c>
      <c r="C3182" s="9" t="s">
        <v>157</v>
      </c>
      <c r="D3182" s="3" t="s">
        <v>4265</v>
      </c>
      <c r="E3182" s="5">
        <v>1350000</v>
      </c>
      <c r="F3182" s="7">
        <v>81</v>
      </c>
      <c r="G3182" t="s">
        <v>8219</v>
      </c>
      <c r="H3182" t="s">
        <v>8223</v>
      </c>
      <c r="I3182" t="s">
        <v>8245</v>
      </c>
      <c r="J3182">
        <v>1437657935</v>
      </c>
      <c r="K3182">
        <v>1434201935</v>
      </c>
      <c r="L3182" t="b">
        <v>0</v>
      </c>
      <c r="M3182">
        <v>4</v>
      </c>
      <c r="N3182" t="b">
        <v>0</v>
      </c>
      <c r="O3182" t="s">
        <v>8265</v>
      </c>
      <c r="P3182">
        <f t="shared" si="196"/>
        <v>0</v>
      </c>
      <c r="Q3182">
        <f t="shared" si="197"/>
        <v>20.25</v>
      </c>
      <c r="R3182" s="12" t="s">
        <v>8321</v>
      </c>
      <c r="S3182" t="s">
        <v>8337</v>
      </c>
      <c r="T3182" s="17">
        <f t="shared" si="198"/>
        <v>42168.559432870374</v>
      </c>
      <c r="U3182" s="17">
        <f t="shared" si="199"/>
        <v>41773.758043981477</v>
      </c>
    </row>
    <row r="3183" spans="2:21" ht="42.75" hidden="1" x14ac:dyDescent="0.45">
      <c r="B3183">
        <v>1065</v>
      </c>
      <c r="C3183" s="9" t="s">
        <v>1066</v>
      </c>
      <c r="D3183" s="3" t="s">
        <v>5175</v>
      </c>
      <c r="E3183" s="5">
        <v>3000</v>
      </c>
      <c r="F3183" s="7">
        <v>81</v>
      </c>
      <c r="G3183" t="s">
        <v>8220</v>
      </c>
      <c r="H3183" t="s">
        <v>8225</v>
      </c>
      <c r="I3183" t="s">
        <v>8247</v>
      </c>
      <c r="J3183">
        <v>1392800922</v>
      </c>
      <c r="K3183">
        <v>1390381722</v>
      </c>
      <c r="L3183" t="b">
        <v>0</v>
      </c>
      <c r="M3183">
        <v>5</v>
      </c>
      <c r="N3183" t="b">
        <v>0</v>
      </c>
      <c r="O3183" t="s">
        <v>8280</v>
      </c>
      <c r="P3183">
        <f t="shared" si="196"/>
        <v>3</v>
      </c>
      <c r="Q3183">
        <f t="shared" si="197"/>
        <v>16.2</v>
      </c>
      <c r="R3183" s="12" t="s">
        <v>8316</v>
      </c>
      <c r="S3183" t="s">
        <v>8334</v>
      </c>
      <c r="T3183" s="17">
        <f t="shared" si="198"/>
        <v>41661.381041666667</v>
      </c>
      <c r="U3183" s="17">
        <f t="shared" si="199"/>
        <v>41969.551388888889</v>
      </c>
    </row>
    <row r="3184" spans="2:21" ht="42.75" hidden="1" x14ac:dyDescent="0.45">
      <c r="B3184">
        <v>574</v>
      </c>
      <c r="C3184" s="9" t="s">
        <v>575</v>
      </c>
      <c r="D3184" s="3" t="s">
        <v>4684</v>
      </c>
      <c r="E3184" s="5">
        <v>11180</v>
      </c>
      <c r="F3184" s="7">
        <v>80</v>
      </c>
      <c r="G3184" t="s">
        <v>8220</v>
      </c>
      <c r="H3184" t="s">
        <v>8224</v>
      </c>
      <c r="I3184" t="s">
        <v>8246</v>
      </c>
      <c r="J3184">
        <v>1476873507</v>
      </c>
      <c r="K3184">
        <v>1474281507</v>
      </c>
      <c r="L3184" t="b">
        <v>0</v>
      </c>
      <c r="M3184">
        <v>4</v>
      </c>
      <c r="N3184" t="b">
        <v>0</v>
      </c>
      <c r="O3184" t="s">
        <v>8270</v>
      </c>
      <c r="P3184">
        <f t="shared" si="196"/>
        <v>1</v>
      </c>
      <c r="Q3184">
        <f t="shared" si="197"/>
        <v>20</v>
      </c>
      <c r="R3184" s="12" t="s">
        <v>8308</v>
      </c>
      <c r="S3184" t="s">
        <v>8342</v>
      </c>
      <c r="T3184" s="17">
        <f t="shared" si="198"/>
        <v>42632.443368055552</v>
      </c>
      <c r="U3184" s="17">
        <f t="shared" si="199"/>
        <v>41991.18913194444</v>
      </c>
    </row>
    <row r="3185" spans="2:21" ht="42.75" hidden="1" x14ac:dyDescent="0.45">
      <c r="B3185">
        <v>1571</v>
      </c>
      <c r="C3185" s="9" t="s">
        <v>1572</v>
      </c>
      <c r="D3185" s="3" t="s">
        <v>5681</v>
      </c>
      <c r="E3185" s="5">
        <v>12100</v>
      </c>
      <c r="F3185" s="7">
        <v>80</v>
      </c>
      <c r="G3185" t="s">
        <v>8219</v>
      </c>
      <c r="H3185" t="s">
        <v>8224</v>
      </c>
      <c r="I3185" t="s">
        <v>8246</v>
      </c>
      <c r="J3185">
        <v>1434738483</v>
      </c>
      <c r="K3185">
        <v>1432146483</v>
      </c>
      <c r="L3185" t="b">
        <v>0</v>
      </c>
      <c r="M3185">
        <v>4</v>
      </c>
      <c r="N3185" t="b">
        <v>0</v>
      </c>
      <c r="O3185" t="s">
        <v>8288</v>
      </c>
      <c r="P3185">
        <f t="shared" si="196"/>
        <v>1</v>
      </c>
      <c r="Q3185">
        <f t="shared" si="197"/>
        <v>20</v>
      </c>
      <c r="R3185" s="12" t="s">
        <v>8311</v>
      </c>
      <c r="S3185" t="s">
        <v>8349</v>
      </c>
      <c r="T3185" s="17">
        <f t="shared" si="198"/>
        <v>42144.769479166673</v>
      </c>
      <c r="U3185" s="17">
        <f t="shared" si="199"/>
        <v>42208.559432870374</v>
      </c>
    </row>
    <row r="3186" spans="2:21" ht="42.75" hidden="1" x14ac:dyDescent="0.45">
      <c r="B3186">
        <v>2325</v>
      </c>
      <c r="C3186" s="9" t="s">
        <v>2326</v>
      </c>
      <c r="D3186" s="3" t="s">
        <v>6435</v>
      </c>
      <c r="E3186" s="5">
        <v>1000</v>
      </c>
      <c r="F3186" s="7">
        <v>80</v>
      </c>
      <c r="G3186" t="s">
        <v>8221</v>
      </c>
      <c r="H3186" t="s">
        <v>8223</v>
      </c>
      <c r="I3186" t="s">
        <v>8245</v>
      </c>
      <c r="J3186">
        <v>1490830331</v>
      </c>
      <c r="K3186">
        <v>1488241931</v>
      </c>
      <c r="L3186" t="b">
        <v>0</v>
      </c>
      <c r="M3186">
        <v>7</v>
      </c>
      <c r="N3186" t="b">
        <v>0</v>
      </c>
      <c r="O3186" t="s">
        <v>8296</v>
      </c>
      <c r="P3186">
        <f t="shared" si="196"/>
        <v>8</v>
      </c>
      <c r="Q3186">
        <f t="shared" si="197"/>
        <v>11.43</v>
      </c>
      <c r="R3186" s="12" t="s">
        <v>8319</v>
      </c>
      <c r="S3186" t="s">
        <v>8320</v>
      </c>
      <c r="T3186" s="17">
        <f t="shared" si="198"/>
        <v>42794.022349537037</v>
      </c>
      <c r="U3186" s="17">
        <f t="shared" si="199"/>
        <v>41689.381041666667</v>
      </c>
    </row>
    <row r="3187" spans="2:21" ht="42.75" hidden="1" x14ac:dyDescent="0.45">
      <c r="B3187">
        <v>2861</v>
      </c>
      <c r="C3187" s="9" t="s">
        <v>2861</v>
      </c>
      <c r="D3187" s="3" t="s">
        <v>6971</v>
      </c>
      <c r="E3187" s="5">
        <v>250</v>
      </c>
      <c r="F3187" s="7">
        <v>80</v>
      </c>
      <c r="G3187" t="s">
        <v>8220</v>
      </c>
      <c r="H3187" t="s">
        <v>8225</v>
      </c>
      <c r="I3187" t="s">
        <v>8247</v>
      </c>
      <c r="J3187">
        <v>1443103848</v>
      </c>
      <c r="K3187">
        <v>1441894248</v>
      </c>
      <c r="L3187" t="b">
        <v>0</v>
      </c>
      <c r="M3187">
        <v>3</v>
      </c>
      <c r="N3187" t="b">
        <v>0</v>
      </c>
      <c r="O3187" t="s">
        <v>8269</v>
      </c>
      <c r="P3187">
        <f t="shared" si="196"/>
        <v>32</v>
      </c>
      <c r="Q3187">
        <f t="shared" si="197"/>
        <v>26.67</v>
      </c>
      <c r="R3187" s="12" t="s">
        <v>8323</v>
      </c>
      <c r="S3187" t="s">
        <v>8326</v>
      </c>
      <c r="T3187" s="17">
        <f t="shared" si="198"/>
        <v>42257.590833333335</v>
      </c>
      <c r="U3187" s="17">
        <f t="shared" si="199"/>
        <v>42662.443368055552</v>
      </c>
    </row>
    <row r="3188" spans="2:21" ht="42.75" hidden="1" x14ac:dyDescent="0.45">
      <c r="B3188">
        <v>4037</v>
      </c>
      <c r="C3188" s="9" t="s">
        <v>4033</v>
      </c>
      <c r="D3188" s="3" t="s">
        <v>8141</v>
      </c>
      <c r="E3188" s="5">
        <v>700</v>
      </c>
      <c r="F3188" s="7">
        <v>80</v>
      </c>
      <c r="G3188" t="s">
        <v>8220</v>
      </c>
      <c r="H3188" t="s">
        <v>8223</v>
      </c>
      <c r="I3188" t="s">
        <v>8245</v>
      </c>
      <c r="J3188">
        <v>1464099900</v>
      </c>
      <c r="K3188">
        <v>1462585315</v>
      </c>
      <c r="L3188" t="b">
        <v>0</v>
      </c>
      <c r="M3188">
        <v>2</v>
      </c>
      <c r="N3188" t="b">
        <v>0</v>
      </c>
      <c r="O3188" t="s">
        <v>8269</v>
      </c>
      <c r="P3188">
        <f t="shared" si="196"/>
        <v>11</v>
      </c>
      <c r="Q3188">
        <f t="shared" si="197"/>
        <v>40</v>
      </c>
      <c r="R3188" s="12" t="s">
        <v>8323</v>
      </c>
      <c r="S3188" t="s">
        <v>8326</v>
      </c>
      <c r="T3188" s="17">
        <f t="shared" si="198"/>
        <v>42497.070775462969</v>
      </c>
      <c r="U3188" s="17">
        <f t="shared" si="199"/>
        <v>42174.769479166673</v>
      </c>
    </row>
    <row r="3189" spans="2:21" ht="42.75" hidden="1" x14ac:dyDescent="0.45">
      <c r="B3189">
        <v>1995</v>
      </c>
      <c r="C3189" s="9" t="s">
        <v>1996</v>
      </c>
      <c r="D3189" s="3" t="s">
        <v>6105</v>
      </c>
      <c r="E3189" s="5">
        <v>1000</v>
      </c>
      <c r="F3189" s="7">
        <v>78</v>
      </c>
      <c r="G3189" t="s">
        <v>8220</v>
      </c>
      <c r="H3189" t="s">
        <v>8228</v>
      </c>
      <c r="I3189" t="s">
        <v>8250</v>
      </c>
      <c r="J3189">
        <v>1437082736</v>
      </c>
      <c r="K3189">
        <v>1435354736</v>
      </c>
      <c r="L3189" t="b">
        <v>0</v>
      </c>
      <c r="M3189">
        <v>3</v>
      </c>
      <c r="N3189" t="b">
        <v>0</v>
      </c>
      <c r="O3189" t="s">
        <v>8294</v>
      </c>
      <c r="P3189">
        <f t="shared" si="196"/>
        <v>8</v>
      </c>
      <c r="Q3189">
        <f t="shared" si="197"/>
        <v>26</v>
      </c>
      <c r="R3189" s="12" t="s">
        <v>8313</v>
      </c>
      <c r="S3189" t="s">
        <v>8353</v>
      </c>
      <c r="T3189" s="17">
        <f t="shared" si="198"/>
        <v>42181.902037037042</v>
      </c>
      <c r="U3189" s="17">
        <f t="shared" si="199"/>
        <v>42823.980682870373</v>
      </c>
    </row>
    <row r="3190" spans="2:21" ht="42.75" hidden="1" x14ac:dyDescent="0.45">
      <c r="B3190">
        <v>1436</v>
      </c>
      <c r="C3190" s="9" t="s">
        <v>1437</v>
      </c>
      <c r="D3190" s="3" t="s">
        <v>5546</v>
      </c>
      <c r="E3190" s="5">
        <v>10000</v>
      </c>
      <c r="F3190" s="7">
        <v>77</v>
      </c>
      <c r="G3190" t="s">
        <v>8220</v>
      </c>
      <c r="H3190" t="s">
        <v>8235</v>
      </c>
      <c r="I3190" t="s">
        <v>8248</v>
      </c>
      <c r="J3190">
        <v>1456043057</v>
      </c>
      <c r="K3190">
        <v>1453451057</v>
      </c>
      <c r="L3190" t="b">
        <v>0</v>
      </c>
      <c r="M3190">
        <v>2</v>
      </c>
      <c r="N3190" t="b">
        <v>0</v>
      </c>
      <c r="O3190" t="s">
        <v>8285</v>
      </c>
      <c r="P3190">
        <f t="shared" si="196"/>
        <v>1</v>
      </c>
      <c r="Q3190">
        <f t="shared" si="197"/>
        <v>38.5</v>
      </c>
      <c r="R3190" s="12" t="s">
        <v>8311</v>
      </c>
      <c r="S3190" t="s">
        <v>8348</v>
      </c>
      <c r="T3190" s="17">
        <f t="shared" si="198"/>
        <v>42391.35019675926</v>
      </c>
      <c r="U3190" s="17">
        <f t="shared" si="199"/>
        <v>42271.590833333335</v>
      </c>
    </row>
    <row r="3191" spans="2:21" ht="42.75" hidden="1" x14ac:dyDescent="0.45">
      <c r="B3191">
        <v>466</v>
      </c>
      <c r="C3191" s="9" t="s">
        <v>467</v>
      </c>
      <c r="D3191" s="3" t="s">
        <v>4576</v>
      </c>
      <c r="E3191" s="5">
        <v>10000</v>
      </c>
      <c r="F3191" s="7">
        <v>76</v>
      </c>
      <c r="G3191" t="s">
        <v>8220</v>
      </c>
      <c r="H3191" t="s">
        <v>8223</v>
      </c>
      <c r="I3191" t="s">
        <v>8245</v>
      </c>
      <c r="J3191">
        <v>1347057464</v>
      </c>
      <c r="K3191">
        <v>1344465464</v>
      </c>
      <c r="L3191" t="b">
        <v>0</v>
      </c>
      <c r="M3191">
        <v>5</v>
      </c>
      <c r="N3191" t="b">
        <v>0</v>
      </c>
      <c r="O3191" t="s">
        <v>8268</v>
      </c>
      <c r="P3191">
        <f t="shared" si="196"/>
        <v>1</v>
      </c>
      <c r="Q3191">
        <f t="shared" si="197"/>
        <v>15.2</v>
      </c>
      <c r="R3191" s="12" t="s">
        <v>8321</v>
      </c>
      <c r="S3191" t="s">
        <v>8339</v>
      </c>
      <c r="T3191" s="17">
        <f t="shared" si="198"/>
        <v>41129.942870370374</v>
      </c>
      <c r="U3191" s="17">
        <f t="shared" si="199"/>
        <v>42514.600694444445</v>
      </c>
    </row>
    <row r="3192" spans="2:21" ht="42.75" hidden="1" x14ac:dyDescent="0.45">
      <c r="B3192">
        <v>1788</v>
      </c>
      <c r="C3192" s="9" t="s">
        <v>1789</v>
      </c>
      <c r="D3192" s="3" t="s">
        <v>5898</v>
      </c>
      <c r="E3192" s="5">
        <v>5500</v>
      </c>
      <c r="F3192" s="7">
        <v>76</v>
      </c>
      <c r="G3192" t="s">
        <v>8220</v>
      </c>
      <c r="H3192" t="s">
        <v>8224</v>
      </c>
      <c r="I3192" t="s">
        <v>8246</v>
      </c>
      <c r="J3192">
        <v>1414795542</v>
      </c>
      <c r="K3192">
        <v>1412203542</v>
      </c>
      <c r="L3192" t="b">
        <v>1</v>
      </c>
      <c r="M3192">
        <v>4</v>
      </c>
      <c r="N3192" t="b">
        <v>0</v>
      </c>
      <c r="O3192" t="s">
        <v>8283</v>
      </c>
      <c r="P3192">
        <f t="shared" si="196"/>
        <v>1</v>
      </c>
      <c r="Q3192">
        <f t="shared" si="197"/>
        <v>19</v>
      </c>
      <c r="R3192" s="12" t="s">
        <v>8313</v>
      </c>
      <c r="S3192" t="s">
        <v>8314</v>
      </c>
      <c r="T3192" s="17">
        <f t="shared" si="198"/>
        <v>41913.94840277778</v>
      </c>
      <c r="U3192" s="17">
        <f t="shared" si="199"/>
        <v>42201.902037037042</v>
      </c>
    </row>
    <row r="3193" spans="2:21" ht="42.75" hidden="1" x14ac:dyDescent="0.45">
      <c r="B3193">
        <v>1011</v>
      </c>
      <c r="C3193" s="9" t="s">
        <v>1012</v>
      </c>
      <c r="D3193" s="3" t="s">
        <v>5121</v>
      </c>
      <c r="E3193" s="5">
        <v>20000</v>
      </c>
      <c r="F3193" s="7">
        <v>75</v>
      </c>
      <c r="G3193" t="s">
        <v>8219</v>
      </c>
      <c r="H3193" t="s">
        <v>8223</v>
      </c>
      <c r="I3193" t="s">
        <v>8245</v>
      </c>
      <c r="J3193">
        <v>1418938395</v>
      </c>
      <c r="K3193">
        <v>1415050395</v>
      </c>
      <c r="L3193" t="b">
        <v>0</v>
      </c>
      <c r="M3193">
        <v>1</v>
      </c>
      <c r="N3193" t="b">
        <v>0</v>
      </c>
      <c r="O3193" t="s">
        <v>8271</v>
      </c>
      <c r="P3193">
        <f t="shared" si="196"/>
        <v>0</v>
      </c>
      <c r="Q3193">
        <f t="shared" si="197"/>
        <v>75</v>
      </c>
      <c r="R3193" s="12" t="s">
        <v>8308</v>
      </c>
      <c r="S3193" t="s">
        <v>8310</v>
      </c>
      <c r="T3193" s="17">
        <f t="shared" si="198"/>
        <v>41946.898090277777</v>
      </c>
      <c r="U3193" s="17">
        <f t="shared" si="199"/>
        <v>42421.35019675926</v>
      </c>
    </row>
    <row r="3194" spans="2:21" ht="28.5" hidden="1" x14ac:dyDescent="0.45">
      <c r="B3194">
        <v>1149</v>
      </c>
      <c r="C3194" s="9" t="s">
        <v>1150</v>
      </c>
      <c r="D3194" s="3" t="s">
        <v>5259</v>
      </c>
      <c r="E3194" s="5">
        <v>50000</v>
      </c>
      <c r="F3194" s="7">
        <v>75</v>
      </c>
      <c r="G3194" t="s">
        <v>8220</v>
      </c>
      <c r="H3194" t="s">
        <v>8223</v>
      </c>
      <c r="I3194" t="s">
        <v>8245</v>
      </c>
      <c r="J3194">
        <v>1466096566</v>
      </c>
      <c r="K3194">
        <v>1463504566</v>
      </c>
      <c r="L3194" t="b">
        <v>0</v>
      </c>
      <c r="M3194">
        <v>2</v>
      </c>
      <c r="N3194" t="b">
        <v>0</v>
      </c>
      <c r="O3194" t="s">
        <v>8282</v>
      </c>
      <c r="P3194">
        <f t="shared" si="196"/>
        <v>0</v>
      </c>
      <c r="Q3194">
        <f t="shared" si="197"/>
        <v>37.5</v>
      </c>
      <c r="R3194" s="12" t="s">
        <v>8319</v>
      </c>
      <c r="S3194" t="s">
        <v>8345</v>
      </c>
      <c r="T3194" s="17">
        <f t="shared" si="198"/>
        <v>42507.71025462963</v>
      </c>
      <c r="U3194" s="17">
        <f t="shared" si="199"/>
        <v>41159.942870370374</v>
      </c>
    </row>
    <row r="3195" spans="2:21" ht="28.5" hidden="1" x14ac:dyDescent="0.45">
      <c r="B3195">
        <v>1447</v>
      </c>
      <c r="C3195" s="9" t="s">
        <v>1448</v>
      </c>
      <c r="D3195" s="3" t="s">
        <v>5557</v>
      </c>
      <c r="E3195" s="5">
        <v>500000</v>
      </c>
      <c r="F3195" s="7">
        <v>75</v>
      </c>
      <c r="G3195" t="s">
        <v>8220</v>
      </c>
      <c r="H3195" t="s">
        <v>8223</v>
      </c>
      <c r="I3195" t="s">
        <v>8245</v>
      </c>
      <c r="J3195">
        <v>1467999134</v>
      </c>
      <c r="K3195">
        <v>1465407134</v>
      </c>
      <c r="L3195" t="b">
        <v>0</v>
      </c>
      <c r="M3195">
        <v>3</v>
      </c>
      <c r="N3195" t="b">
        <v>0</v>
      </c>
      <c r="O3195" t="s">
        <v>8285</v>
      </c>
      <c r="P3195">
        <f t="shared" si="196"/>
        <v>0</v>
      </c>
      <c r="Q3195">
        <f t="shared" si="197"/>
        <v>25</v>
      </c>
      <c r="R3195" s="12" t="s">
        <v>8311</v>
      </c>
      <c r="S3195" t="s">
        <v>8348</v>
      </c>
      <c r="T3195" s="17">
        <f t="shared" si="198"/>
        <v>42529.730717592596</v>
      </c>
      <c r="U3195" s="17">
        <f t="shared" si="199"/>
        <v>41943.94840277778</v>
      </c>
    </row>
    <row r="3196" spans="2:21" ht="42.75" hidden="1" x14ac:dyDescent="0.45">
      <c r="B3196">
        <v>1596</v>
      </c>
      <c r="C3196" s="9" t="s">
        <v>1597</v>
      </c>
      <c r="D3196" s="3" t="s">
        <v>5706</v>
      </c>
      <c r="E3196" s="5">
        <v>3250</v>
      </c>
      <c r="F3196" s="7">
        <v>75</v>
      </c>
      <c r="G3196" t="s">
        <v>8220</v>
      </c>
      <c r="H3196" t="s">
        <v>8224</v>
      </c>
      <c r="I3196" t="s">
        <v>8246</v>
      </c>
      <c r="J3196">
        <v>1418469569</v>
      </c>
      <c r="K3196">
        <v>1414577969</v>
      </c>
      <c r="L3196" t="b">
        <v>0</v>
      </c>
      <c r="M3196">
        <v>3</v>
      </c>
      <c r="N3196" t="b">
        <v>0</v>
      </c>
      <c r="O3196" t="s">
        <v>8289</v>
      </c>
      <c r="P3196">
        <f t="shared" si="196"/>
        <v>2</v>
      </c>
      <c r="Q3196">
        <f t="shared" si="197"/>
        <v>25</v>
      </c>
      <c r="R3196" s="12" t="s">
        <v>8313</v>
      </c>
      <c r="S3196" t="s">
        <v>8351</v>
      </c>
      <c r="T3196" s="17">
        <f t="shared" si="198"/>
        <v>41941.430196759262</v>
      </c>
      <c r="U3196" s="17">
        <f t="shared" si="199"/>
        <v>41991.898090277777</v>
      </c>
    </row>
    <row r="3197" spans="2:21" hidden="1" x14ac:dyDescent="0.45">
      <c r="B3197">
        <v>1718</v>
      </c>
      <c r="C3197" s="9" t="s">
        <v>1719</v>
      </c>
      <c r="D3197" s="3" t="s">
        <v>5828</v>
      </c>
      <c r="E3197" s="5">
        <v>35000</v>
      </c>
      <c r="F3197" s="7">
        <v>75</v>
      </c>
      <c r="G3197" t="s">
        <v>8220</v>
      </c>
      <c r="H3197" t="s">
        <v>8223</v>
      </c>
      <c r="I3197" t="s">
        <v>8245</v>
      </c>
      <c r="J3197">
        <v>1463201940</v>
      </c>
      <c r="K3197">
        <v>1459435149</v>
      </c>
      <c r="L3197" t="b">
        <v>0</v>
      </c>
      <c r="M3197">
        <v>2</v>
      </c>
      <c r="N3197" t="b">
        <v>0</v>
      </c>
      <c r="O3197" t="s">
        <v>8291</v>
      </c>
      <c r="P3197">
        <f t="shared" si="196"/>
        <v>0</v>
      </c>
      <c r="Q3197">
        <f t="shared" si="197"/>
        <v>37.5</v>
      </c>
      <c r="R3197" s="12" t="s">
        <v>8327</v>
      </c>
      <c r="S3197" t="s">
        <v>8330</v>
      </c>
      <c r="T3197" s="17">
        <f t="shared" si="198"/>
        <v>42460.610520833332</v>
      </c>
      <c r="U3197" s="17">
        <f t="shared" si="199"/>
        <v>42537.71025462963</v>
      </c>
    </row>
    <row r="3198" spans="2:21" ht="57" hidden="1" x14ac:dyDescent="0.45">
      <c r="B3198">
        <v>2382</v>
      </c>
      <c r="C3198" s="9" t="s">
        <v>2383</v>
      </c>
      <c r="D3198" s="3" t="s">
        <v>6492</v>
      </c>
      <c r="E3198" s="5">
        <v>3000</v>
      </c>
      <c r="F3198" s="7">
        <v>75</v>
      </c>
      <c r="G3198" t="s">
        <v>8219</v>
      </c>
      <c r="H3198" t="s">
        <v>8223</v>
      </c>
      <c r="I3198" t="s">
        <v>8245</v>
      </c>
      <c r="J3198">
        <v>1438662603</v>
      </c>
      <c r="K3198">
        <v>1436502603</v>
      </c>
      <c r="L3198" t="b">
        <v>0</v>
      </c>
      <c r="M3198">
        <v>2</v>
      </c>
      <c r="N3198" t="b">
        <v>0</v>
      </c>
      <c r="O3198" t="s">
        <v>8270</v>
      </c>
      <c r="P3198">
        <f t="shared" si="196"/>
        <v>3</v>
      </c>
      <c r="Q3198">
        <f t="shared" si="197"/>
        <v>37.5</v>
      </c>
      <c r="R3198" s="12" t="s">
        <v>8308</v>
      </c>
      <c r="S3198" t="s">
        <v>8342</v>
      </c>
      <c r="T3198" s="17">
        <f t="shared" si="198"/>
        <v>42195.187534722223</v>
      </c>
      <c r="U3198" s="17">
        <f t="shared" si="199"/>
        <v>42559.730717592596</v>
      </c>
    </row>
    <row r="3199" spans="2:21" ht="42.75" hidden="1" x14ac:dyDescent="0.45">
      <c r="B3199">
        <v>2510</v>
      </c>
      <c r="C3199" s="9" t="s">
        <v>2510</v>
      </c>
      <c r="D3199" s="3" t="s">
        <v>6620</v>
      </c>
      <c r="E3199" s="5">
        <v>50000</v>
      </c>
      <c r="F3199" s="7">
        <v>75</v>
      </c>
      <c r="G3199" t="s">
        <v>8220</v>
      </c>
      <c r="H3199" t="s">
        <v>8223</v>
      </c>
      <c r="I3199" t="s">
        <v>8245</v>
      </c>
      <c r="J3199">
        <v>1431647772</v>
      </c>
      <c r="K3199">
        <v>1426463772</v>
      </c>
      <c r="L3199" t="b">
        <v>0</v>
      </c>
      <c r="M3199">
        <v>2</v>
      </c>
      <c r="N3199" t="b">
        <v>0</v>
      </c>
      <c r="O3199" t="s">
        <v>8297</v>
      </c>
      <c r="P3199">
        <f t="shared" si="196"/>
        <v>0</v>
      </c>
      <c r="Q3199">
        <f t="shared" si="197"/>
        <v>37.5</v>
      </c>
      <c r="R3199" s="12" t="s">
        <v>8319</v>
      </c>
      <c r="S3199" t="s">
        <v>8357</v>
      </c>
      <c r="T3199" s="17">
        <f t="shared" si="198"/>
        <v>42078.997361111105</v>
      </c>
      <c r="U3199" s="17">
        <f t="shared" si="199"/>
        <v>41986.471863425926</v>
      </c>
    </row>
    <row r="3200" spans="2:21" ht="57" hidden="1" x14ac:dyDescent="0.45">
      <c r="B3200">
        <v>2562</v>
      </c>
      <c r="C3200" s="9" t="s">
        <v>2562</v>
      </c>
      <c r="D3200" s="3" t="s">
        <v>6672</v>
      </c>
      <c r="E3200" s="5">
        <v>10000</v>
      </c>
      <c r="F3200" s="7">
        <v>75</v>
      </c>
      <c r="G3200" t="s">
        <v>8219</v>
      </c>
      <c r="H3200" t="s">
        <v>8235</v>
      </c>
      <c r="I3200" t="s">
        <v>8248</v>
      </c>
      <c r="J3200">
        <v>1476189339</v>
      </c>
      <c r="K3200">
        <v>1471005339</v>
      </c>
      <c r="L3200" t="b">
        <v>0</v>
      </c>
      <c r="M3200">
        <v>3</v>
      </c>
      <c r="N3200" t="b">
        <v>0</v>
      </c>
      <c r="O3200" t="s">
        <v>8282</v>
      </c>
      <c r="P3200">
        <f t="shared" si="196"/>
        <v>1</v>
      </c>
      <c r="Q3200">
        <f t="shared" si="197"/>
        <v>25</v>
      </c>
      <c r="R3200" s="12" t="s">
        <v>8319</v>
      </c>
      <c r="S3200" t="s">
        <v>8345</v>
      </c>
      <c r="T3200" s="17">
        <f t="shared" si="198"/>
        <v>42594.524756944447</v>
      </c>
      <c r="U3200" s="17">
        <f t="shared" si="199"/>
        <v>42504.207638888889</v>
      </c>
    </row>
    <row r="3201" spans="2:21" ht="57" x14ac:dyDescent="0.45">
      <c r="B3201">
        <v>2794</v>
      </c>
      <c r="C3201" s="9" t="s">
        <v>2794</v>
      </c>
      <c r="D3201" s="3" t="s">
        <v>6904</v>
      </c>
      <c r="E3201" s="5">
        <v>50</v>
      </c>
      <c r="F3201" s="7">
        <v>75</v>
      </c>
      <c r="G3201" t="s">
        <v>8218</v>
      </c>
      <c r="H3201" t="s">
        <v>8224</v>
      </c>
      <c r="I3201" t="s">
        <v>8246</v>
      </c>
      <c r="J3201">
        <v>1457031600</v>
      </c>
      <c r="K3201">
        <v>1455640559</v>
      </c>
      <c r="L3201" t="b">
        <v>0</v>
      </c>
      <c r="M3201">
        <v>3</v>
      </c>
      <c r="N3201" t="b">
        <v>1</v>
      </c>
      <c r="O3201" t="s">
        <v>8269</v>
      </c>
      <c r="P3201">
        <f t="shared" si="196"/>
        <v>150</v>
      </c>
      <c r="Q3201">
        <f t="shared" si="197"/>
        <v>25</v>
      </c>
      <c r="R3201" s="12" t="s">
        <v>8323</v>
      </c>
      <c r="S3201" t="s">
        <v>8326</v>
      </c>
      <c r="T3201" s="17">
        <f t="shared" si="198"/>
        <v>42416.691655092596</v>
      </c>
      <c r="U3201" s="17">
        <f t="shared" si="199"/>
        <v>42220.187534722223</v>
      </c>
    </row>
    <row r="3202" spans="2:21" ht="42.75" x14ac:dyDescent="0.45">
      <c r="B3202">
        <v>2904</v>
      </c>
      <c r="C3202" s="9" t="s">
        <v>2904</v>
      </c>
      <c r="D3202" s="3" t="s">
        <v>7014</v>
      </c>
      <c r="E3202" s="5">
        <v>1500</v>
      </c>
      <c r="F3202" s="7">
        <v>75</v>
      </c>
      <c r="G3202" t="s">
        <v>8220</v>
      </c>
      <c r="H3202" t="s">
        <v>8224</v>
      </c>
      <c r="I3202" t="s">
        <v>8246</v>
      </c>
      <c r="J3202">
        <v>1415534400</v>
      </c>
      <c r="K3202">
        <v>1414538031</v>
      </c>
      <c r="L3202" t="b">
        <v>0</v>
      </c>
      <c r="M3202">
        <v>4</v>
      </c>
      <c r="N3202" t="b">
        <v>0</v>
      </c>
      <c r="O3202" t="s">
        <v>8269</v>
      </c>
      <c r="P3202">
        <f t="shared" si="196"/>
        <v>5</v>
      </c>
      <c r="Q3202">
        <f t="shared" si="197"/>
        <v>18.75</v>
      </c>
      <c r="R3202" s="12" t="s">
        <v>8323</v>
      </c>
      <c r="S3202" t="s">
        <v>8326</v>
      </c>
      <c r="T3202" s="17">
        <f t="shared" si="198"/>
        <v>41940.967951388891</v>
      </c>
      <c r="U3202" s="17">
        <f t="shared" si="199"/>
        <v>42138.997361111105</v>
      </c>
    </row>
    <row r="3203" spans="2:21" ht="28.5" hidden="1" x14ac:dyDescent="0.45">
      <c r="B3203">
        <v>3052</v>
      </c>
      <c r="C3203" s="9" t="s">
        <v>3052</v>
      </c>
      <c r="D3203" s="3" t="s">
        <v>7162</v>
      </c>
      <c r="E3203" s="5">
        <v>50000</v>
      </c>
      <c r="F3203" s="7">
        <v>75</v>
      </c>
      <c r="G3203" t="s">
        <v>8220</v>
      </c>
      <c r="H3203" t="s">
        <v>8223</v>
      </c>
      <c r="I3203" t="s">
        <v>8245</v>
      </c>
      <c r="J3203">
        <v>1432828740</v>
      </c>
      <c r="K3203">
        <v>1430237094</v>
      </c>
      <c r="L3203" t="b">
        <v>0</v>
      </c>
      <c r="M3203">
        <v>2</v>
      </c>
      <c r="N3203" t="b">
        <v>0</v>
      </c>
      <c r="O3203" t="s">
        <v>8301</v>
      </c>
      <c r="P3203">
        <f t="shared" ref="P3203:P3266" si="200">ROUND(F3203/E3203*100,0)</f>
        <v>0</v>
      </c>
      <c r="Q3203">
        <f t="shared" ref="Q3203:Q3266" si="201">IFERROR(ROUND(F3203/M3203,2),0)</f>
        <v>37.5</v>
      </c>
      <c r="R3203" s="12" t="s">
        <v>8323</v>
      </c>
      <c r="S3203" t="s">
        <v>8324</v>
      </c>
      <c r="T3203" s="17">
        <f t="shared" ref="T3203:T3266" si="202">(((K3203/60)/60)/24)+DATE(1970,1,1)</f>
        <v>42122.670069444444</v>
      </c>
      <c r="U3203" s="17">
        <f t="shared" si="199"/>
        <v>42654.524756944447</v>
      </c>
    </row>
    <row r="3204" spans="2:21" ht="42.75" x14ac:dyDescent="0.45">
      <c r="B3204">
        <v>4009</v>
      </c>
      <c r="C3204" s="9" t="s">
        <v>4005</v>
      </c>
      <c r="D3204" s="3" t="s">
        <v>8114</v>
      </c>
      <c r="E3204" s="5">
        <v>1930</v>
      </c>
      <c r="F3204" s="7">
        <v>75</v>
      </c>
      <c r="G3204" t="s">
        <v>8220</v>
      </c>
      <c r="H3204" t="s">
        <v>8224</v>
      </c>
      <c r="I3204" t="s">
        <v>8246</v>
      </c>
      <c r="J3204">
        <v>1410281360</v>
      </c>
      <c r="K3204">
        <v>1406825360</v>
      </c>
      <c r="L3204" t="b">
        <v>0</v>
      </c>
      <c r="M3204">
        <v>3</v>
      </c>
      <c r="N3204" t="b">
        <v>0</v>
      </c>
      <c r="O3204" t="s">
        <v>8269</v>
      </c>
      <c r="P3204">
        <f t="shared" si="200"/>
        <v>4</v>
      </c>
      <c r="Q3204">
        <f t="shared" si="201"/>
        <v>25</v>
      </c>
      <c r="R3204" s="12" t="s">
        <v>8323</v>
      </c>
      <c r="S3204" t="s">
        <v>8326</v>
      </c>
      <c r="T3204" s="17">
        <f t="shared" si="202"/>
        <v>41851.700925925928</v>
      </c>
      <c r="U3204" s="17">
        <f t="shared" si="199"/>
        <v>42432.791666666672</v>
      </c>
    </row>
    <row r="3205" spans="2:21" ht="28.5" hidden="1" x14ac:dyDescent="0.45">
      <c r="B3205">
        <v>2688</v>
      </c>
      <c r="C3205" s="9" t="s">
        <v>2688</v>
      </c>
      <c r="D3205" s="3" t="s">
        <v>6798</v>
      </c>
      <c r="E3205" s="5">
        <v>50000</v>
      </c>
      <c r="F3205" s="7">
        <v>74</v>
      </c>
      <c r="G3205" t="s">
        <v>8220</v>
      </c>
      <c r="H3205" t="s">
        <v>8223</v>
      </c>
      <c r="I3205" t="s">
        <v>8245</v>
      </c>
      <c r="J3205">
        <v>1424746800</v>
      </c>
      <c r="K3205">
        <v>1422067870</v>
      </c>
      <c r="L3205" t="b">
        <v>0</v>
      </c>
      <c r="M3205">
        <v>14</v>
      </c>
      <c r="N3205" t="b">
        <v>0</v>
      </c>
      <c r="O3205" t="s">
        <v>8282</v>
      </c>
      <c r="P3205">
        <f t="shared" si="200"/>
        <v>0</v>
      </c>
      <c r="Q3205">
        <f t="shared" si="201"/>
        <v>5.29</v>
      </c>
      <c r="R3205" s="12" t="s">
        <v>8319</v>
      </c>
      <c r="S3205" t="s">
        <v>8345</v>
      </c>
      <c r="T3205" s="17">
        <f t="shared" si="202"/>
        <v>42028.118865740747</v>
      </c>
      <c r="U3205" s="17">
        <f t="shared" si="199"/>
        <v>41952.5</v>
      </c>
    </row>
    <row r="3206" spans="2:21" ht="28.5" hidden="1" x14ac:dyDescent="0.45">
      <c r="B3206">
        <v>1148</v>
      </c>
      <c r="C3206" s="9" t="s">
        <v>1149</v>
      </c>
      <c r="D3206" s="3" t="s">
        <v>5258</v>
      </c>
      <c r="E3206" s="5">
        <v>15000</v>
      </c>
      <c r="F3206" s="7">
        <v>73</v>
      </c>
      <c r="G3206" t="s">
        <v>8220</v>
      </c>
      <c r="H3206" t="s">
        <v>8223</v>
      </c>
      <c r="I3206" t="s">
        <v>8245</v>
      </c>
      <c r="J3206">
        <v>1480568781</v>
      </c>
      <c r="K3206">
        <v>1477973181</v>
      </c>
      <c r="L3206" t="b">
        <v>0</v>
      </c>
      <c r="M3206">
        <v>3</v>
      </c>
      <c r="N3206" t="b">
        <v>0</v>
      </c>
      <c r="O3206" t="s">
        <v>8282</v>
      </c>
      <c r="P3206">
        <f t="shared" si="200"/>
        <v>0</v>
      </c>
      <c r="Q3206">
        <f t="shared" si="201"/>
        <v>24.33</v>
      </c>
      <c r="R3206" s="12" t="s">
        <v>8319</v>
      </c>
      <c r="S3206" t="s">
        <v>8345</v>
      </c>
      <c r="T3206" s="17">
        <f t="shared" si="202"/>
        <v>42675.171076388884</v>
      </c>
      <c r="U3206" s="17">
        <f t="shared" ref="U3206:U3269" si="203">(((J3203/60)/60)/24)+DATE(1970,1,1)</f>
        <v>42152.665972222225</v>
      </c>
    </row>
    <row r="3207" spans="2:21" ht="57" hidden="1" x14ac:dyDescent="0.45">
      <c r="B3207">
        <v>888</v>
      </c>
      <c r="C3207" s="9" t="s">
        <v>889</v>
      </c>
      <c r="D3207" s="3" t="s">
        <v>4998</v>
      </c>
      <c r="E3207" s="5">
        <v>1000</v>
      </c>
      <c r="F3207" s="7">
        <v>72</v>
      </c>
      <c r="G3207" t="s">
        <v>8220</v>
      </c>
      <c r="H3207" t="s">
        <v>8223</v>
      </c>
      <c r="I3207" t="s">
        <v>8245</v>
      </c>
      <c r="J3207">
        <v>1314856800</v>
      </c>
      <c r="K3207">
        <v>1311789885</v>
      </c>
      <c r="L3207" t="b">
        <v>0</v>
      </c>
      <c r="M3207">
        <v>4</v>
      </c>
      <c r="N3207" t="b">
        <v>0</v>
      </c>
      <c r="O3207" t="s">
        <v>8277</v>
      </c>
      <c r="P3207">
        <f t="shared" si="200"/>
        <v>7</v>
      </c>
      <c r="Q3207">
        <f t="shared" si="201"/>
        <v>18</v>
      </c>
      <c r="R3207" s="12" t="s">
        <v>8327</v>
      </c>
      <c r="S3207" t="s">
        <v>8328</v>
      </c>
      <c r="T3207" s="17">
        <f t="shared" si="202"/>
        <v>40751.753298611111</v>
      </c>
      <c r="U3207" s="17">
        <f t="shared" si="203"/>
        <v>41891.700925925928</v>
      </c>
    </row>
    <row r="3208" spans="2:21" ht="42.75" hidden="1" x14ac:dyDescent="0.45">
      <c r="B3208">
        <v>1408</v>
      </c>
      <c r="C3208" s="9" t="s">
        <v>1409</v>
      </c>
      <c r="D3208" s="3" t="s">
        <v>5518</v>
      </c>
      <c r="E3208" s="5">
        <v>1000</v>
      </c>
      <c r="F3208" s="7">
        <v>72</v>
      </c>
      <c r="G3208" t="s">
        <v>8220</v>
      </c>
      <c r="H3208" t="s">
        <v>8224</v>
      </c>
      <c r="I3208" t="s">
        <v>8246</v>
      </c>
      <c r="J3208">
        <v>1447451756</v>
      </c>
      <c r="K3208">
        <v>1444856156</v>
      </c>
      <c r="L3208" t="b">
        <v>0</v>
      </c>
      <c r="M3208">
        <v>6</v>
      </c>
      <c r="N3208" t="b">
        <v>0</v>
      </c>
      <c r="O3208" t="s">
        <v>8285</v>
      </c>
      <c r="P3208">
        <f t="shared" si="200"/>
        <v>7</v>
      </c>
      <c r="Q3208">
        <f t="shared" si="201"/>
        <v>12</v>
      </c>
      <c r="R3208" s="12" t="s">
        <v>8311</v>
      </c>
      <c r="S3208" t="s">
        <v>8348</v>
      </c>
      <c r="T3208" s="17">
        <f t="shared" si="202"/>
        <v>42291.872175925921</v>
      </c>
      <c r="U3208" s="17">
        <f t="shared" si="203"/>
        <v>42059.125</v>
      </c>
    </row>
    <row r="3209" spans="2:21" ht="28.5" hidden="1" x14ac:dyDescent="0.45">
      <c r="B3209">
        <v>2695</v>
      </c>
      <c r="C3209" s="9" t="s">
        <v>2695</v>
      </c>
      <c r="D3209" s="3" t="s">
        <v>6805</v>
      </c>
      <c r="E3209" s="5">
        <v>15000</v>
      </c>
      <c r="F3209" s="7">
        <v>71</v>
      </c>
      <c r="G3209" t="s">
        <v>8220</v>
      </c>
      <c r="H3209" t="s">
        <v>8223</v>
      </c>
      <c r="I3209" t="s">
        <v>8245</v>
      </c>
      <c r="J3209">
        <v>1428981718</v>
      </c>
      <c r="K3209">
        <v>1423801318</v>
      </c>
      <c r="L3209" t="b">
        <v>0</v>
      </c>
      <c r="M3209">
        <v>3</v>
      </c>
      <c r="N3209" t="b">
        <v>0</v>
      </c>
      <c r="O3209" t="s">
        <v>8282</v>
      </c>
      <c r="P3209">
        <f t="shared" si="200"/>
        <v>0</v>
      </c>
      <c r="Q3209">
        <f t="shared" si="201"/>
        <v>23.67</v>
      </c>
      <c r="R3209" s="12" t="s">
        <v>8319</v>
      </c>
      <c r="S3209" t="s">
        <v>8345</v>
      </c>
      <c r="T3209" s="17">
        <f t="shared" si="202"/>
        <v>42048.181921296295</v>
      </c>
      <c r="U3209" s="17">
        <f t="shared" si="203"/>
        <v>42705.212743055556</v>
      </c>
    </row>
    <row r="3210" spans="2:21" ht="42.75" hidden="1" x14ac:dyDescent="0.45">
      <c r="B3210">
        <v>3078</v>
      </c>
      <c r="C3210" s="9" t="s">
        <v>3078</v>
      </c>
      <c r="D3210" s="3" t="s">
        <v>7188</v>
      </c>
      <c r="E3210" s="5">
        <v>60000</v>
      </c>
      <c r="F3210" s="7">
        <v>71</v>
      </c>
      <c r="G3210" t="s">
        <v>8220</v>
      </c>
      <c r="H3210" t="s">
        <v>8223</v>
      </c>
      <c r="I3210" t="s">
        <v>8245</v>
      </c>
      <c r="J3210">
        <v>1424920795</v>
      </c>
      <c r="K3210">
        <v>1422328795</v>
      </c>
      <c r="L3210" t="b">
        <v>0</v>
      </c>
      <c r="M3210">
        <v>3</v>
      </c>
      <c r="N3210" t="b">
        <v>0</v>
      </c>
      <c r="O3210" t="s">
        <v>8301</v>
      </c>
      <c r="P3210">
        <f t="shared" si="200"/>
        <v>0</v>
      </c>
      <c r="Q3210">
        <f t="shared" si="201"/>
        <v>23.67</v>
      </c>
      <c r="R3210" s="12" t="s">
        <v>8323</v>
      </c>
      <c r="S3210" t="s">
        <v>8324</v>
      </c>
      <c r="T3210" s="17">
        <f t="shared" si="202"/>
        <v>42031.138831018514</v>
      </c>
      <c r="U3210" s="17">
        <f t="shared" si="203"/>
        <v>40787.25</v>
      </c>
    </row>
    <row r="3211" spans="2:21" ht="42.75" hidden="1" x14ac:dyDescent="0.45">
      <c r="B3211">
        <v>125</v>
      </c>
      <c r="C3211" s="9" t="s">
        <v>127</v>
      </c>
      <c r="D3211" s="3" t="s">
        <v>4236</v>
      </c>
      <c r="E3211" s="5">
        <v>500</v>
      </c>
      <c r="F3211" s="7">
        <v>70</v>
      </c>
      <c r="G3211" t="s">
        <v>8219</v>
      </c>
      <c r="H3211" t="s">
        <v>8228</v>
      </c>
      <c r="I3211" t="s">
        <v>8250</v>
      </c>
      <c r="J3211">
        <v>1486165880</v>
      </c>
      <c r="K3211">
        <v>1480981880</v>
      </c>
      <c r="L3211" t="b">
        <v>0</v>
      </c>
      <c r="M3211">
        <v>6</v>
      </c>
      <c r="N3211" t="b">
        <v>0</v>
      </c>
      <c r="O3211" t="s">
        <v>8265</v>
      </c>
      <c r="P3211">
        <f t="shared" si="200"/>
        <v>14</v>
      </c>
      <c r="Q3211">
        <f t="shared" si="201"/>
        <v>11.67</v>
      </c>
      <c r="R3211" s="12" t="s">
        <v>8321</v>
      </c>
      <c r="S3211" t="s">
        <v>8337</v>
      </c>
      <c r="T3211" s="17">
        <f t="shared" si="202"/>
        <v>42709.993981481486</v>
      </c>
      <c r="U3211" s="17">
        <f t="shared" si="203"/>
        <v>42321.913842592592</v>
      </c>
    </row>
    <row r="3212" spans="2:21" ht="42.75" hidden="1" x14ac:dyDescent="0.45">
      <c r="B3212">
        <v>543</v>
      </c>
      <c r="C3212" s="9" t="s">
        <v>544</v>
      </c>
      <c r="D3212" s="3" t="s">
        <v>4653</v>
      </c>
      <c r="E3212" s="5">
        <v>22000</v>
      </c>
      <c r="F3212" s="7">
        <v>70</v>
      </c>
      <c r="G3212" t="s">
        <v>8220</v>
      </c>
      <c r="H3212" t="s">
        <v>8225</v>
      </c>
      <c r="I3212" t="s">
        <v>8247</v>
      </c>
      <c r="J3212">
        <v>1414807962</v>
      </c>
      <c r="K3212">
        <v>1412215962</v>
      </c>
      <c r="L3212" t="b">
        <v>0</v>
      </c>
      <c r="M3212">
        <v>2</v>
      </c>
      <c r="N3212" t="b">
        <v>0</v>
      </c>
      <c r="O3212" t="s">
        <v>8270</v>
      </c>
      <c r="P3212">
        <f t="shared" si="200"/>
        <v>0</v>
      </c>
      <c r="Q3212">
        <f t="shared" si="201"/>
        <v>35</v>
      </c>
      <c r="R3212" s="12" t="s">
        <v>8308</v>
      </c>
      <c r="S3212" t="s">
        <v>8342</v>
      </c>
      <c r="T3212" s="17">
        <f t="shared" si="202"/>
        <v>41914.092152777775</v>
      </c>
      <c r="U3212" s="17">
        <f t="shared" si="203"/>
        <v>42108.14025462963</v>
      </c>
    </row>
    <row r="3213" spans="2:21" ht="42.75" hidden="1" x14ac:dyDescent="0.45">
      <c r="B3213">
        <v>898</v>
      </c>
      <c r="C3213" s="9" t="s">
        <v>899</v>
      </c>
      <c r="D3213" s="3" t="s">
        <v>5008</v>
      </c>
      <c r="E3213" s="5">
        <v>2500</v>
      </c>
      <c r="F3213" s="7">
        <v>70</v>
      </c>
      <c r="G3213" t="s">
        <v>8220</v>
      </c>
      <c r="H3213" t="s">
        <v>8223</v>
      </c>
      <c r="I3213" t="s">
        <v>8245</v>
      </c>
      <c r="J3213">
        <v>1326651110</v>
      </c>
      <c r="K3213">
        <v>1322763110</v>
      </c>
      <c r="L3213" t="b">
        <v>0</v>
      </c>
      <c r="M3213">
        <v>2</v>
      </c>
      <c r="N3213" t="b">
        <v>0</v>
      </c>
      <c r="O3213" t="s">
        <v>8277</v>
      </c>
      <c r="P3213">
        <f t="shared" si="200"/>
        <v>3</v>
      </c>
      <c r="Q3213">
        <f t="shared" si="201"/>
        <v>35</v>
      </c>
      <c r="R3213" s="12" t="s">
        <v>8327</v>
      </c>
      <c r="S3213" t="s">
        <v>8328</v>
      </c>
      <c r="T3213" s="17">
        <f t="shared" si="202"/>
        <v>40878.758217592593</v>
      </c>
      <c r="U3213" s="17">
        <f t="shared" si="203"/>
        <v>42061.138831018514</v>
      </c>
    </row>
    <row r="3214" spans="2:21" ht="42.75" hidden="1" x14ac:dyDescent="0.45">
      <c r="B3214">
        <v>1070</v>
      </c>
      <c r="C3214" s="9" t="s">
        <v>1071</v>
      </c>
      <c r="D3214" s="3" t="s">
        <v>5180</v>
      </c>
      <c r="E3214" s="5">
        <v>10000</v>
      </c>
      <c r="F3214" s="7">
        <v>70</v>
      </c>
      <c r="G3214" t="s">
        <v>8220</v>
      </c>
      <c r="H3214" t="s">
        <v>8223</v>
      </c>
      <c r="I3214" t="s">
        <v>8245</v>
      </c>
      <c r="J3214">
        <v>1349050622</v>
      </c>
      <c r="K3214">
        <v>1347322622</v>
      </c>
      <c r="L3214" t="b">
        <v>0</v>
      </c>
      <c r="M3214">
        <v>2</v>
      </c>
      <c r="N3214" t="b">
        <v>0</v>
      </c>
      <c r="O3214" t="s">
        <v>8280</v>
      </c>
      <c r="P3214">
        <f t="shared" si="200"/>
        <v>1</v>
      </c>
      <c r="Q3214">
        <f t="shared" si="201"/>
        <v>35</v>
      </c>
      <c r="R3214" s="12" t="s">
        <v>8316</v>
      </c>
      <c r="S3214" t="s">
        <v>8334</v>
      </c>
      <c r="T3214" s="17">
        <f t="shared" si="202"/>
        <v>41163.011828703704</v>
      </c>
      <c r="U3214" s="17">
        <f t="shared" si="203"/>
        <v>42769.993981481486</v>
      </c>
    </row>
    <row r="3215" spans="2:21" ht="42.75" hidden="1" x14ac:dyDescent="0.45">
      <c r="B3215">
        <v>2700</v>
      </c>
      <c r="C3215" s="9" t="s">
        <v>2700</v>
      </c>
      <c r="D3215" s="3" t="s">
        <v>6810</v>
      </c>
      <c r="E3215" s="5">
        <v>9999</v>
      </c>
      <c r="F3215" s="7">
        <v>70</v>
      </c>
      <c r="G3215" t="s">
        <v>8220</v>
      </c>
      <c r="H3215" t="s">
        <v>8223</v>
      </c>
      <c r="I3215" t="s">
        <v>8245</v>
      </c>
      <c r="J3215">
        <v>1411073972</v>
      </c>
      <c r="K3215">
        <v>1408481972</v>
      </c>
      <c r="L3215" t="b">
        <v>0</v>
      </c>
      <c r="M3215">
        <v>4</v>
      </c>
      <c r="N3215" t="b">
        <v>0</v>
      </c>
      <c r="O3215" t="s">
        <v>8282</v>
      </c>
      <c r="P3215">
        <f t="shared" si="200"/>
        <v>1</v>
      </c>
      <c r="Q3215">
        <f t="shared" si="201"/>
        <v>17.5</v>
      </c>
      <c r="R3215" s="12" t="s">
        <v>8319</v>
      </c>
      <c r="S3215" t="s">
        <v>8345</v>
      </c>
      <c r="T3215" s="17">
        <f t="shared" si="202"/>
        <v>41870.87467592593</v>
      </c>
      <c r="U3215" s="17">
        <f t="shared" si="203"/>
        <v>41944.092152777775</v>
      </c>
    </row>
    <row r="3216" spans="2:21" ht="57" hidden="1" x14ac:dyDescent="0.45">
      <c r="B3216">
        <v>2848</v>
      </c>
      <c r="C3216" s="9" t="s">
        <v>2848</v>
      </c>
      <c r="D3216" s="3" t="s">
        <v>6958</v>
      </c>
      <c r="E3216" s="5">
        <v>35000</v>
      </c>
      <c r="F3216" s="7">
        <v>70</v>
      </c>
      <c r="G3216" t="s">
        <v>8220</v>
      </c>
      <c r="H3216" t="s">
        <v>8223</v>
      </c>
      <c r="I3216" t="s">
        <v>8245</v>
      </c>
      <c r="J3216">
        <v>1432913659</v>
      </c>
      <c r="K3216">
        <v>1430321659</v>
      </c>
      <c r="L3216" t="b">
        <v>0</v>
      </c>
      <c r="M3216">
        <v>3</v>
      </c>
      <c r="N3216" t="b">
        <v>0</v>
      </c>
      <c r="O3216" t="s">
        <v>8269</v>
      </c>
      <c r="P3216">
        <f t="shared" si="200"/>
        <v>0</v>
      </c>
      <c r="Q3216">
        <f t="shared" si="201"/>
        <v>23.33</v>
      </c>
      <c r="R3216" s="12" t="s">
        <v>8323</v>
      </c>
      <c r="S3216" t="s">
        <v>8326</v>
      </c>
      <c r="T3216" s="17">
        <f t="shared" si="202"/>
        <v>42123.648831018523</v>
      </c>
      <c r="U3216" s="17">
        <f t="shared" si="203"/>
        <v>40923.758217592593</v>
      </c>
    </row>
    <row r="3217" spans="2:21" ht="42.75" x14ac:dyDescent="0.45">
      <c r="B3217">
        <v>3675</v>
      </c>
      <c r="C3217" s="9" t="s">
        <v>3672</v>
      </c>
      <c r="D3217" s="3" t="s">
        <v>7785</v>
      </c>
      <c r="E3217" s="5">
        <v>50</v>
      </c>
      <c r="F3217" s="7">
        <v>70</v>
      </c>
      <c r="G3217" t="s">
        <v>8218</v>
      </c>
      <c r="H3217" t="s">
        <v>8224</v>
      </c>
      <c r="I3217" t="s">
        <v>8246</v>
      </c>
      <c r="J3217">
        <v>1463353200</v>
      </c>
      <c r="K3217">
        <v>1462285182</v>
      </c>
      <c r="L3217" t="b">
        <v>0</v>
      </c>
      <c r="M3217">
        <v>3</v>
      </c>
      <c r="N3217" t="b">
        <v>1</v>
      </c>
      <c r="O3217" t="s">
        <v>8269</v>
      </c>
      <c r="P3217">
        <f t="shared" si="200"/>
        <v>140</v>
      </c>
      <c r="Q3217">
        <f t="shared" si="201"/>
        <v>23.33</v>
      </c>
      <c r="R3217" s="12" t="s">
        <v>8323</v>
      </c>
      <c r="S3217" t="s">
        <v>8326</v>
      </c>
      <c r="T3217" s="17">
        <f t="shared" si="202"/>
        <v>42493.597013888888</v>
      </c>
      <c r="U3217" s="17">
        <f t="shared" si="203"/>
        <v>41183.011828703704</v>
      </c>
    </row>
    <row r="3218" spans="2:21" ht="42.75" x14ac:dyDescent="0.45">
      <c r="B3218">
        <v>3995</v>
      </c>
      <c r="C3218" s="9" t="s">
        <v>3991</v>
      </c>
      <c r="D3218" s="3" t="s">
        <v>8101</v>
      </c>
      <c r="E3218" s="5">
        <v>200</v>
      </c>
      <c r="F3218" s="7">
        <v>70</v>
      </c>
      <c r="G3218" t="s">
        <v>8220</v>
      </c>
      <c r="H3218" t="s">
        <v>8224</v>
      </c>
      <c r="I3218" t="s">
        <v>8246</v>
      </c>
      <c r="J3218">
        <v>1423913220</v>
      </c>
      <c r="K3218">
        <v>1421339077</v>
      </c>
      <c r="L3218" t="b">
        <v>0</v>
      </c>
      <c r="M3218">
        <v>4</v>
      </c>
      <c r="N3218" t="b">
        <v>0</v>
      </c>
      <c r="O3218" t="s">
        <v>8269</v>
      </c>
      <c r="P3218">
        <f t="shared" si="200"/>
        <v>35</v>
      </c>
      <c r="Q3218">
        <f t="shared" si="201"/>
        <v>17.5</v>
      </c>
      <c r="R3218" s="12" t="s">
        <v>8323</v>
      </c>
      <c r="S3218" t="s">
        <v>8326</v>
      </c>
      <c r="T3218" s="17">
        <f t="shared" si="202"/>
        <v>42019.683761574073</v>
      </c>
      <c r="U3218" s="17">
        <f t="shared" si="203"/>
        <v>41900.87467592593</v>
      </c>
    </row>
    <row r="3219" spans="2:21" ht="42.75" x14ac:dyDescent="0.45">
      <c r="B3219">
        <v>4016</v>
      </c>
      <c r="C3219" s="9" t="s">
        <v>4012</v>
      </c>
      <c r="D3219" s="3" t="s">
        <v>8121</v>
      </c>
      <c r="E3219" s="5">
        <v>500</v>
      </c>
      <c r="F3219" s="7">
        <v>70</v>
      </c>
      <c r="G3219" t="s">
        <v>8220</v>
      </c>
      <c r="H3219" t="s">
        <v>8224</v>
      </c>
      <c r="I3219" t="s">
        <v>8246</v>
      </c>
      <c r="J3219">
        <v>1410987400</v>
      </c>
      <c r="K3219">
        <v>1408395400</v>
      </c>
      <c r="L3219" t="b">
        <v>0</v>
      </c>
      <c r="M3219">
        <v>7</v>
      </c>
      <c r="N3219" t="b">
        <v>0</v>
      </c>
      <c r="O3219" t="s">
        <v>8269</v>
      </c>
      <c r="P3219">
        <f t="shared" si="200"/>
        <v>14</v>
      </c>
      <c r="Q3219">
        <f t="shared" si="201"/>
        <v>10</v>
      </c>
      <c r="R3219" s="12" t="s">
        <v>8323</v>
      </c>
      <c r="S3219" t="s">
        <v>8326</v>
      </c>
      <c r="T3219" s="17">
        <f t="shared" si="202"/>
        <v>41869.872685185182</v>
      </c>
      <c r="U3219" s="17">
        <f t="shared" si="203"/>
        <v>42153.648831018523</v>
      </c>
    </row>
    <row r="3220" spans="2:21" ht="28.5" hidden="1" x14ac:dyDescent="0.45">
      <c r="B3220">
        <v>1799</v>
      </c>
      <c r="C3220" s="9" t="s">
        <v>1800</v>
      </c>
      <c r="D3220" s="3" t="s">
        <v>5909</v>
      </c>
      <c r="E3220" s="5">
        <v>4000</v>
      </c>
      <c r="F3220" s="7">
        <v>69.83</v>
      </c>
      <c r="G3220" t="s">
        <v>8220</v>
      </c>
      <c r="H3220" t="s">
        <v>8224</v>
      </c>
      <c r="I3220" t="s">
        <v>8246</v>
      </c>
      <c r="J3220">
        <v>1415740408</v>
      </c>
      <c r="K3220">
        <v>1414008808</v>
      </c>
      <c r="L3220" t="b">
        <v>1</v>
      </c>
      <c r="M3220">
        <v>6</v>
      </c>
      <c r="N3220" t="b">
        <v>0</v>
      </c>
      <c r="O3220" t="s">
        <v>8283</v>
      </c>
      <c r="P3220">
        <f t="shared" si="200"/>
        <v>2</v>
      </c>
      <c r="Q3220">
        <f t="shared" si="201"/>
        <v>11.64</v>
      </c>
      <c r="R3220" s="12" t="s">
        <v>8313</v>
      </c>
      <c r="S3220" t="s">
        <v>8314</v>
      </c>
      <c r="T3220" s="17">
        <f t="shared" si="202"/>
        <v>41934.842685185184</v>
      </c>
      <c r="U3220" s="17">
        <f t="shared" si="203"/>
        <v>42505.958333333328</v>
      </c>
    </row>
    <row r="3221" spans="2:21" ht="42.75" x14ac:dyDescent="0.45">
      <c r="B3221">
        <v>3990</v>
      </c>
      <c r="C3221" s="9" t="s">
        <v>3986</v>
      </c>
      <c r="D3221" s="3" t="s">
        <v>8096</v>
      </c>
      <c r="E3221" s="5">
        <v>1650</v>
      </c>
      <c r="F3221" s="7">
        <v>69</v>
      </c>
      <c r="G3221" t="s">
        <v>8220</v>
      </c>
      <c r="H3221" t="s">
        <v>8224</v>
      </c>
      <c r="I3221" t="s">
        <v>8246</v>
      </c>
      <c r="J3221">
        <v>1456934893</v>
      </c>
      <c r="K3221">
        <v>1454342893</v>
      </c>
      <c r="L3221" t="b">
        <v>0</v>
      </c>
      <c r="M3221">
        <v>3</v>
      </c>
      <c r="N3221" t="b">
        <v>0</v>
      </c>
      <c r="O3221" t="s">
        <v>8269</v>
      </c>
      <c r="P3221">
        <f t="shared" si="200"/>
        <v>4</v>
      </c>
      <c r="Q3221">
        <f t="shared" si="201"/>
        <v>23</v>
      </c>
      <c r="R3221" s="12" t="s">
        <v>8323</v>
      </c>
      <c r="S3221" t="s">
        <v>8326</v>
      </c>
      <c r="T3221" s="17">
        <f t="shared" si="202"/>
        <v>42401.672372685185</v>
      </c>
      <c r="U3221" s="17">
        <f t="shared" si="203"/>
        <v>42049.477083333331</v>
      </c>
    </row>
    <row r="3222" spans="2:21" ht="57" hidden="1" x14ac:dyDescent="0.45">
      <c r="B3222">
        <v>549</v>
      </c>
      <c r="C3222" s="9" t="s">
        <v>550</v>
      </c>
      <c r="D3222" s="3" t="s">
        <v>4659</v>
      </c>
      <c r="E3222" s="5">
        <v>2500</v>
      </c>
      <c r="F3222" s="7">
        <v>68</v>
      </c>
      <c r="G3222" t="s">
        <v>8220</v>
      </c>
      <c r="H3222" t="s">
        <v>8224</v>
      </c>
      <c r="I3222" t="s">
        <v>8246</v>
      </c>
      <c r="J3222">
        <v>1436368622</v>
      </c>
      <c r="K3222">
        <v>1433776622</v>
      </c>
      <c r="L3222" t="b">
        <v>0</v>
      </c>
      <c r="M3222">
        <v>8</v>
      </c>
      <c r="N3222" t="b">
        <v>0</v>
      </c>
      <c r="O3222" t="s">
        <v>8270</v>
      </c>
      <c r="P3222">
        <f t="shared" si="200"/>
        <v>3</v>
      </c>
      <c r="Q3222">
        <f t="shared" si="201"/>
        <v>8.5</v>
      </c>
      <c r="R3222" s="12" t="s">
        <v>8308</v>
      </c>
      <c r="S3222" t="s">
        <v>8342</v>
      </c>
      <c r="T3222" s="17">
        <f t="shared" si="202"/>
        <v>42163.636828703704</v>
      </c>
      <c r="U3222" s="17">
        <f t="shared" si="203"/>
        <v>41899.872685185182</v>
      </c>
    </row>
    <row r="3223" spans="2:21" ht="42.75" hidden="1" x14ac:dyDescent="0.45">
      <c r="B3223">
        <v>563</v>
      </c>
      <c r="C3223" s="9" t="s">
        <v>564</v>
      </c>
      <c r="D3223" s="3" t="s">
        <v>4673</v>
      </c>
      <c r="E3223" s="5">
        <v>75000</v>
      </c>
      <c r="F3223" s="7">
        <v>68</v>
      </c>
      <c r="G3223" t="s">
        <v>8220</v>
      </c>
      <c r="H3223" t="s">
        <v>8225</v>
      </c>
      <c r="I3223" t="s">
        <v>8247</v>
      </c>
      <c r="J3223">
        <v>1424137247</v>
      </c>
      <c r="K3223">
        <v>1421545247</v>
      </c>
      <c r="L3223" t="b">
        <v>0</v>
      </c>
      <c r="M3223">
        <v>2</v>
      </c>
      <c r="N3223" t="b">
        <v>0</v>
      </c>
      <c r="O3223" t="s">
        <v>8270</v>
      </c>
      <c r="P3223">
        <f t="shared" si="200"/>
        <v>0</v>
      </c>
      <c r="Q3223">
        <f t="shared" si="201"/>
        <v>34</v>
      </c>
      <c r="R3223" s="12" t="s">
        <v>8308</v>
      </c>
      <c r="S3223" t="s">
        <v>8342</v>
      </c>
      <c r="T3223" s="17">
        <f t="shared" si="202"/>
        <v>42022.069988425923</v>
      </c>
      <c r="U3223" s="17">
        <f t="shared" si="203"/>
        <v>41954.884351851855</v>
      </c>
    </row>
    <row r="3224" spans="2:21" ht="42.75" hidden="1" x14ac:dyDescent="0.45">
      <c r="B3224">
        <v>1561</v>
      </c>
      <c r="C3224" s="9" t="s">
        <v>1562</v>
      </c>
      <c r="D3224" s="3" t="s">
        <v>5671</v>
      </c>
      <c r="E3224" s="5">
        <v>10000</v>
      </c>
      <c r="F3224" s="7">
        <v>67</v>
      </c>
      <c r="G3224" t="s">
        <v>8219</v>
      </c>
      <c r="H3224" t="s">
        <v>8223</v>
      </c>
      <c r="I3224" t="s">
        <v>8245</v>
      </c>
      <c r="J3224">
        <v>1383789603</v>
      </c>
      <c r="K3224">
        <v>1381194003</v>
      </c>
      <c r="L3224" t="b">
        <v>0</v>
      </c>
      <c r="M3224">
        <v>1</v>
      </c>
      <c r="N3224" t="b">
        <v>0</v>
      </c>
      <c r="O3224" t="s">
        <v>8288</v>
      </c>
      <c r="P3224">
        <f t="shared" si="200"/>
        <v>1</v>
      </c>
      <c r="Q3224">
        <f t="shared" si="201"/>
        <v>67</v>
      </c>
      <c r="R3224" s="12" t="s">
        <v>8311</v>
      </c>
      <c r="S3224" t="s">
        <v>8349</v>
      </c>
      <c r="T3224" s="17">
        <f t="shared" si="202"/>
        <v>41555.041701388887</v>
      </c>
      <c r="U3224" s="17">
        <f t="shared" si="203"/>
        <v>42431.672372685185</v>
      </c>
    </row>
    <row r="3225" spans="2:21" ht="42.75" hidden="1" x14ac:dyDescent="0.45">
      <c r="B3225">
        <v>872</v>
      </c>
      <c r="C3225" s="9" t="s">
        <v>873</v>
      </c>
      <c r="D3225" s="3" t="s">
        <v>4982</v>
      </c>
      <c r="E3225" s="5">
        <v>8000</v>
      </c>
      <c r="F3225" s="7">
        <v>65</v>
      </c>
      <c r="G3225" t="s">
        <v>8220</v>
      </c>
      <c r="H3225" t="s">
        <v>8223</v>
      </c>
      <c r="I3225" t="s">
        <v>8245</v>
      </c>
      <c r="J3225">
        <v>1299786527</v>
      </c>
      <c r="K3225">
        <v>1295898527</v>
      </c>
      <c r="L3225" t="b">
        <v>0</v>
      </c>
      <c r="M3225">
        <v>2</v>
      </c>
      <c r="N3225" t="b">
        <v>0</v>
      </c>
      <c r="O3225" t="s">
        <v>8276</v>
      </c>
      <c r="P3225">
        <f t="shared" si="200"/>
        <v>1</v>
      </c>
      <c r="Q3225">
        <f t="shared" si="201"/>
        <v>32.5</v>
      </c>
      <c r="R3225" s="12" t="s">
        <v>8327</v>
      </c>
      <c r="S3225" t="s">
        <v>8350</v>
      </c>
      <c r="T3225" s="17">
        <f t="shared" si="202"/>
        <v>40567.825543981482</v>
      </c>
      <c r="U3225" s="17">
        <f t="shared" si="203"/>
        <v>42193.636828703704</v>
      </c>
    </row>
    <row r="3226" spans="2:21" ht="42.75" hidden="1" x14ac:dyDescent="0.45">
      <c r="B3226">
        <v>878</v>
      </c>
      <c r="C3226" s="9" t="s">
        <v>879</v>
      </c>
      <c r="D3226" s="3" t="s">
        <v>4988</v>
      </c>
      <c r="E3226" s="5">
        <v>5000</v>
      </c>
      <c r="F3226" s="7">
        <v>65</v>
      </c>
      <c r="G3226" t="s">
        <v>8220</v>
      </c>
      <c r="H3226" t="s">
        <v>8223</v>
      </c>
      <c r="I3226" t="s">
        <v>8245</v>
      </c>
      <c r="J3226">
        <v>1293082524</v>
      </c>
      <c r="K3226">
        <v>1290490524</v>
      </c>
      <c r="L3226" t="b">
        <v>0</v>
      </c>
      <c r="M3226">
        <v>2</v>
      </c>
      <c r="N3226" t="b">
        <v>0</v>
      </c>
      <c r="O3226" t="s">
        <v>8276</v>
      </c>
      <c r="P3226">
        <f t="shared" si="200"/>
        <v>1</v>
      </c>
      <c r="Q3226">
        <f t="shared" si="201"/>
        <v>32.5</v>
      </c>
      <c r="R3226" s="12" t="s">
        <v>8327</v>
      </c>
      <c r="S3226" t="s">
        <v>8350</v>
      </c>
      <c r="T3226" s="17">
        <f t="shared" si="202"/>
        <v>40505.232916666668</v>
      </c>
      <c r="U3226" s="17">
        <f t="shared" si="203"/>
        <v>42052.069988425923</v>
      </c>
    </row>
    <row r="3227" spans="2:21" ht="28.5" hidden="1" x14ac:dyDescent="0.45">
      <c r="B3227">
        <v>996</v>
      </c>
      <c r="C3227" s="9" t="s">
        <v>997</v>
      </c>
      <c r="D3227" s="3" t="s">
        <v>5106</v>
      </c>
      <c r="E3227" s="5">
        <v>4000</v>
      </c>
      <c r="F3227" s="7">
        <v>65</v>
      </c>
      <c r="G3227" t="s">
        <v>8220</v>
      </c>
      <c r="H3227" t="s">
        <v>8223</v>
      </c>
      <c r="I3227" t="s">
        <v>8245</v>
      </c>
      <c r="J3227">
        <v>1406474820</v>
      </c>
      <c r="K3227">
        <v>1403902060</v>
      </c>
      <c r="L3227" t="b">
        <v>0</v>
      </c>
      <c r="M3227">
        <v>5</v>
      </c>
      <c r="N3227" t="b">
        <v>0</v>
      </c>
      <c r="O3227" t="s">
        <v>8271</v>
      </c>
      <c r="P3227">
        <f t="shared" si="200"/>
        <v>2</v>
      </c>
      <c r="Q3227">
        <f t="shared" si="201"/>
        <v>13</v>
      </c>
      <c r="R3227" s="12" t="s">
        <v>8308</v>
      </c>
      <c r="S3227" t="s">
        <v>8310</v>
      </c>
      <c r="T3227" s="17">
        <f t="shared" si="202"/>
        <v>41817.866435185184</v>
      </c>
      <c r="U3227" s="17">
        <f t="shared" si="203"/>
        <v>41585.083368055559</v>
      </c>
    </row>
    <row r="3228" spans="2:21" ht="28.5" hidden="1" x14ac:dyDescent="0.45">
      <c r="B3228">
        <v>997</v>
      </c>
      <c r="C3228" s="9" t="s">
        <v>998</v>
      </c>
      <c r="D3228" s="3" t="s">
        <v>5107</v>
      </c>
      <c r="E3228" s="5">
        <v>5000</v>
      </c>
      <c r="F3228" s="7">
        <v>65</v>
      </c>
      <c r="G3228" t="s">
        <v>8220</v>
      </c>
      <c r="H3228" t="s">
        <v>8223</v>
      </c>
      <c r="I3228" t="s">
        <v>8245</v>
      </c>
      <c r="J3228">
        <v>1417145297</v>
      </c>
      <c r="K3228">
        <v>1414549697</v>
      </c>
      <c r="L3228" t="b">
        <v>0</v>
      </c>
      <c r="M3228">
        <v>8</v>
      </c>
      <c r="N3228" t="b">
        <v>0</v>
      </c>
      <c r="O3228" t="s">
        <v>8271</v>
      </c>
      <c r="P3228">
        <f t="shared" si="200"/>
        <v>1</v>
      </c>
      <c r="Q3228">
        <f t="shared" si="201"/>
        <v>8.1300000000000008</v>
      </c>
      <c r="R3228" s="12" t="s">
        <v>8308</v>
      </c>
      <c r="S3228" t="s">
        <v>8310</v>
      </c>
      <c r="T3228" s="17">
        <f t="shared" si="202"/>
        <v>41941.10297453704</v>
      </c>
      <c r="U3228" s="17">
        <f t="shared" si="203"/>
        <v>40612.825543981482</v>
      </c>
    </row>
    <row r="3229" spans="2:21" ht="28.5" hidden="1" x14ac:dyDescent="0.45">
      <c r="B3229">
        <v>2519</v>
      </c>
      <c r="C3229" s="9" t="s">
        <v>2519</v>
      </c>
      <c r="D3229" s="3" t="s">
        <v>6629</v>
      </c>
      <c r="E3229" s="5">
        <v>150000</v>
      </c>
      <c r="F3229" s="7">
        <v>65</v>
      </c>
      <c r="G3229" t="s">
        <v>8220</v>
      </c>
      <c r="H3229" t="s">
        <v>8223</v>
      </c>
      <c r="I3229" t="s">
        <v>8245</v>
      </c>
      <c r="J3229">
        <v>1405741404</v>
      </c>
      <c r="K3229">
        <v>1403149404</v>
      </c>
      <c r="L3229" t="b">
        <v>0</v>
      </c>
      <c r="M3229">
        <v>4</v>
      </c>
      <c r="N3229" t="b">
        <v>0</v>
      </c>
      <c r="O3229" t="s">
        <v>8297</v>
      </c>
      <c r="P3229">
        <f t="shared" si="200"/>
        <v>0</v>
      </c>
      <c r="Q3229">
        <f t="shared" si="201"/>
        <v>16.25</v>
      </c>
      <c r="R3229" s="12" t="s">
        <v>8319</v>
      </c>
      <c r="S3229" t="s">
        <v>8357</v>
      </c>
      <c r="T3229" s="17">
        <f t="shared" si="202"/>
        <v>41809.155138888891</v>
      </c>
      <c r="U3229" s="17">
        <f t="shared" si="203"/>
        <v>40535.232916666668</v>
      </c>
    </row>
    <row r="3230" spans="2:21" ht="42.75" x14ac:dyDescent="0.45">
      <c r="B3230">
        <v>3840</v>
      </c>
      <c r="C3230" s="9" t="s">
        <v>3837</v>
      </c>
      <c r="D3230" s="3" t="s">
        <v>7949</v>
      </c>
      <c r="E3230" s="5">
        <v>1</v>
      </c>
      <c r="F3230" s="7">
        <v>65</v>
      </c>
      <c r="G3230" t="s">
        <v>8218</v>
      </c>
      <c r="H3230" t="s">
        <v>8224</v>
      </c>
      <c r="I3230" t="s">
        <v>8246</v>
      </c>
      <c r="J3230">
        <v>1459180229</v>
      </c>
      <c r="K3230">
        <v>1457023829</v>
      </c>
      <c r="L3230" t="b">
        <v>0</v>
      </c>
      <c r="M3230">
        <v>3</v>
      </c>
      <c r="N3230" t="b">
        <v>1</v>
      </c>
      <c r="O3230" t="s">
        <v>8269</v>
      </c>
      <c r="P3230">
        <f t="shared" si="200"/>
        <v>6500</v>
      </c>
      <c r="Q3230">
        <f t="shared" si="201"/>
        <v>21.67</v>
      </c>
      <c r="R3230" s="12" t="s">
        <v>8323</v>
      </c>
      <c r="S3230" t="s">
        <v>8326</v>
      </c>
      <c r="T3230" s="17">
        <f t="shared" si="202"/>
        <v>42432.701724537037</v>
      </c>
      <c r="U3230" s="17">
        <f t="shared" si="203"/>
        <v>41847.643750000003</v>
      </c>
    </row>
    <row r="3231" spans="2:21" ht="42.75" hidden="1" x14ac:dyDescent="0.45">
      <c r="B3231">
        <v>3908</v>
      </c>
      <c r="C3231" s="9" t="s">
        <v>3905</v>
      </c>
      <c r="D3231" s="3" t="s">
        <v>8016</v>
      </c>
      <c r="E3231" s="5">
        <v>750</v>
      </c>
      <c r="F3231" s="7">
        <v>65</v>
      </c>
      <c r="G3231" t="s">
        <v>8220</v>
      </c>
      <c r="H3231" t="s">
        <v>8223</v>
      </c>
      <c r="I3231" t="s">
        <v>8245</v>
      </c>
      <c r="J3231">
        <v>1406603696</v>
      </c>
      <c r="K3231">
        <v>1405307696</v>
      </c>
      <c r="L3231" t="b">
        <v>0</v>
      </c>
      <c r="M3231">
        <v>4</v>
      </c>
      <c r="N3231" t="b">
        <v>0</v>
      </c>
      <c r="O3231" t="s">
        <v>8269</v>
      </c>
      <c r="P3231">
        <f t="shared" si="200"/>
        <v>9</v>
      </c>
      <c r="Q3231">
        <f t="shared" si="201"/>
        <v>16.25</v>
      </c>
      <c r="R3231" s="12" t="s">
        <v>8323</v>
      </c>
      <c r="S3231" t="s">
        <v>8326</v>
      </c>
      <c r="T3231" s="17">
        <f t="shared" si="202"/>
        <v>41834.135370370372</v>
      </c>
      <c r="U3231" s="17">
        <f t="shared" si="203"/>
        <v>41971.144641203704</v>
      </c>
    </row>
    <row r="3232" spans="2:21" ht="42.75" hidden="1" x14ac:dyDescent="0.45">
      <c r="B3232">
        <v>732</v>
      </c>
      <c r="C3232" s="9" t="s">
        <v>733</v>
      </c>
      <c r="D3232" s="3" t="s">
        <v>4842</v>
      </c>
      <c r="E3232" s="5">
        <v>40</v>
      </c>
      <c r="F3232" s="7">
        <v>64</v>
      </c>
      <c r="G3232" t="s">
        <v>8218</v>
      </c>
      <c r="H3232" t="s">
        <v>8224</v>
      </c>
      <c r="I3232" t="s">
        <v>8246</v>
      </c>
      <c r="J3232">
        <v>1380449461</v>
      </c>
      <c r="K3232">
        <v>1375265461</v>
      </c>
      <c r="L3232" t="b">
        <v>0</v>
      </c>
      <c r="M3232">
        <v>13</v>
      </c>
      <c r="N3232" t="b">
        <v>1</v>
      </c>
      <c r="O3232" t="s">
        <v>8272</v>
      </c>
      <c r="P3232">
        <f t="shared" si="200"/>
        <v>160</v>
      </c>
      <c r="Q3232">
        <f t="shared" si="201"/>
        <v>4.92</v>
      </c>
      <c r="R3232" s="12" t="s">
        <v>8311</v>
      </c>
      <c r="S3232" t="s">
        <v>8333</v>
      </c>
      <c r="T3232" s="17">
        <f t="shared" si="202"/>
        <v>41486.424317129626</v>
      </c>
      <c r="U3232" s="17">
        <f t="shared" si="203"/>
        <v>41839.155138888891</v>
      </c>
    </row>
    <row r="3233" spans="2:21" ht="42.75" x14ac:dyDescent="0.45">
      <c r="B3233">
        <v>2878</v>
      </c>
      <c r="C3233" s="9" t="s">
        <v>2878</v>
      </c>
      <c r="D3233" s="3" t="s">
        <v>6988</v>
      </c>
      <c r="E3233" s="5">
        <v>3000</v>
      </c>
      <c r="F3233" s="7">
        <v>63</v>
      </c>
      <c r="G3233" t="s">
        <v>8220</v>
      </c>
      <c r="H3233" t="s">
        <v>8224</v>
      </c>
      <c r="I3233" t="s">
        <v>8246</v>
      </c>
      <c r="J3233">
        <v>1435934795</v>
      </c>
      <c r="K3233">
        <v>1430750795</v>
      </c>
      <c r="L3233" t="b">
        <v>0</v>
      </c>
      <c r="M3233">
        <v>4</v>
      </c>
      <c r="N3233" t="b">
        <v>0</v>
      </c>
      <c r="O3233" t="s">
        <v>8269</v>
      </c>
      <c r="P3233">
        <f t="shared" si="200"/>
        <v>2</v>
      </c>
      <c r="Q3233">
        <f t="shared" si="201"/>
        <v>15.75</v>
      </c>
      <c r="R3233" s="12" t="s">
        <v>8323</v>
      </c>
      <c r="S3233" t="s">
        <v>8326</v>
      </c>
      <c r="T3233" s="17">
        <f t="shared" si="202"/>
        <v>42128.615682870368</v>
      </c>
      <c r="U3233" s="17">
        <f t="shared" si="203"/>
        <v>42457.660057870366</v>
      </c>
    </row>
    <row r="3234" spans="2:21" ht="42.75" hidden="1" x14ac:dyDescent="0.45">
      <c r="B3234">
        <v>870</v>
      </c>
      <c r="C3234" s="9" t="s">
        <v>871</v>
      </c>
      <c r="D3234" s="3" t="s">
        <v>4980</v>
      </c>
      <c r="E3234" s="5">
        <v>20000</v>
      </c>
      <c r="F3234" s="7">
        <v>62</v>
      </c>
      <c r="G3234" t="s">
        <v>8220</v>
      </c>
      <c r="H3234" t="s">
        <v>8224</v>
      </c>
      <c r="I3234" t="s">
        <v>8246</v>
      </c>
      <c r="J3234">
        <v>1377995523</v>
      </c>
      <c r="K3234">
        <v>1375403523</v>
      </c>
      <c r="L3234" t="b">
        <v>0</v>
      </c>
      <c r="M3234">
        <v>5</v>
      </c>
      <c r="N3234" t="b">
        <v>0</v>
      </c>
      <c r="O3234" t="s">
        <v>8276</v>
      </c>
      <c r="P3234">
        <f t="shared" si="200"/>
        <v>0</v>
      </c>
      <c r="Q3234">
        <f t="shared" si="201"/>
        <v>12.4</v>
      </c>
      <c r="R3234" s="12" t="s">
        <v>8327</v>
      </c>
      <c r="S3234" t="s">
        <v>8350</v>
      </c>
      <c r="T3234" s="17">
        <f t="shared" si="202"/>
        <v>41488.022256944445</v>
      </c>
      <c r="U3234" s="17">
        <f t="shared" si="203"/>
        <v>41849.135370370372</v>
      </c>
    </row>
    <row r="3235" spans="2:21" ht="42.75" hidden="1" x14ac:dyDescent="0.45">
      <c r="B3235">
        <v>456</v>
      </c>
      <c r="C3235" s="9" t="s">
        <v>457</v>
      </c>
      <c r="D3235" s="3" t="s">
        <v>4566</v>
      </c>
      <c r="E3235" s="5">
        <v>8888</v>
      </c>
      <c r="F3235" s="7">
        <v>61</v>
      </c>
      <c r="G3235" t="s">
        <v>8220</v>
      </c>
      <c r="H3235" t="s">
        <v>8223</v>
      </c>
      <c r="I3235" t="s">
        <v>8245</v>
      </c>
      <c r="J3235">
        <v>1382414340</v>
      </c>
      <c r="K3235">
        <v>1380559201</v>
      </c>
      <c r="L3235" t="b">
        <v>0</v>
      </c>
      <c r="M3235">
        <v>3</v>
      </c>
      <c r="N3235" t="b">
        <v>0</v>
      </c>
      <c r="O3235" t="s">
        <v>8268</v>
      </c>
      <c r="P3235">
        <f t="shared" si="200"/>
        <v>1</v>
      </c>
      <c r="Q3235">
        <f t="shared" si="201"/>
        <v>20.329999999999998</v>
      </c>
      <c r="R3235" s="12" t="s">
        <v>8321</v>
      </c>
      <c r="S3235" t="s">
        <v>8339</v>
      </c>
      <c r="T3235" s="17">
        <f t="shared" si="202"/>
        <v>41547.694456018515</v>
      </c>
      <c r="U3235" s="17">
        <f t="shared" si="203"/>
        <v>41546.424317129626</v>
      </c>
    </row>
    <row r="3236" spans="2:21" ht="42.75" hidden="1" x14ac:dyDescent="0.45">
      <c r="B3236">
        <v>591</v>
      </c>
      <c r="C3236" s="9" t="s">
        <v>592</v>
      </c>
      <c r="D3236" s="3" t="s">
        <v>4701</v>
      </c>
      <c r="E3236" s="5">
        <v>100000</v>
      </c>
      <c r="F3236" s="7">
        <v>61</v>
      </c>
      <c r="G3236" t="s">
        <v>8220</v>
      </c>
      <c r="H3236" t="s">
        <v>8223</v>
      </c>
      <c r="I3236" t="s">
        <v>8245</v>
      </c>
      <c r="J3236">
        <v>1437570130</v>
      </c>
      <c r="K3236">
        <v>1434978130</v>
      </c>
      <c r="L3236" t="b">
        <v>0</v>
      </c>
      <c r="M3236">
        <v>2</v>
      </c>
      <c r="N3236" t="b">
        <v>0</v>
      </c>
      <c r="O3236" t="s">
        <v>8270</v>
      </c>
      <c r="P3236">
        <f t="shared" si="200"/>
        <v>0</v>
      </c>
      <c r="Q3236">
        <f t="shared" si="201"/>
        <v>30.5</v>
      </c>
      <c r="R3236" s="12" t="s">
        <v>8308</v>
      </c>
      <c r="S3236" t="s">
        <v>8342</v>
      </c>
      <c r="T3236" s="17">
        <f t="shared" si="202"/>
        <v>42177.543171296296</v>
      </c>
      <c r="U3236" s="17">
        <f t="shared" si="203"/>
        <v>42188.615682870368</v>
      </c>
    </row>
    <row r="3237" spans="2:21" ht="28.5" hidden="1" x14ac:dyDescent="0.45">
      <c r="B3237">
        <v>709</v>
      </c>
      <c r="C3237" s="9" t="s">
        <v>710</v>
      </c>
      <c r="D3237" s="3" t="s">
        <v>4819</v>
      </c>
      <c r="E3237" s="5">
        <v>15000</v>
      </c>
      <c r="F3237" s="7">
        <v>61</v>
      </c>
      <c r="G3237" t="s">
        <v>8220</v>
      </c>
      <c r="H3237" t="s">
        <v>8223</v>
      </c>
      <c r="I3237" t="s">
        <v>8245</v>
      </c>
      <c r="J3237">
        <v>1417741159</v>
      </c>
      <c r="K3237">
        <v>1415149159</v>
      </c>
      <c r="L3237" t="b">
        <v>0</v>
      </c>
      <c r="M3237">
        <v>2</v>
      </c>
      <c r="N3237" t="b">
        <v>0</v>
      </c>
      <c r="O3237" t="s">
        <v>8271</v>
      </c>
      <c r="P3237">
        <f t="shared" si="200"/>
        <v>0</v>
      </c>
      <c r="Q3237">
        <f t="shared" si="201"/>
        <v>30.5</v>
      </c>
      <c r="R3237" s="12" t="s">
        <v>8308</v>
      </c>
      <c r="S3237" t="s">
        <v>8310</v>
      </c>
      <c r="T3237" s="17">
        <f t="shared" si="202"/>
        <v>41948.041192129633</v>
      </c>
      <c r="U3237" s="17">
        <f t="shared" si="203"/>
        <v>41518.022256944445</v>
      </c>
    </row>
    <row r="3238" spans="2:21" ht="42.75" hidden="1" x14ac:dyDescent="0.45">
      <c r="B3238">
        <v>3922</v>
      </c>
      <c r="C3238" s="9" t="s">
        <v>3919</v>
      </c>
      <c r="D3238" s="3" t="s">
        <v>8030</v>
      </c>
      <c r="E3238" s="5">
        <v>750</v>
      </c>
      <c r="F3238" s="7">
        <v>61</v>
      </c>
      <c r="G3238" t="s">
        <v>8220</v>
      </c>
      <c r="H3238" t="s">
        <v>8223</v>
      </c>
      <c r="I3238" t="s">
        <v>8245</v>
      </c>
      <c r="J3238">
        <v>1425337200</v>
      </c>
      <c r="K3238">
        <v>1421432810</v>
      </c>
      <c r="L3238" t="b">
        <v>0</v>
      </c>
      <c r="M3238">
        <v>6</v>
      </c>
      <c r="N3238" t="b">
        <v>0</v>
      </c>
      <c r="O3238" t="s">
        <v>8269</v>
      </c>
      <c r="P3238">
        <f t="shared" si="200"/>
        <v>8</v>
      </c>
      <c r="Q3238">
        <f t="shared" si="201"/>
        <v>10.17</v>
      </c>
      <c r="R3238" s="12" t="s">
        <v>8323</v>
      </c>
      <c r="S3238" t="s">
        <v>8326</v>
      </c>
      <c r="T3238" s="17">
        <f t="shared" si="202"/>
        <v>42020.768634259264</v>
      </c>
      <c r="U3238" s="17">
        <f t="shared" si="203"/>
        <v>41569.165972222225</v>
      </c>
    </row>
    <row r="3239" spans="2:21" ht="42.75" hidden="1" x14ac:dyDescent="0.45">
      <c r="B3239">
        <v>230</v>
      </c>
      <c r="C3239" s="9" t="s">
        <v>232</v>
      </c>
      <c r="D3239" s="3" t="s">
        <v>4340</v>
      </c>
      <c r="E3239" s="5">
        <v>15000</v>
      </c>
      <c r="F3239" s="7">
        <v>60</v>
      </c>
      <c r="G3239" t="s">
        <v>8220</v>
      </c>
      <c r="H3239" t="s">
        <v>8223</v>
      </c>
      <c r="I3239" t="s">
        <v>8245</v>
      </c>
      <c r="J3239">
        <v>1433443151</v>
      </c>
      <c r="K3239">
        <v>1430851151</v>
      </c>
      <c r="L3239" t="b">
        <v>0</v>
      </c>
      <c r="M3239">
        <v>2</v>
      </c>
      <c r="N3239" t="b">
        <v>0</v>
      </c>
      <c r="O3239" t="s">
        <v>8266</v>
      </c>
      <c r="P3239">
        <f t="shared" si="200"/>
        <v>0</v>
      </c>
      <c r="Q3239">
        <f t="shared" si="201"/>
        <v>30</v>
      </c>
      <c r="R3239" s="12" t="s">
        <v>8321</v>
      </c>
      <c r="S3239" t="s">
        <v>8325</v>
      </c>
      <c r="T3239" s="17">
        <f t="shared" si="202"/>
        <v>42129.777210648142</v>
      </c>
      <c r="U3239" s="17">
        <f t="shared" si="203"/>
        <v>42207.543171296296</v>
      </c>
    </row>
    <row r="3240" spans="2:21" ht="42.75" hidden="1" x14ac:dyDescent="0.45">
      <c r="B3240">
        <v>617</v>
      </c>
      <c r="C3240" s="9" t="s">
        <v>618</v>
      </c>
      <c r="D3240" s="3" t="s">
        <v>4727</v>
      </c>
      <c r="E3240" s="5">
        <v>2000</v>
      </c>
      <c r="F3240" s="7">
        <v>60</v>
      </c>
      <c r="G3240" t="s">
        <v>8219</v>
      </c>
      <c r="H3240" t="s">
        <v>8224</v>
      </c>
      <c r="I3240" t="s">
        <v>8246</v>
      </c>
      <c r="J3240">
        <v>1431072843</v>
      </c>
      <c r="K3240">
        <v>1427184843</v>
      </c>
      <c r="L3240" t="b">
        <v>0</v>
      </c>
      <c r="M3240">
        <v>3</v>
      </c>
      <c r="N3240" t="b">
        <v>0</v>
      </c>
      <c r="O3240" t="s">
        <v>8270</v>
      </c>
      <c r="P3240">
        <f t="shared" si="200"/>
        <v>3</v>
      </c>
      <c r="Q3240">
        <f t="shared" si="201"/>
        <v>20</v>
      </c>
      <c r="R3240" s="12" t="s">
        <v>8308</v>
      </c>
      <c r="S3240" t="s">
        <v>8342</v>
      </c>
      <c r="T3240" s="17">
        <f t="shared" si="202"/>
        <v>42087.343090277776</v>
      </c>
      <c r="U3240" s="17">
        <f t="shared" si="203"/>
        <v>41978.041192129633</v>
      </c>
    </row>
    <row r="3241" spans="2:21" ht="28.5" hidden="1" x14ac:dyDescent="0.45">
      <c r="B3241">
        <v>1548</v>
      </c>
      <c r="C3241" s="9" t="s">
        <v>1549</v>
      </c>
      <c r="D3241" s="3" t="s">
        <v>5658</v>
      </c>
      <c r="E3241" s="5">
        <v>700</v>
      </c>
      <c r="F3241" s="7">
        <v>60</v>
      </c>
      <c r="G3241" t="s">
        <v>8220</v>
      </c>
      <c r="H3241" t="s">
        <v>8223</v>
      </c>
      <c r="I3241" t="s">
        <v>8245</v>
      </c>
      <c r="J3241">
        <v>1447020620</v>
      </c>
      <c r="K3241">
        <v>1444425020</v>
      </c>
      <c r="L3241" t="b">
        <v>0</v>
      </c>
      <c r="M3241">
        <v>1</v>
      </c>
      <c r="N3241" t="b">
        <v>0</v>
      </c>
      <c r="O3241" t="s">
        <v>8287</v>
      </c>
      <c r="P3241">
        <f t="shared" si="200"/>
        <v>9</v>
      </c>
      <c r="Q3241">
        <f t="shared" si="201"/>
        <v>60</v>
      </c>
      <c r="R3241" s="12" t="s">
        <v>8313</v>
      </c>
      <c r="S3241" t="s">
        <v>8355</v>
      </c>
      <c r="T3241" s="17">
        <f t="shared" si="202"/>
        <v>42286.88217592593</v>
      </c>
      <c r="U3241" s="17">
        <f t="shared" si="203"/>
        <v>42065.958333333328</v>
      </c>
    </row>
    <row r="3242" spans="2:21" ht="42.75" hidden="1" x14ac:dyDescent="0.45">
      <c r="B3242">
        <v>1914</v>
      </c>
      <c r="C3242" s="9" t="s">
        <v>1915</v>
      </c>
      <c r="D3242" s="3" t="s">
        <v>6024</v>
      </c>
      <c r="E3242" s="5">
        <v>666</v>
      </c>
      <c r="F3242" s="7">
        <v>60</v>
      </c>
      <c r="G3242" t="s">
        <v>8220</v>
      </c>
      <c r="H3242" t="s">
        <v>8223</v>
      </c>
      <c r="I3242" t="s">
        <v>8245</v>
      </c>
      <c r="J3242">
        <v>1414814340</v>
      </c>
      <c r="K3242">
        <v>1413519073</v>
      </c>
      <c r="L3242" t="b">
        <v>0</v>
      </c>
      <c r="M3242">
        <v>2</v>
      </c>
      <c r="N3242" t="b">
        <v>0</v>
      </c>
      <c r="O3242" t="s">
        <v>8292</v>
      </c>
      <c r="P3242">
        <f t="shared" si="200"/>
        <v>9</v>
      </c>
      <c r="Q3242">
        <f t="shared" si="201"/>
        <v>30</v>
      </c>
      <c r="R3242" s="12" t="s">
        <v>8308</v>
      </c>
      <c r="S3242" t="s">
        <v>8318</v>
      </c>
      <c r="T3242" s="17">
        <f t="shared" si="202"/>
        <v>41929.174456018518</v>
      </c>
      <c r="U3242" s="17">
        <f t="shared" si="203"/>
        <v>42159.777210648142</v>
      </c>
    </row>
    <row r="3243" spans="2:21" ht="42.75" hidden="1" x14ac:dyDescent="0.45">
      <c r="B3243">
        <v>3864</v>
      </c>
      <c r="C3243" s="9" t="s">
        <v>3861</v>
      </c>
      <c r="D3243" s="3" t="s">
        <v>7973</v>
      </c>
      <c r="E3243" s="5">
        <v>5000</v>
      </c>
      <c r="F3243" s="7">
        <v>60</v>
      </c>
      <c r="G3243" t="s">
        <v>8220</v>
      </c>
      <c r="H3243" t="s">
        <v>8223</v>
      </c>
      <c r="I3243" t="s">
        <v>8245</v>
      </c>
      <c r="J3243">
        <v>1447799054</v>
      </c>
      <c r="K3243">
        <v>1445203454</v>
      </c>
      <c r="L3243" t="b">
        <v>0</v>
      </c>
      <c r="M3243">
        <v>3</v>
      </c>
      <c r="N3243" t="b">
        <v>0</v>
      </c>
      <c r="O3243" t="s">
        <v>8269</v>
      </c>
      <c r="P3243">
        <f t="shared" si="200"/>
        <v>1</v>
      </c>
      <c r="Q3243">
        <f t="shared" si="201"/>
        <v>20</v>
      </c>
      <c r="R3243" s="12" t="s">
        <v>8323</v>
      </c>
      <c r="S3243" t="s">
        <v>8326</v>
      </c>
      <c r="T3243" s="17">
        <f t="shared" si="202"/>
        <v>42295.891828703709</v>
      </c>
      <c r="U3243" s="17">
        <f t="shared" si="203"/>
        <v>42132.343090277776</v>
      </c>
    </row>
    <row r="3244" spans="2:21" ht="42.75" x14ac:dyDescent="0.45">
      <c r="B3244">
        <v>4008</v>
      </c>
      <c r="C3244" s="9" t="s">
        <v>4004</v>
      </c>
      <c r="D3244" s="3" t="s">
        <v>8113</v>
      </c>
      <c r="E3244" s="5">
        <v>1000</v>
      </c>
      <c r="F3244" s="7">
        <v>60</v>
      </c>
      <c r="G3244" t="s">
        <v>8220</v>
      </c>
      <c r="H3244" t="s">
        <v>8224</v>
      </c>
      <c r="I3244" t="s">
        <v>8246</v>
      </c>
      <c r="J3244">
        <v>1437606507</v>
      </c>
      <c r="K3244">
        <v>1435014507</v>
      </c>
      <c r="L3244" t="b">
        <v>0</v>
      </c>
      <c r="M3244">
        <v>4</v>
      </c>
      <c r="N3244" t="b">
        <v>0</v>
      </c>
      <c r="O3244" t="s">
        <v>8269</v>
      </c>
      <c r="P3244">
        <f t="shared" si="200"/>
        <v>6</v>
      </c>
      <c r="Q3244">
        <f t="shared" si="201"/>
        <v>15</v>
      </c>
      <c r="R3244" s="12" t="s">
        <v>8323</v>
      </c>
      <c r="S3244" t="s">
        <v>8326</v>
      </c>
      <c r="T3244" s="17">
        <f t="shared" si="202"/>
        <v>42177.964201388888</v>
      </c>
      <c r="U3244" s="17">
        <f t="shared" si="203"/>
        <v>42316.923842592587</v>
      </c>
    </row>
    <row r="3245" spans="2:21" ht="42.75" x14ac:dyDescent="0.45">
      <c r="B3245">
        <v>4093</v>
      </c>
      <c r="C3245" s="9" t="s">
        <v>4089</v>
      </c>
      <c r="D3245" s="3" t="s">
        <v>8196</v>
      </c>
      <c r="E3245" s="5">
        <v>2500</v>
      </c>
      <c r="F3245" s="7">
        <v>60</v>
      </c>
      <c r="G3245" t="s">
        <v>8220</v>
      </c>
      <c r="H3245" t="s">
        <v>8224</v>
      </c>
      <c r="I3245" t="s">
        <v>8246</v>
      </c>
      <c r="J3245">
        <v>1440272093</v>
      </c>
      <c r="K3245">
        <v>1435088093</v>
      </c>
      <c r="L3245" t="b">
        <v>0</v>
      </c>
      <c r="M3245">
        <v>4</v>
      </c>
      <c r="N3245" t="b">
        <v>0</v>
      </c>
      <c r="O3245" t="s">
        <v>8269</v>
      </c>
      <c r="P3245">
        <f t="shared" si="200"/>
        <v>2</v>
      </c>
      <c r="Q3245">
        <f t="shared" si="201"/>
        <v>15</v>
      </c>
      <c r="R3245" s="12" t="s">
        <v>8323</v>
      </c>
      <c r="S3245" t="s">
        <v>8326</v>
      </c>
      <c r="T3245" s="17">
        <f t="shared" si="202"/>
        <v>42178.815891203703</v>
      </c>
      <c r="U3245" s="17">
        <f t="shared" si="203"/>
        <v>41944.165972222225</v>
      </c>
    </row>
    <row r="3246" spans="2:21" ht="42.75" hidden="1" x14ac:dyDescent="0.45">
      <c r="B3246">
        <v>2570</v>
      </c>
      <c r="C3246" s="9" t="s">
        <v>2570</v>
      </c>
      <c r="D3246" s="3" t="s">
        <v>6680</v>
      </c>
      <c r="E3246" s="5">
        <v>7000</v>
      </c>
      <c r="F3246" s="7">
        <v>59</v>
      </c>
      <c r="G3246" t="s">
        <v>8219</v>
      </c>
      <c r="H3246" t="s">
        <v>8223</v>
      </c>
      <c r="I3246" t="s">
        <v>8245</v>
      </c>
      <c r="J3246">
        <v>1486590035</v>
      </c>
      <c r="K3246">
        <v>1483998035</v>
      </c>
      <c r="L3246" t="b">
        <v>0</v>
      </c>
      <c r="M3246">
        <v>2</v>
      </c>
      <c r="N3246" t="b">
        <v>0</v>
      </c>
      <c r="O3246" t="s">
        <v>8282</v>
      </c>
      <c r="P3246">
        <f t="shared" si="200"/>
        <v>1</v>
      </c>
      <c r="Q3246">
        <f t="shared" si="201"/>
        <v>29.5</v>
      </c>
      <c r="R3246" s="12" t="s">
        <v>8319</v>
      </c>
      <c r="S3246" t="s">
        <v>8345</v>
      </c>
      <c r="T3246" s="17">
        <f t="shared" si="202"/>
        <v>42744.903182870374</v>
      </c>
      <c r="U3246" s="17">
        <f t="shared" si="203"/>
        <v>42325.933495370366</v>
      </c>
    </row>
    <row r="3247" spans="2:21" ht="42.75" hidden="1" x14ac:dyDescent="0.45">
      <c r="B3247">
        <v>4108</v>
      </c>
      <c r="C3247" s="9" t="s">
        <v>4104</v>
      </c>
      <c r="D3247" s="3" t="s">
        <v>8211</v>
      </c>
      <c r="E3247" s="5">
        <v>3000</v>
      </c>
      <c r="F3247" s="7">
        <v>59</v>
      </c>
      <c r="G3247" t="s">
        <v>8220</v>
      </c>
      <c r="H3247" t="s">
        <v>8223</v>
      </c>
      <c r="I3247" t="s">
        <v>8245</v>
      </c>
      <c r="J3247">
        <v>1488517200</v>
      </c>
      <c r="K3247">
        <v>1485909937</v>
      </c>
      <c r="L3247" t="b">
        <v>0</v>
      </c>
      <c r="M3247">
        <v>1</v>
      </c>
      <c r="N3247" t="b">
        <v>0</v>
      </c>
      <c r="O3247" t="s">
        <v>8269</v>
      </c>
      <c r="P3247">
        <f t="shared" si="200"/>
        <v>2</v>
      </c>
      <c r="Q3247">
        <f t="shared" si="201"/>
        <v>59</v>
      </c>
      <c r="R3247" s="12" t="s">
        <v>8323</v>
      </c>
      <c r="S3247" t="s">
        <v>8326</v>
      </c>
      <c r="T3247" s="17">
        <f t="shared" si="202"/>
        <v>42767.031678240746</v>
      </c>
      <c r="U3247" s="17">
        <f t="shared" si="203"/>
        <v>42207.964201388888</v>
      </c>
    </row>
    <row r="3248" spans="2:21" ht="42.75" hidden="1" x14ac:dyDescent="0.45">
      <c r="B3248">
        <v>1498</v>
      </c>
      <c r="C3248" s="9" t="s">
        <v>1499</v>
      </c>
      <c r="D3248" s="3" t="s">
        <v>5608</v>
      </c>
      <c r="E3248" s="5">
        <v>3000</v>
      </c>
      <c r="F3248" s="7">
        <v>57</v>
      </c>
      <c r="G3248" t="s">
        <v>8220</v>
      </c>
      <c r="H3248" t="s">
        <v>8223</v>
      </c>
      <c r="I3248" t="s">
        <v>8245</v>
      </c>
      <c r="J3248">
        <v>1409787378</v>
      </c>
      <c r="K3248">
        <v>1405899378</v>
      </c>
      <c r="L3248" t="b">
        <v>0</v>
      </c>
      <c r="M3248">
        <v>3</v>
      </c>
      <c r="N3248" t="b">
        <v>0</v>
      </c>
      <c r="O3248" t="s">
        <v>8273</v>
      </c>
      <c r="P3248">
        <f t="shared" si="200"/>
        <v>2</v>
      </c>
      <c r="Q3248">
        <f t="shared" si="201"/>
        <v>19</v>
      </c>
      <c r="R3248" s="12" t="s">
        <v>8311</v>
      </c>
      <c r="S3248" t="s">
        <v>8352</v>
      </c>
      <c r="T3248" s="17">
        <f t="shared" si="202"/>
        <v>41840.983541666668</v>
      </c>
      <c r="U3248" s="17">
        <f t="shared" si="203"/>
        <v>42238.815891203703</v>
      </c>
    </row>
    <row r="3249" spans="2:21" ht="42.75" hidden="1" x14ac:dyDescent="0.45">
      <c r="B3249">
        <v>586</v>
      </c>
      <c r="C3249" s="9" t="s">
        <v>587</v>
      </c>
      <c r="D3249" s="3" t="s">
        <v>4696</v>
      </c>
      <c r="E3249" s="5">
        <v>10000</v>
      </c>
      <c r="F3249" s="7">
        <v>56</v>
      </c>
      <c r="G3249" t="s">
        <v>8220</v>
      </c>
      <c r="H3249" t="s">
        <v>8223</v>
      </c>
      <c r="I3249" t="s">
        <v>8245</v>
      </c>
      <c r="J3249">
        <v>1424032207</v>
      </c>
      <c r="K3249">
        <v>1421440207</v>
      </c>
      <c r="L3249" t="b">
        <v>0</v>
      </c>
      <c r="M3249">
        <v>4</v>
      </c>
      <c r="N3249" t="b">
        <v>0</v>
      </c>
      <c r="O3249" t="s">
        <v>8270</v>
      </c>
      <c r="P3249">
        <f t="shared" si="200"/>
        <v>1</v>
      </c>
      <c r="Q3249">
        <f t="shared" si="201"/>
        <v>14</v>
      </c>
      <c r="R3249" s="12" t="s">
        <v>8308</v>
      </c>
      <c r="S3249" t="s">
        <v>8342</v>
      </c>
      <c r="T3249" s="17">
        <f t="shared" si="202"/>
        <v>42020.854247685187</v>
      </c>
      <c r="U3249" s="17">
        <f t="shared" si="203"/>
        <v>42774.903182870374</v>
      </c>
    </row>
    <row r="3250" spans="2:21" ht="28.5" hidden="1" x14ac:dyDescent="0.45">
      <c r="B3250">
        <v>1082</v>
      </c>
      <c r="C3250" s="9" t="s">
        <v>1083</v>
      </c>
      <c r="D3250" s="3" t="s">
        <v>5192</v>
      </c>
      <c r="E3250" s="5">
        <v>10000</v>
      </c>
      <c r="F3250" s="7">
        <v>56</v>
      </c>
      <c r="G3250" t="s">
        <v>8220</v>
      </c>
      <c r="H3250" t="s">
        <v>8223</v>
      </c>
      <c r="I3250" t="s">
        <v>8245</v>
      </c>
      <c r="J3250">
        <v>1344635088</v>
      </c>
      <c r="K3250">
        <v>1342043088</v>
      </c>
      <c r="L3250" t="b">
        <v>0</v>
      </c>
      <c r="M3250">
        <v>3</v>
      </c>
      <c r="N3250" t="b">
        <v>0</v>
      </c>
      <c r="O3250" t="s">
        <v>8280</v>
      </c>
      <c r="P3250">
        <f t="shared" si="200"/>
        <v>1</v>
      </c>
      <c r="Q3250">
        <f t="shared" si="201"/>
        <v>18.670000000000002</v>
      </c>
      <c r="R3250" s="12" t="s">
        <v>8316</v>
      </c>
      <c r="S3250" t="s">
        <v>8334</v>
      </c>
      <c r="T3250" s="17">
        <f t="shared" si="202"/>
        <v>41101.906111111115</v>
      </c>
      <c r="U3250" s="17">
        <f t="shared" si="203"/>
        <v>42797.208333333328</v>
      </c>
    </row>
    <row r="3251" spans="2:21" ht="57" hidden="1" x14ac:dyDescent="0.45">
      <c r="B3251">
        <v>3083</v>
      </c>
      <c r="C3251" s="9" t="s">
        <v>3083</v>
      </c>
      <c r="D3251" s="3" t="s">
        <v>7193</v>
      </c>
      <c r="E3251" s="5">
        <v>20000</v>
      </c>
      <c r="F3251" s="7">
        <v>56</v>
      </c>
      <c r="G3251" t="s">
        <v>8220</v>
      </c>
      <c r="H3251" t="s">
        <v>8223</v>
      </c>
      <c r="I3251" t="s">
        <v>8245</v>
      </c>
      <c r="J3251">
        <v>1409547600</v>
      </c>
      <c r="K3251">
        <v>1406986278</v>
      </c>
      <c r="L3251" t="b">
        <v>0</v>
      </c>
      <c r="M3251">
        <v>3</v>
      </c>
      <c r="N3251" t="b">
        <v>0</v>
      </c>
      <c r="O3251" t="s">
        <v>8301</v>
      </c>
      <c r="P3251">
        <f t="shared" si="200"/>
        <v>0</v>
      </c>
      <c r="Q3251">
        <f t="shared" si="201"/>
        <v>18.670000000000002</v>
      </c>
      <c r="R3251" s="12" t="s">
        <v>8323</v>
      </c>
      <c r="S3251" t="s">
        <v>8324</v>
      </c>
      <c r="T3251" s="17">
        <f t="shared" si="202"/>
        <v>41853.563402777778</v>
      </c>
      <c r="U3251" s="17">
        <f t="shared" si="203"/>
        <v>41885.983541666668</v>
      </c>
    </row>
    <row r="3252" spans="2:21" ht="42.75" hidden="1" x14ac:dyDescent="0.45">
      <c r="B3252">
        <v>561</v>
      </c>
      <c r="C3252" s="9" t="s">
        <v>562</v>
      </c>
      <c r="D3252" s="3" t="s">
        <v>4671</v>
      </c>
      <c r="E3252" s="5">
        <v>15000</v>
      </c>
      <c r="F3252" s="7">
        <v>55</v>
      </c>
      <c r="G3252" t="s">
        <v>8220</v>
      </c>
      <c r="H3252" t="s">
        <v>8223</v>
      </c>
      <c r="I3252" t="s">
        <v>8245</v>
      </c>
      <c r="J3252">
        <v>1445874513</v>
      </c>
      <c r="K3252">
        <v>1442850513</v>
      </c>
      <c r="L3252" t="b">
        <v>0</v>
      </c>
      <c r="M3252">
        <v>2</v>
      </c>
      <c r="N3252" t="b">
        <v>0</v>
      </c>
      <c r="O3252" t="s">
        <v>8270</v>
      </c>
      <c r="P3252">
        <f t="shared" si="200"/>
        <v>0</v>
      </c>
      <c r="Q3252">
        <f t="shared" si="201"/>
        <v>27.5</v>
      </c>
      <c r="R3252" s="12" t="s">
        <v>8308</v>
      </c>
      <c r="S3252" t="s">
        <v>8342</v>
      </c>
      <c r="T3252" s="17">
        <f t="shared" si="202"/>
        <v>42268.658715277779</v>
      </c>
      <c r="U3252" s="17">
        <f t="shared" si="203"/>
        <v>42050.854247685187</v>
      </c>
    </row>
    <row r="3253" spans="2:21" ht="42.75" hidden="1" x14ac:dyDescent="0.45">
      <c r="B3253">
        <v>1417</v>
      </c>
      <c r="C3253" s="9" t="s">
        <v>1418</v>
      </c>
      <c r="D3253" s="3" t="s">
        <v>5527</v>
      </c>
      <c r="E3253" s="5">
        <v>4500</v>
      </c>
      <c r="F3253" s="7">
        <v>55</v>
      </c>
      <c r="G3253" t="s">
        <v>8220</v>
      </c>
      <c r="H3253" t="s">
        <v>8223</v>
      </c>
      <c r="I3253" t="s">
        <v>8245</v>
      </c>
      <c r="J3253">
        <v>1442315460</v>
      </c>
      <c r="K3253">
        <v>1439696174</v>
      </c>
      <c r="L3253" t="b">
        <v>0</v>
      </c>
      <c r="M3253">
        <v>2</v>
      </c>
      <c r="N3253" t="b">
        <v>0</v>
      </c>
      <c r="O3253" t="s">
        <v>8285</v>
      </c>
      <c r="P3253">
        <f t="shared" si="200"/>
        <v>1</v>
      </c>
      <c r="Q3253">
        <f t="shared" si="201"/>
        <v>27.5</v>
      </c>
      <c r="R3253" s="12" t="s">
        <v>8311</v>
      </c>
      <c r="S3253" t="s">
        <v>8348</v>
      </c>
      <c r="T3253" s="17">
        <f t="shared" si="202"/>
        <v>42232.15016203704</v>
      </c>
      <c r="U3253" s="17">
        <f t="shared" si="203"/>
        <v>41131.906111111115</v>
      </c>
    </row>
    <row r="3254" spans="2:21" ht="42.75" hidden="1" x14ac:dyDescent="0.45">
      <c r="B3254">
        <v>1577</v>
      </c>
      <c r="C3254" s="9" t="s">
        <v>1578</v>
      </c>
      <c r="D3254" s="3" t="s">
        <v>5687</v>
      </c>
      <c r="E3254" s="5">
        <v>10000</v>
      </c>
      <c r="F3254" s="7">
        <v>55</v>
      </c>
      <c r="G3254" t="s">
        <v>8219</v>
      </c>
      <c r="H3254" t="s">
        <v>8223</v>
      </c>
      <c r="I3254" t="s">
        <v>8245</v>
      </c>
      <c r="J3254">
        <v>1343161248</v>
      </c>
      <c r="K3254">
        <v>1337977248</v>
      </c>
      <c r="L3254" t="b">
        <v>0</v>
      </c>
      <c r="M3254">
        <v>2</v>
      </c>
      <c r="N3254" t="b">
        <v>0</v>
      </c>
      <c r="O3254" t="s">
        <v>8288</v>
      </c>
      <c r="P3254">
        <f t="shared" si="200"/>
        <v>1</v>
      </c>
      <c r="Q3254">
        <f t="shared" si="201"/>
        <v>27.5</v>
      </c>
      <c r="R3254" s="12" t="s">
        <v>8311</v>
      </c>
      <c r="S3254" t="s">
        <v>8349</v>
      </c>
      <c r="T3254" s="17">
        <f t="shared" si="202"/>
        <v>41054.847777777781</v>
      </c>
      <c r="U3254" s="17">
        <f t="shared" si="203"/>
        <v>41883.208333333336</v>
      </c>
    </row>
    <row r="3255" spans="2:21" ht="42.75" hidden="1" x14ac:dyDescent="0.45">
      <c r="B3255">
        <v>2355</v>
      </c>
      <c r="C3255" s="9" t="s">
        <v>2356</v>
      </c>
      <c r="D3255" s="3" t="s">
        <v>6465</v>
      </c>
      <c r="E3255" s="5">
        <v>8000</v>
      </c>
      <c r="F3255" s="7">
        <v>55</v>
      </c>
      <c r="G3255" t="s">
        <v>8219</v>
      </c>
      <c r="H3255" t="s">
        <v>8225</v>
      </c>
      <c r="I3255" t="s">
        <v>8247</v>
      </c>
      <c r="J3255">
        <v>1430604136</v>
      </c>
      <c r="K3255">
        <v>1428012136</v>
      </c>
      <c r="L3255" t="b">
        <v>0</v>
      </c>
      <c r="M3255">
        <v>2</v>
      </c>
      <c r="N3255" t="b">
        <v>0</v>
      </c>
      <c r="O3255" t="s">
        <v>8270</v>
      </c>
      <c r="P3255">
        <f t="shared" si="200"/>
        <v>1</v>
      </c>
      <c r="Q3255">
        <f t="shared" si="201"/>
        <v>27.5</v>
      </c>
      <c r="R3255" s="12" t="s">
        <v>8308</v>
      </c>
      <c r="S3255" t="s">
        <v>8342</v>
      </c>
      <c r="T3255" s="17">
        <f t="shared" si="202"/>
        <v>42096.918240740735</v>
      </c>
      <c r="U3255" s="17">
        <f t="shared" si="203"/>
        <v>42303.658715277779</v>
      </c>
    </row>
    <row r="3256" spans="2:21" ht="42.75" hidden="1" x14ac:dyDescent="0.45">
      <c r="B3256">
        <v>2380</v>
      </c>
      <c r="C3256" s="9" t="s">
        <v>2381</v>
      </c>
      <c r="D3256" s="3" t="s">
        <v>6490</v>
      </c>
      <c r="E3256" s="5">
        <v>15000</v>
      </c>
      <c r="F3256" s="7">
        <v>55</v>
      </c>
      <c r="G3256" t="s">
        <v>8219</v>
      </c>
      <c r="H3256" t="s">
        <v>8223</v>
      </c>
      <c r="I3256" t="s">
        <v>8245</v>
      </c>
      <c r="J3256">
        <v>1443726142</v>
      </c>
      <c r="K3256">
        <v>1441134142</v>
      </c>
      <c r="L3256" t="b">
        <v>0</v>
      </c>
      <c r="M3256">
        <v>3</v>
      </c>
      <c r="N3256" t="b">
        <v>0</v>
      </c>
      <c r="O3256" t="s">
        <v>8270</v>
      </c>
      <c r="P3256">
        <f t="shared" si="200"/>
        <v>0</v>
      </c>
      <c r="Q3256">
        <f t="shared" si="201"/>
        <v>18.329999999999998</v>
      </c>
      <c r="R3256" s="12" t="s">
        <v>8308</v>
      </c>
      <c r="S3256" t="s">
        <v>8342</v>
      </c>
      <c r="T3256" s="17">
        <f t="shared" si="202"/>
        <v>42248.793310185181</v>
      </c>
      <c r="U3256" s="17">
        <f t="shared" si="203"/>
        <v>42262.465972222228</v>
      </c>
    </row>
    <row r="3257" spans="2:21" ht="42.75" hidden="1" x14ac:dyDescent="0.45">
      <c r="B3257">
        <v>2681</v>
      </c>
      <c r="C3257" s="9" t="s">
        <v>2681</v>
      </c>
      <c r="D3257" s="3" t="s">
        <v>6791</v>
      </c>
      <c r="E3257" s="5">
        <v>8000</v>
      </c>
      <c r="F3257" s="7">
        <v>55</v>
      </c>
      <c r="G3257" t="s">
        <v>8220</v>
      </c>
      <c r="H3257" t="s">
        <v>8223</v>
      </c>
      <c r="I3257" t="s">
        <v>8245</v>
      </c>
      <c r="J3257">
        <v>1405027750</v>
      </c>
      <c r="K3257">
        <v>1402867750</v>
      </c>
      <c r="L3257" t="b">
        <v>0</v>
      </c>
      <c r="M3257">
        <v>2</v>
      </c>
      <c r="N3257" t="b">
        <v>0</v>
      </c>
      <c r="O3257" t="s">
        <v>8282</v>
      </c>
      <c r="P3257">
        <f t="shared" si="200"/>
        <v>1</v>
      </c>
      <c r="Q3257">
        <f t="shared" si="201"/>
        <v>27.5</v>
      </c>
      <c r="R3257" s="12" t="s">
        <v>8319</v>
      </c>
      <c r="S3257" t="s">
        <v>8345</v>
      </c>
      <c r="T3257" s="17">
        <f t="shared" si="202"/>
        <v>41805.895254629628</v>
      </c>
      <c r="U3257" s="17">
        <f t="shared" si="203"/>
        <v>41114.847777777781</v>
      </c>
    </row>
    <row r="3258" spans="2:21" ht="42.75" hidden="1" x14ac:dyDescent="0.45">
      <c r="B3258">
        <v>2862</v>
      </c>
      <c r="C3258" s="9" t="s">
        <v>2862</v>
      </c>
      <c r="D3258" s="3" t="s">
        <v>6972</v>
      </c>
      <c r="E3258" s="5">
        <v>12700</v>
      </c>
      <c r="F3258" s="7">
        <v>55</v>
      </c>
      <c r="G3258" t="s">
        <v>8220</v>
      </c>
      <c r="H3258" t="s">
        <v>8223</v>
      </c>
      <c r="I3258" t="s">
        <v>8245</v>
      </c>
      <c r="J3258">
        <v>1403636229</v>
      </c>
      <c r="K3258">
        <v>1401044229</v>
      </c>
      <c r="L3258" t="b">
        <v>0</v>
      </c>
      <c r="M3258">
        <v>3</v>
      </c>
      <c r="N3258" t="b">
        <v>0</v>
      </c>
      <c r="O3258" t="s">
        <v>8269</v>
      </c>
      <c r="P3258">
        <f t="shared" si="200"/>
        <v>0</v>
      </c>
      <c r="Q3258">
        <f t="shared" si="201"/>
        <v>18.329999999999998</v>
      </c>
      <c r="R3258" s="12" t="s">
        <v>8323</v>
      </c>
      <c r="S3258" t="s">
        <v>8326</v>
      </c>
      <c r="T3258" s="17">
        <f t="shared" si="202"/>
        <v>41784.789687500001</v>
      </c>
      <c r="U3258" s="17">
        <f t="shared" si="203"/>
        <v>42126.918240740735</v>
      </c>
    </row>
    <row r="3259" spans="2:21" ht="71.25" hidden="1" x14ac:dyDescent="0.45">
      <c r="B3259">
        <v>3640</v>
      </c>
      <c r="C3259" s="9" t="s">
        <v>3638</v>
      </c>
      <c r="D3259" s="3" t="s">
        <v>7750</v>
      </c>
      <c r="E3259" s="5">
        <v>1000</v>
      </c>
      <c r="F3259" s="7">
        <v>55</v>
      </c>
      <c r="G3259" t="s">
        <v>8220</v>
      </c>
      <c r="H3259" t="s">
        <v>8223</v>
      </c>
      <c r="I3259" t="s">
        <v>8245</v>
      </c>
      <c r="J3259">
        <v>1431283530</v>
      </c>
      <c r="K3259">
        <v>1428691530</v>
      </c>
      <c r="L3259" t="b">
        <v>0</v>
      </c>
      <c r="M3259">
        <v>3</v>
      </c>
      <c r="N3259" t="b">
        <v>0</v>
      </c>
      <c r="O3259" t="s">
        <v>8303</v>
      </c>
      <c r="P3259">
        <f t="shared" si="200"/>
        <v>6</v>
      </c>
      <c r="Q3259">
        <f t="shared" si="201"/>
        <v>18.329999999999998</v>
      </c>
      <c r="R3259" s="12" t="s">
        <v>8323</v>
      </c>
      <c r="S3259" t="s">
        <v>8335</v>
      </c>
      <c r="T3259" s="17">
        <f t="shared" si="202"/>
        <v>42104.781597222223</v>
      </c>
      <c r="U3259" s="17">
        <f t="shared" si="203"/>
        <v>42278.793310185181</v>
      </c>
    </row>
    <row r="3260" spans="2:21" ht="42.75" hidden="1" x14ac:dyDescent="0.45">
      <c r="B3260">
        <v>682</v>
      </c>
      <c r="C3260" s="9" t="s">
        <v>683</v>
      </c>
      <c r="D3260" s="3" t="s">
        <v>4792</v>
      </c>
      <c r="E3260" s="5">
        <v>50000</v>
      </c>
      <c r="F3260" s="7">
        <v>53</v>
      </c>
      <c r="G3260" t="s">
        <v>8220</v>
      </c>
      <c r="H3260" t="s">
        <v>8223</v>
      </c>
      <c r="I3260" t="s">
        <v>8245</v>
      </c>
      <c r="J3260">
        <v>1489512122</v>
      </c>
      <c r="K3260">
        <v>1486923722</v>
      </c>
      <c r="L3260" t="b">
        <v>0</v>
      </c>
      <c r="M3260">
        <v>4</v>
      </c>
      <c r="N3260" t="b">
        <v>0</v>
      </c>
      <c r="O3260" t="s">
        <v>8271</v>
      </c>
      <c r="P3260">
        <f t="shared" si="200"/>
        <v>0</v>
      </c>
      <c r="Q3260">
        <f t="shared" si="201"/>
        <v>13.25</v>
      </c>
      <c r="R3260" s="12" t="s">
        <v>8308</v>
      </c>
      <c r="S3260" t="s">
        <v>8310</v>
      </c>
      <c r="T3260" s="17">
        <f t="shared" si="202"/>
        <v>42778.765300925923</v>
      </c>
      <c r="U3260" s="17">
        <f t="shared" si="203"/>
        <v>41830.895254629628</v>
      </c>
    </row>
    <row r="3261" spans="2:21" ht="42.75" hidden="1" x14ac:dyDescent="0.45">
      <c r="B3261">
        <v>1115</v>
      </c>
      <c r="C3261" s="9" t="s">
        <v>1116</v>
      </c>
      <c r="D3261" s="3" t="s">
        <v>5225</v>
      </c>
      <c r="E3261" s="5">
        <v>40000</v>
      </c>
      <c r="F3261" s="7">
        <v>53</v>
      </c>
      <c r="G3261" t="s">
        <v>8220</v>
      </c>
      <c r="H3261" t="s">
        <v>8223</v>
      </c>
      <c r="I3261" t="s">
        <v>8245</v>
      </c>
      <c r="J3261">
        <v>1459352495</v>
      </c>
      <c r="K3261">
        <v>1456764095</v>
      </c>
      <c r="L3261" t="b">
        <v>0</v>
      </c>
      <c r="M3261">
        <v>4</v>
      </c>
      <c r="N3261" t="b">
        <v>0</v>
      </c>
      <c r="O3261" t="s">
        <v>8280</v>
      </c>
      <c r="P3261">
        <f t="shared" si="200"/>
        <v>0</v>
      </c>
      <c r="Q3261">
        <f t="shared" si="201"/>
        <v>13.25</v>
      </c>
      <c r="R3261" s="12" t="s">
        <v>8316</v>
      </c>
      <c r="S3261" t="s">
        <v>8334</v>
      </c>
      <c r="T3261" s="17">
        <f t="shared" si="202"/>
        <v>42429.695543981477</v>
      </c>
      <c r="U3261" s="17">
        <f t="shared" si="203"/>
        <v>41814.789687500001</v>
      </c>
    </row>
    <row r="3262" spans="2:21" ht="42.75" hidden="1" x14ac:dyDescent="0.45">
      <c r="B3262">
        <v>2748</v>
      </c>
      <c r="C3262" s="9" t="s">
        <v>2748</v>
      </c>
      <c r="D3262" s="3" t="s">
        <v>6858</v>
      </c>
      <c r="E3262" s="5">
        <v>5000</v>
      </c>
      <c r="F3262" s="7">
        <v>53</v>
      </c>
      <c r="G3262" t="s">
        <v>8220</v>
      </c>
      <c r="H3262" t="s">
        <v>8223</v>
      </c>
      <c r="I3262" t="s">
        <v>8245</v>
      </c>
      <c r="J3262">
        <v>1472835802</v>
      </c>
      <c r="K3262">
        <v>1470243802</v>
      </c>
      <c r="L3262" t="b">
        <v>0</v>
      </c>
      <c r="M3262">
        <v>4</v>
      </c>
      <c r="N3262" t="b">
        <v>0</v>
      </c>
      <c r="O3262" t="s">
        <v>8302</v>
      </c>
      <c r="P3262">
        <f t="shared" si="200"/>
        <v>1</v>
      </c>
      <c r="Q3262">
        <f t="shared" si="201"/>
        <v>13.25</v>
      </c>
      <c r="R3262" s="12" t="s">
        <v>8311</v>
      </c>
      <c r="S3262" t="s">
        <v>8356</v>
      </c>
      <c r="T3262" s="17">
        <f t="shared" si="202"/>
        <v>42585.7106712963</v>
      </c>
      <c r="U3262" s="17">
        <f t="shared" si="203"/>
        <v>42134.781597222223</v>
      </c>
    </row>
    <row r="3263" spans="2:21" ht="42.75" hidden="1" x14ac:dyDescent="0.45">
      <c r="B3263">
        <v>2779</v>
      </c>
      <c r="C3263" s="9" t="s">
        <v>2779</v>
      </c>
      <c r="D3263" s="3" t="s">
        <v>6889</v>
      </c>
      <c r="E3263" s="5">
        <v>2500</v>
      </c>
      <c r="F3263" s="7">
        <v>53</v>
      </c>
      <c r="G3263" t="s">
        <v>8220</v>
      </c>
      <c r="H3263" t="s">
        <v>8223</v>
      </c>
      <c r="I3263" t="s">
        <v>8245</v>
      </c>
      <c r="J3263">
        <v>1448204621</v>
      </c>
      <c r="K3263">
        <v>1445609021</v>
      </c>
      <c r="L3263" t="b">
        <v>0</v>
      </c>
      <c r="M3263">
        <v>1</v>
      </c>
      <c r="N3263" t="b">
        <v>0</v>
      </c>
      <c r="O3263" t="s">
        <v>8302</v>
      </c>
      <c r="P3263">
        <f t="shared" si="200"/>
        <v>2</v>
      </c>
      <c r="Q3263">
        <f t="shared" si="201"/>
        <v>53</v>
      </c>
      <c r="R3263" s="12" t="s">
        <v>8311</v>
      </c>
      <c r="S3263" t="s">
        <v>8356</v>
      </c>
      <c r="T3263" s="17">
        <f t="shared" si="202"/>
        <v>42300.585891203707</v>
      </c>
      <c r="U3263" s="17">
        <f t="shared" si="203"/>
        <v>42808.723634259266</v>
      </c>
    </row>
    <row r="3264" spans="2:21" ht="42.75" hidden="1" x14ac:dyDescent="0.45">
      <c r="B3264">
        <v>505</v>
      </c>
      <c r="C3264" s="9" t="s">
        <v>506</v>
      </c>
      <c r="D3264" s="3" t="s">
        <v>4615</v>
      </c>
      <c r="E3264" s="5">
        <v>12000</v>
      </c>
      <c r="F3264" s="7">
        <v>52</v>
      </c>
      <c r="G3264" t="s">
        <v>8220</v>
      </c>
      <c r="H3264" t="s">
        <v>8223</v>
      </c>
      <c r="I3264" t="s">
        <v>8245</v>
      </c>
      <c r="J3264">
        <v>1451010086</v>
      </c>
      <c r="K3264">
        <v>1447122086</v>
      </c>
      <c r="L3264" t="b">
        <v>0</v>
      </c>
      <c r="M3264">
        <v>14</v>
      </c>
      <c r="N3264" t="b">
        <v>0</v>
      </c>
      <c r="O3264" t="s">
        <v>8268</v>
      </c>
      <c r="P3264">
        <f t="shared" si="200"/>
        <v>0</v>
      </c>
      <c r="Q3264">
        <f t="shared" si="201"/>
        <v>3.71</v>
      </c>
      <c r="R3264" s="12" t="s">
        <v>8321</v>
      </c>
      <c r="S3264" t="s">
        <v>8339</v>
      </c>
      <c r="T3264" s="17">
        <f t="shared" si="202"/>
        <v>42318.098217592589</v>
      </c>
      <c r="U3264" s="17">
        <f t="shared" si="203"/>
        <v>42459.653877314813</v>
      </c>
    </row>
    <row r="3265" spans="2:21" ht="42.75" hidden="1" x14ac:dyDescent="0.45">
      <c r="B3265">
        <v>546</v>
      </c>
      <c r="C3265" s="9" t="s">
        <v>547</v>
      </c>
      <c r="D3265" s="3" t="s">
        <v>4656</v>
      </c>
      <c r="E3265" s="5">
        <v>60000</v>
      </c>
      <c r="F3265" s="7">
        <v>52</v>
      </c>
      <c r="G3265" t="s">
        <v>8220</v>
      </c>
      <c r="H3265" t="s">
        <v>8223</v>
      </c>
      <c r="I3265" t="s">
        <v>8245</v>
      </c>
      <c r="J3265">
        <v>1445097715</v>
      </c>
      <c r="K3265">
        <v>1441209715</v>
      </c>
      <c r="L3265" t="b">
        <v>0</v>
      </c>
      <c r="M3265">
        <v>2</v>
      </c>
      <c r="N3265" t="b">
        <v>0</v>
      </c>
      <c r="O3265" t="s">
        <v>8270</v>
      </c>
      <c r="P3265">
        <f t="shared" si="200"/>
        <v>0</v>
      </c>
      <c r="Q3265">
        <f t="shared" si="201"/>
        <v>26</v>
      </c>
      <c r="R3265" s="12" t="s">
        <v>8308</v>
      </c>
      <c r="S3265" t="s">
        <v>8342</v>
      </c>
      <c r="T3265" s="17">
        <f t="shared" si="202"/>
        <v>42249.667997685188</v>
      </c>
      <c r="U3265" s="17">
        <f t="shared" si="203"/>
        <v>42615.7106712963</v>
      </c>
    </row>
    <row r="3266" spans="2:21" hidden="1" x14ac:dyDescent="0.45">
      <c r="B3266">
        <v>2402</v>
      </c>
      <c r="C3266" s="9" t="s">
        <v>2403</v>
      </c>
      <c r="D3266" s="3" t="s">
        <v>6512</v>
      </c>
      <c r="E3266" s="5">
        <v>12000</v>
      </c>
      <c r="F3266" s="7">
        <v>52</v>
      </c>
      <c r="G3266" t="s">
        <v>8220</v>
      </c>
      <c r="H3266" t="s">
        <v>8223</v>
      </c>
      <c r="I3266" t="s">
        <v>8245</v>
      </c>
      <c r="J3266">
        <v>1431533931</v>
      </c>
      <c r="K3266">
        <v>1428941931</v>
      </c>
      <c r="L3266" t="b">
        <v>0</v>
      </c>
      <c r="M3266">
        <v>1</v>
      </c>
      <c r="N3266" t="b">
        <v>0</v>
      </c>
      <c r="O3266" t="s">
        <v>8282</v>
      </c>
      <c r="P3266">
        <f t="shared" si="200"/>
        <v>0</v>
      </c>
      <c r="Q3266">
        <f t="shared" si="201"/>
        <v>52</v>
      </c>
      <c r="R3266" s="12" t="s">
        <v>8319</v>
      </c>
      <c r="S3266" t="s">
        <v>8345</v>
      </c>
      <c r="T3266" s="17">
        <f t="shared" si="202"/>
        <v>42107.679756944446</v>
      </c>
      <c r="U3266" s="17">
        <f t="shared" si="203"/>
        <v>42330.627557870372</v>
      </c>
    </row>
    <row r="3267" spans="2:21" ht="42.75" hidden="1" x14ac:dyDescent="0.45">
      <c r="B3267">
        <v>184</v>
      </c>
      <c r="C3267" s="9" t="s">
        <v>186</v>
      </c>
      <c r="D3267" s="3" t="s">
        <v>4294</v>
      </c>
      <c r="E3267" s="5">
        <v>1500</v>
      </c>
      <c r="F3267" s="7">
        <v>51</v>
      </c>
      <c r="G3267" t="s">
        <v>8220</v>
      </c>
      <c r="H3267" t="s">
        <v>8228</v>
      </c>
      <c r="I3267" t="s">
        <v>8250</v>
      </c>
      <c r="J3267">
        <v>1409543940</v>
      </c>
      <c r="K3267">
        <v>1404586762</v>
      </c>
      <c r="L3267" t="b">
        <v>0</v>
      </c>
      <c r="M3267">
        <v>2</v>
      </c>
      <c r="N3267" t="b">
        <v>0</v>
      </c>
      <c r="O3267" t="s">
        <v>8266</v>
      </c>
      <c r="P3267">
        <f t="shared" ref="P3267:P3330" si="204">ROUND(F3267/E3267*100,0)</f>
        <v>3</v>
      </c>
      <c r="Q3267">
        <f t="shared" ref="Q3267:Q3330" si="205">IFERROR(ROUND(F3267/M3267,2),0)</f>
        <v>25.5</v>
      </c>
      <c r="R3267" s="12" t="s">
        <v>8321</v>
      </c>
      <c r="S3267" t="s">
        <v>8325</v>
      </c>
      <c r="T3267" s="17">
        <f t="shared" ref="T3267:T3330" si="206">(((K3267/60)/60)/24)+DATE(1970,1,1)</f>
        <v>41825.791226851856</v>
      </c>
      <c r="U3267" s="17">
        <f t="shared" si="203"/>
        <v>42363.098217592589</v>
      </c>
    </row>
    <row r="3268" spans="2:21" ht="42.75" hidden="1" x14ac:dyDescent="0.45">
      <c r="B3268">
        <v>470</v>
      </c>
      <c r="C3268" s="9" t="s">
        <v>471</v>
      </c>
      <c r="D3268" s="3" t="s">
        <v>4580</v>
      </c>
      <c r="E3268" s="5">
        <v>5000</v>
      </c>
      <c r="F3268" s="7">
        <v>51</v>
      </c>
      <c r="G3268" t="s">
        <v>8220</v>
      </c>
      <c r="H3268" t="s">
        <v>8223</v>
      </c>
      <c r="I3268" t="s">
        <v>8245</v>
      </c>
      <c r="J3268">
        <v>1389844800</v>
      </c>
      <c r="K3268">
        <v>1385524889</v>
      </c>
      <c r="L3268" t="b">
        <v>0</v>
      </c>
      <c r="M3268">
        <v>2</v>
      </c>
      <c r="N3268" t="b">
        <v>0</v>
      </c>
      <c r="O3268" t="s">
        <v>8268</v>
      </c>
      <c r="P3268">
        <f t="shared" si="204"/>
        <v>1</v>
      </c>
      <c r="Q3268">
        <f t="shared" si="205"/>
        <v>25.5</v>
      </c>
      <c r="R3268" s="12" t="s">
        <v>8321</v>
      </c>
      <c r="S3268" t="s">
        <v>8339</v>
      </c>
      <c r="T3268" s="17">
        <f t="shared" si="206"/>
        <v>41605.167696759258</v>
      </c>
      <c r="U3268" s="17">
        <f t="shared" si="203"/>
        <v>42294.667997685188</v>
      </c>
    </row>
    <row r="3269" spans="2:21" ht="42.75" hidden="1" x14ac:dyDescent="0.45">
      <c r="B3269">
        <v>1072</v>
      </c>
      <c r="C3269" s="9" t="s">
        <v>1073</v>
      </c>
      <c r="D3269" s="3" t="s">
        <v>5182</v>
      </c>
      <c r="E3269" s="5">
        <v>75000</v>
      </c>
      <c r="F3269" s="7">
        <v>51</v>
      </c>
      <c r="G3269" t="s">
        <v>8220</v>
      </c>
      <c r="H3269" t="s">
        <v>8223</v>
      </c>
      <c r="I3269" t="s">
        <v>8245</v>
      </c>
      <c r="J3269">
        <v>1391630297</v>
      </c>
      <c r="K3269">
        <v>1389038297</v>
      </c>
      <c r="L3269" t="b">
        <v>0</v>
      </c>
      <c r="M3269">
        <v>4</v>
      </c>
      <c r="N3269" t="b">
        <v>0</v>
      </c>
      <c r="O3269" t="s">
        <v>8280</v>
      </c>
      <c r="P3269">
        <f t="shared" si="204"/>
        <v>0</v>
      </c>
      <c r="Q3269">
        <f t="shared" si="205"/>
        <v>12.75</v>
      </c>
      <c r="R3269" s="12" t="s">
        <v>8316</v>
      </c>
      <c r="S3269" t="s">
        <v>8334</v>
      </c>
      <c r="T3269" s="17">
        <f t="shared" si="206"/>
        <v>41645.832141203704</v>
      </c>
      <c r="U3269" s="17">
        <f t="shared" si="203"/>
        <v>42137.679756944446</v>
      </c>
    </row>
    <row r="3270" spans="2:21" ht="42.75" hidden="1" x14ac:dyDescent="0.45">
      <c r="B3270">
        <v>1703</v>
      </c>
      <c r="C3270" s="9" t="s">
        <v>1704</v>
      </c>
      <c r="D3270" s="3" t="s">
        <v>5813</v>
      </c>
      <c r="E3270" s="5">
        <v>5000</v>
      </c>
      <c r="F3270" s="7">
        <v>51</v>
      </c>
      <c r="G3270" t="s">
        <v>8220</v>
      </c>
      <c r="H3270" t="s">
        <v>8223</v>
      </c>
      <c r="I3270" t="s">
        <v>8245</v>
      </c>
      <c r="J3270">
        <v>1441003537</v>
      </c>
      <c r="K3270">
        <v>1435819537</v>
      </c>
      <c r="L3270" t="b">
        <v>0</v>
      </c>
      <c r="M3270">
        <v>2</v>
      </c>
      <c r="N3270" t="b">
        <v>0</v>
      </c>
      <c r="O3270" t="s">
        <v>8291</v>
      </c>
      <c r="P3270">
        <f t="shared" si="204"/>
        <v>1</v>
      </c>
      <c r="Q3270">
        <f t="shared" si="205"/>
        <v>25.5</v>
      </c>
      <c r="R3270" s="12" t="s">
        <v>8327</v>
      </c>
      <c r="S3270" t="s">
        <v>8330</v>
      </c>
      <c r="T3270" s="17">
        <f t="shared" si="206"/>
        <v>42187.281678240746</v>
      </c>
      <c r="U3270" s="17">
        <f t="shared" ref="U3270:U3333" si="207">(((J3267/60)/60)/24)+DATE(1970,1,1)</f>
        <v>41883.165972222225</v>
      </c>
    </row>
    <row r="3271" spans="2:21" ht="28.5" hidden="1" x14ac:dyDescent="0.45">
      <c r="B3271">
        <v>1875</v>
      </c>
      <c r="C3271" s="9" t="s">
        <v>1876</v>
      </c>
      <c r="D3271" s="3" t="s">
        <v>5985</v>
      </c>
      <c r="E3271" s="5">
        <v>10000</v>
      </c>
      <c r="F3271" s="7">
        <v>51</v>
      </c>
      <c r="G3271" t="s">
        <v>8220</v>
      </c>
      <c r="H3271" t="s">
        <v>8223</v>
      </c>
      <c r="I3271" t="s">
        <v>8245</v>
      </c>
      <c r="J3271">
        <v>1470519308</v>
      </c>
      <c r="K3271">
        <v>1465335308</v>
      </c>
      <c r="L3271" t="b">
        <v>0</v>
      </c>
      <c r="M3271">
        <v>3</v>
      </c>
      <c r="N3271" t="b">
        <v>0</v>
      </c>
      <c r="O3271" t="s">
        <v>8281</v>
      </c>
      <c r="P3271">
        <f t="shared" si="204"/>
        <v>1</v>
      </c>
      <c r="Q3271">
        <f t="shared" si="205"/>
        <v>17</v>
      </c>
      <c r="R3271" s="12" t="s">
        <v>8316</v>
      </c>
      <c r="S3271" t="s">
        <v>8344</v>
      </c>
      <c r="T3271" s="17">
        <f t="shared" si="206"/>
        <v>42528.899398148147</v>
      </c>
      <c r="U3271" s="17">
        <f t="shared" si="207"/>
        <v>41655.166666666664</v>
      </c>
    </row>
    <row r="3272" spans="2:21" ht="42.75" hidden="1" x14ac:dyDescent="0.45">
      <c r="B3272">
        <v>1985</v>
      </c>
      <c r="C3272" s="9" t="s">
        <v>1986</v>
      </c>
      <c r="D3272" s="3" t="s">
        <v>6095</v>
      </c>
      <c r="E3272" s="5">
        <v>1600</v>
      </c>
      <c r="F3272" s="7">
        <v>51</v>
      </c>
      <c r="G3272" t="s">
        <v>8220</v>
      </c>
      <c r="H3272" t="s">
        <v>8224</v>
      </c>
      <c r="I3272" t="s">
        <v>8246</v>
      </c>
      <c r="J3272">
        <v>1470178800</v>
      </c>
      <c r="K3272">
        <v>1467650771</v>
      </c>
      <c r="L3272" t="b">
        <v>0</v>
      </c>
      <c r="M3272">
        <v>4</v>
      </c>
      <c r="N3272" t="b">
        <v>0</v>
      </c>
      <c r="O3272" t="s">
        <v>8294</v>
      </c>
      <c r="P3272">
        <f t="shared" si="204"/>
        <v>3</v>
      </c>
      <c r="Q3272">
        <f t="shared" si="205"/>
        <v>12.75</v>
      </c>
      <c r="R3272" s="12" t="s">
        <v>8313</v>
      </c>
      <c r="S3272" t="s">
        <v>8353</v>
      </c>
      <c r="T3272" s="17">
        <f t="shared" si="206"/>
        <v>42555.698738425926</v>
      </c>
      <c r="U3272" s="17">
        <f t="shared" si="207"/>
        <v>41675.832141203704</v>
      </c>
    </row>
    <row r="3273" spans="2:21" ht="42.75" hidden="1" x14ac:dyDescent="0.45">
      <c r="B3273">
        <v>2580</v>
      </c>
      <c r="C3273" s="9" t="s">
        <v>2580</v>
      </c>
      <c r="D3273" s="3" t="s">
        <v>6690</v>
      </c>
      <c r="E3273" s="5">
        <v>8500</v>
      </c>
      <c r="F3273" s="7">
        <v>51</v>
      </c>
      <c r="G3273" t="s">
        <v>8219</v>
      </c>
      <c r="H3273" t="s">
        <v>8223</v>
      </c>
      <c r="I3273" t="s">
        <v>8245</v>
      </c>
      <c r="J3273">
        <v>1431745200</v>
      </c>
      <c r="K3273">
        <v>1429170603</v>
      </c>
      <c r="L3273" t="b">
        <v>0</v>
      </c>
      <c r="M3273">
        <v>2</v>
      </c>
      <c r="N3273" t="b">
        <v>0</v>
      </c>
      <c r="O3273" t="s">
        <v>8282</v>
      </c>
      <c r="P3273">
        <f t="shared" si="204"/>
        <v>1</v>
      </c>
      <c r="Q3273">
        <f t="shared" si="205"/>
        <v>25.5</v>
      </c>
      <c r="R3273" s="12" t="s">
        <v>8319</v>
      </c>
      <c r="S3273" t="s">
        <v>8345</v>
      </c>
      <c r="T3273" s="17">
        <f t="shared" si="206"/>
        <v>42110.326423611114</v>
      </c>
      <c r="U3273" s="17">
        <f t="shared" si="207"/>
        <v>42247.281678240746</v>
      </c>
    </row>
    <row r="3274" spans="2:21" ht="42.75" hidden="1" x14ac:dyDescent="0.45">
      <c r="B3274">
        <v>2654</v>
      </c>
      <c r="C3274" s="9" t="s">
        <v>2654</v>
      </c>
      <c r="D3274" s="3" t="s">
        <v>6764</v>
      </c>
      <c r="E3274" s="5">
        <v>100000</v>
      </c>
      <c r="F3274" s="7">
        <v>51</v>
      </c>
      <c r="G3274" t="s">
        <v>8219</v>
      </c>
      <c r="H3274" t="s">
        <v>8223</v>
      </c>
      <c r="I3274" t="s">
        <v>8245</v>
      </c>
      <c r="J3274">
        <v>1429622726</v>
      </c>
      <c r="K3274">
        <v>1424442326</v>
      </c>
      <c r="L3274" t="b">
        <v>0</v>
      </c>
      <c r="M3274">
        <v>6</v>
      </c>
      <c r="N3274" t="b">
        <v>0</v>
      </c>
      <c r="O3274" t="s">
        <v>8299</v>
      </c>
      <c r="P3274">
        <f t="shared" si="204"/>
        <v>0</v>
      </c>
      <c r="Q3274">
        <f t="shared" si="205"/>
        <v>8.5</v>
      </c>
      <c r="R3274" s="12" t="s">
        <v>8308</v>
      </c>
      <c r="S3274" t="s">
        <v>8315</v>
      </c>
      <c r="T3274" s="17">
        <f t="shared" si="206"/>
        <v>42055.600995370376</v>
      </c>
      <c r="U3274" s="17">
        <f t="shared" si="207"/>
        <v>42588.899398148147</v>
      </c>
    </row>
    <row r="3275" spans="2:21" ht="42.75" hidden="1" x14ac:dyDescent="0.45">
      <c r="B3275">
        <v>2919</v>
      </c>
      <c r="C3275" s="9" t="s">
        <v>2919</v>
      </c>
      <c r="D3275" s="3" t="s">
        <v>7029</v>
      </c>
      <c r="E3275" s="5">
        <v>600</v>
      </c>
      <c r="F3275" s="7">
        <v>51</v>
      </c>
      <c r="G3275" t="s">
        <v>8220</v>
      </c>
      <c r="H3275" t="s">
        <v>8223</v>
      </c>
      <c r="I3275" t="s">
        <v>8245</v>
      </c>
      <c r="J3275">
        <v>1407250329</v>
      </c>
      <c r="K3275">
        <v>1404658329</v>
      </c>
      <c r="L3275" t="b">
        <v>0</v>
      </c>
      <c r="M3275">
        <v>6</v>
      </c>
      <c r="N3275" t="b">
        <v>0</v>
      </c>
      <c r="O3275" t="s">
        <v>8269</v>
      </c>
      <c r="P3275">
        <f t="shared" si="204"/>
        <v>9</v>
      </c>
      <c r="Q3275">
        <f t="shared" si="205"/>
        <v>8.5</v>
      </c>
      <c r="R3275" s="12" t="s">
        <v>8323</v>
      </c>
      <c r="S3275" t="s">
        <v>8326</v>
      </c>
      <c r="T3275" s="17">
        <f t="shared" si="206"/>
        <v>41826.61954861111</v>
      </c>
      <c r="U3275" s="17">
        <f t="shared" si="207"/>
        <v>42584.958333333328</v>
      </c>
    </row>
    <row r="3276" spans="2:21" hidden="1" x14ac:dyDescent="0.45">
      <c r="B3276">
        <v>190</v>
      </c>
      <c r="C3276" s="9" t="s">
        <v>192</v>
      </c>
      <c r="D3276" s="3" t="s">
        <v>4300</v>
      </c>
      <c r="E3276" s="5">
        <v>12000</v>
      </c>
      <c r="F3276" s="7">
        <v>50</v>
      </c>
      <c r="G3276" t="s">
        <v>8220</v>
      </c>
      <c r="H3276" t="s">
        <v>8223</v>
      </c>
      <c r="I3276" t="s">
        <v>8245</v>
      </c>
      <c r="J3276">
        <v>1466091446</v>
      </c>
      <c r="K3276">
        <v>1465227446</v>
      </c>
      <c r="L3276" t="b">
        <v>0</v>
      </c>
      <c r="M3276">
        <v>1</v>
      </c>
      <c r="N3276" t="b">
        <v>0</v>
      </c>
      <c r="O3276" t="s">
        <v>8266</v>
      </c>
      <c r="P3276">
        <f t="shared" si="204"/>
        <v>0</v>
      </c>
      <c r="Q3276">
        <f t="shared" si="205"/>
        <v>50</v>
      </c>
      <c r="R3276" s="12" t="s">
        <v>8321</v>
      </c>
      <c r="S3276" t="s">
        <v>8325</v>
      </c>
      <c r="T3276" s="17">
        <f t="shared" si="206"/>
        <v>42527.650995370372</v>
      </c>
      <c r="U3276" s="17">
        <f t="shared" si="207"/>
        <v>42140.125</v>
      </c>
    </row>
    <row r="3277" spans="2:21" hidden="1" x14ac:dyDescent="0.45">
      <c r="B3277">
        <v>237</v>
      </c>
      <c r="C3277" s="9" t="s">
        <v>239</v>
      </c>
      <c r="D3277" s="3" t="s">
        <v>4347</v>
      </c>
      <c r="E3277" s="5">
        <v>15000</v>
      </c>
      <c r="F3277" s="7">
        <v>50</v>
      </c>
      <c r="G3277" t="s">
        <v>8220</v>
      </c>
      <c r="H3277" t="s">
        <v>8223</v>
      </c>
      <c r="I3277" t="s">
        <v>8245</v>
      </c>
      <c r="J3277">
        <v>1457445069</v>
      </c>
      <c r="K3277">
        <v>1452261069</v>
      </c>
      <c r="L3277" t="b">
        <v>0</v>
      </c>
      <c r="M3277">
        <v>1</v>
      </c>
      <c r="N3277" t="b">
        <v>0</v>
      </c>
      <c r="O3277" t="s">
        <v>8266</v>
      </c>
      <c r="P3277">
        <f t="shared" si="204"/>
        <v>0</v>
      </c>
      <c r="Q3277">
        <f t="shared" si="205"/>
        <v>50</v>
      </c>
      <c r="R3277" s="12" t="s">
        <v>8321</v>
      </c>
      <c r="S3277" t="s">
        <v>8325</v>
      </c>
      <c r="T3277" s="17">
        <f t="shared" si="206"/>
        <v>42377.577187499999</v>
      </c>
      <c r="U3277" s="17">
        <f t="shared" si="207"/>
        <v>42115.559328703705</v>
      </c>
    </row>
    <row r="3278" spans="2:21" ht="42.75" hidden="1" x14ac:dyDescent="0.45">
      <c r="B3278">
        <v>444</v>
      </c>
      <c r="C3278" s="9" t="s">
        <v>445</v>
      </c>
      <c r="D3278" s="3" t="s">
        <v>4554</v>
      </c>
      <c r="E3278" s="5">
        <v>1000</v>
      </c>
      <c r="F3278" s="7">
        <v>50</v>
      </c>
      <c r="G3278" t="s">
        <v>8220</v>
      </c>
      <c r="H3278" t="s">
        <v>8223</v>
      </c>
      <c r="I3278" t="s">
        <v>8245</v>
      </c>
      <c r="J3278">
        <v>1329342361</v>
      </c>
      <c r="K3278">
        <v>1324158361</v>
      </c>
      <c r="L3278" t="b">
        <v>0</v>
      </c>
      <c r="M3278">
        <v>1</v>
      </c>
      <c r="N3278" t="b">
        <v>0</v>
      </c>
      <c r="O3278" t="s">
        <v>8268</v>
      </c>
      <c r="P3278">
        <f t="shared" si="204"/>
        <v>5</v>
      </c>
      <c r="Q3278">
        <f t="shared" si="205"/>
        <v>50</v>
      </c>
      <c r="R3278" s="12" t="s">
        <v>8321</v>
      </c>
      <c r="S3278" t="s">
        <v>8339</v>
      </c>
      <c r="T3278" s="17">
        <f t="shared" si="206"/>
        <v>40894.906956018516</v>
      </c>
      <c r="U3278" s="17">
        <f t="shared" si="207"/>
        <v>41856.61954861111</v>
      </c>
    </row>
    <row r="3279" spans="2:21" ht="42.75" hidden="1" x14ac:dyDescent="0.45">
      <c r="B3279">
        <v>486</v>
      </c>
      <c r="C3279" s="9" t="s">
        <v>487</v>
      </c>
      <c r="D3279" s="3" t="s">
        <v>4596</v>
      </c>
      <c r="E3279" s="5">
        <v>550000</v>
      </c>
      <c r="F3279" s="7">
        <v>50</v>
      </c>
      <c r="G3279" t="s">
        <v>8220</v>
      </c>
      <c r="H3279" t="s">
        <v>8225</v>
      </c>
      <c r="I3279" t="s">
        <v>8247</v>
      </c>
      <c r="J3279">
        <v>1401662239</v>
      </c>
      <c r="K3279">
        <v>1399070239</v>
      </c>
      <c r="L3279" t="b">
        <v>0</v>
      </c>
      <c r="M3279">
        <v>1</v>
      </c>
      <c r="N3279" t="b">
        <v>0</v>
      </c>
      <c r="O3279" t="s">
        <v>8268</v>
      </c>
      <c r="P3279">
        <f t="shared" si="204"/>
        <v>0</v>
      </c>
      <c r="Q3279">
        <f t="shared" si="205"/>
        <v>50</v>
      </c>
      <c r="R3279" s="12" t="s">
        <v>8321</v>
      </c>
      <c r="S3279" t="s">
        <v>8339</v>
      </c>
      <c r="T3279" s="17">
        <f t="shared" si="206"/>
        <v>41761.94258101852</v>
      </c>
      <c r="U3279" s="17">
        <f t="shared" si="207"/>
        <v>42537.650995370372</v>
      </c>
    </row>
    <row r="3280" spans="2:21" ht="42.75" hidden="1" x14ac:dyDescent="0.45">
      <c r="B3280">
        <v>514</v>
      </c>
      <c r="C3280" s="9" t="s">
        <v>515</v>
      </c>
      <c r="D3280" s="3" t="s">
        <v>4624</v>
      </c>
      <c r="E3280" s="5">
        <v>1500</v>
      </c>
      <c r="F3280" s="7">
        <v>50</v>
      </c>
      <c r="G3280" t="s">
        <v>8220</v>
      </c>
      <c r="H3280" t="s">
        <v>8228</v>
      </c>
      <c r="I3280" t="s">
        <v>8250</v>
      </c>
      <c r="J3280">
        <v>1407595447</v>
      </c>
      <c r="K3280">
        <v>1405003447</v>
      </c>
      <c r="L3280" t="b">
        <v>0</v>
      </c>
      <c r="M3280">
        <v>3</v>
      </c>
      <c r="N3280" t="b">
        <v>0</v>
      </c>
      <c r="O3280" t="s">
        <v>8268</v>
      </c>
      <c r="P3280">
        <f t="shared" si="204"/>
        <v>3</v>
      </c>
      <c r="Q3280">
        <f t="shared" si="205"/>
        <v>16.670000000000002</v>
      </c>
      <c r="R3280" s="12" t="s">
        <v>8321</v>
      </c>
      <c r="S3280" t="s">
        <v>8339</v>
      </c>
      <c r="T3280" s="17">
        <f t="shared" si="206"/>
        <v>41830.613969907405</v>
      </c>
      <c r="U3280" s="17">
        <f t="shared" si="207"/>
        <v>42437.577187499999</v>
      </c>
    </row>
    <row r="3281" spans="2:21" ht="42.75" hidden="1" x14ac:dyDescent="0.45">
      <c r="B3281">
        <v>559</v>
      </c>
      <c r="C3281" s="9" t="s">
        <v>560</v>
      </c>
      <c r="D3281" s="3" t="s">
        <v>4669</v>
      </c>
      <c r="E3281" s="5">
        <v>240000</v>
      </c>
      <c r="F3281" s="7">
        <v>50</v>
      </c>
      <c r="G3281" t="s">
        <v>8220</v>
      </c>
      <c r="H3281" t="s">
        <v>8223</v>
      </c>
      <c r="I3281" t="s">
        <v>8245</v>
      </c>
      <c r="J3281">
        <v>1449989260</v>
      </c>
      <c r="K3281">
        <v>1447397260</v>
      </c>
      <c r="L3281" t="b">
        <v>0</v>
      </c>
      <c r="M3281">
        <v>1</v>
      </c>
      <c r="N3281" t="b">
        <v>0</v>
      </c>
      <c r="O3281" t="s">
        <v>8270</v>
      </c>
      <c r="P3281">
        <f t="shared" si="204"/>
        <v>0</v>
      </c>
      <c r="Q3281">
        <f t="shared" si="205"/>
        <v>50</v>
      </c>
      <c r="R3281" s="12" t="s">
        <v>8308</v>
      </c>
      <c r="S3281" t="s">
        <v>8342</v>
      </c>
      <c r="T3281" s="17">
        <f t="shared" si="206"/>
        <v>42321.283101851848</v>
      </c>
      <c r="U3281" s="17">
        <f t="shared" si="207"/>
        <v>40954.906956018516</v>
      </c>
    </row>
    <row r="3282" spans="2:21" ht="57" hidden="1" x14ac:dyDescent="0.45">
      <c r="B3282">
        <v>772</v>
      </c>
      <c r="C3282" s="9" t="s">
        <v>773</v>
      </c>
      <c r="D3282" s="3" t="s">
        <v>4882</v>
      </c>
      <c r="E3282" s="5">
        <v>1500</v>
      </c>
      <c r="F3282" s="7">
        <v>50</v>
      </c>
      <c r="G3282" t="s">
        <v>8220</v>
      </c>
      <c r="H3282" t="s">
        <v>8223</v>
      </c>
      <c r="I3282" t="s">
        <v>8245</v>
      </c>
      <c r="J3282">
        <v>1257047940</v>
      </c>
      <c r="K3282">
        <v>1252718519</v>
      </c>
      <c r="L3282" t="b">
        <v>0</v>
      </c>
      <c r="M3282">
        <v>1</v>
      </c>
      <c r="N3282" t="b">
        <v>0</v>
      </c>
      <c r="O3282" t="s">
        <v>8273</v>
      </c>
      <c r="P3282">
        <f t="shared" si="204"/>
        <v>3</v>
      </c>
      <c r="Q3282">
        <f t="shared" si="205"/>
        <v>50</v>
      </c>
      <c r="R3282" s="12" t="s">
        <v>8311</v>
      </c>
      <c r="S3282" t="s">
        <v>8352</v>
      </c>
      <c r="T3282" s="17">
        <f t="shared" si="206"/>
        <v>40068.056932870371</v>
      </c>
      <c r="U3282" s="17">
        <f t="shared" si="207"/>
        <v>41791.94258101852</v>
      </c>
    </row>
    <row r="3283" spans="2:21" ht="57" hidden="1" x14ac:dyDescent="0.45">
      <c r="B3283">
        <v>868</v>
      </c>
      <c r="C3283" s="9" t="s">
        <v>869</v>
      </c>
      <c r="D3283" s="3" t="s">
        <v>4978</v>
      </c>
      <c r="E3283" s="5">
        <v>45000</v>
      </c>
      <c r="F3283" s="7">
        <v>50</v>
      </c>
      <c r="G3283" t="s">
        <v>8220</v>
      </c>
      <c r="H3283" t="s">
        <v>8223</v>
      </c>
      <c r="I3283" t="s">
        <v>8245</v>
      </c>
      <c r="J3283">
        <v>1389055198</v>
      </c>
      <c r="K3283">
        <v>1386463198</v>
      </c>
      <c r="L3283" t="b">
        <v>0</v>
      </c>
      <c r="M3283">
        <v>1</v>
      </c>
      <c r="N3283" t="b">
        <v>0</v>
      </c>
      <c r="O3283" t="s">
        <v>8276</v>
      </c>
      <c r="P3283">
        <f t="shared" si="204"/>
        <v>0</v>
      </c>
      <c r="Q3283">
        <f t="shared" si="205"/>
        <v>50</v>
      </c>
      <c r="R3283" s="12" t="s">
        <v>8327</v>
      </c>
      <c r="S3283" t="s">
        <v>8350</v>
      </c>
      <c r="T3283" s="17">
        <f t="shared" si="206"/>
        <v>41616.027754629627</v>
      </c>
      <c r="U3283" s="17">
        <f t="shared" si="207"/>
        <v>41860.613969907405</v>
      </c>
    </row>
    <row r="3284" spans="2:21" ht="42.75" hidden="1" x14ac:dyDescent="0.45">
      <c r="B3284">
        <v>935</v>
      </c>
      <c r="C3284" s="9" t="s">
        <v>936</v>
      </c>
      <c r="D3284" s="3" t="s">
        <v>5045</v>
      </c>
      <c r="E3284" s="5">
        <v>3500</v>
      </c>
      <c r="F3284" s="7">
        <v>50</v>
      </c>
      <c r="G3284" t="s">
        <v>8220</v>
      </c>
      <c r="H3284" t="s">
        <v>8223</v>
      </c>
      <c r="I3284" t="s">
        <v>8245</v>
      </c>
      <c r="J3284">
        <v>1454054429</v>
      </c>
      <c r="K3284">
        <v>1451462429</v>
      </c>
      <c r="L3284" t="b">
        <v>0</v>
      </c>
      <c r="M3284">
        <v>2</v>
      </c>
      <c r="N3284" t="b">
        <v>0</v>
      </c>
      <c r="O3284" t="s">
        <v>8276</v>
      </c>
      <c r="P3284">
        <f t="shared" si="204"/>
        <v>1</v>
      </c>
      <c r="Q3284">
        <f t="shared" si="205"/>
        <v>25</v>
      </c>
      <c r="R3284" s="12" t="s">
        <v>8327</v>
      </c>
      <c r="S3284" t="s">
        <v>8350</v>
      </c>
      <c r="T3284" s="17">
        <f t="shared" si="206"/>
        <v>42368.333668981482</v>
      </c>
      <c r="U3284" s="17">
        <f t="shared" si="207"/>
        <v>42351.283101851848</v>
      </c>
    </row>
    <row r="3285" spans="2:21" ht="42.75" hidden="1" x14ac:dyDescent="0.45">
      <c r="B3285">
        <v>1060</v>
      </c>
      <c r="C3285" s="9" t="s">
        <v>1061</v>
      </c>
      <c r="D3285" s="3" t="s">
        <v>5170</v>
      </c>
      <c r="E3285" s="5">
        <v>5000</v>
      </c>
      <c r="F3285" s="7">
        <v>50</v>
      </c>
      <c r="G3285" t="s">
        <v>8219</v>
      </c>
      <c r="H3285" t="s">
        <v>8223</v>
      </c>
      <c r="I3285" t="s">
        <v>8245</v>
      </c>
      <c r="J3285">
        <v>1429134893</v>
      </c>
      <c r="K3285">
        <v>1426542893</v>
      </c>
      <c r="L3285" t="b">
        <v>0</v>
      </c>
      <c r="M3285">
        <v>1</v>
      </c>
      <c r="N3285" t="b">
        <v>0</v>
      </c>
      <c r="O3285" t="s">
        <v>8279</v>
      </c>
      <c r="P3285">
        <f t="shared" si="204"/>
        <v>1</v>
      </c>
      <c r="Q3285">
        <f t="shared" si="205"/>
        <v>50</v>
      </c>
      <c r="R3285" s="12" t="s">
        <v>8346</v>
      </c>
      <c r="S3285" t="s">
        <v>8347</v>
      </c>
      <c r="T3285" s="17">
        <f t="shared" si="206"/>
        <v>42079.913113425922</v>
      </c>
      <c r="U3285" s="17">
        <f t="shared" si="207"/>
        <v>40118.165972222225</v>
      </c>
    </row>
    <row r="3286" spans="2:21" ht="57" hidden="1" x14ac:dyDescent="0.45">
      <c r="B3286">
        <v>1135</v>
      </c>
      <c r="C3286" s="9" t="s">
        <v>1136</v>
      </c>
      <c r="D3286" s="3" t="s">
        <v>5245</v>
      </c>
      <c r="E3286" s="5">
        <v>1000</v>
      </c>
      <c r="F3286" s="7">
        <v>50</v>
      </c>
      <c r="G3286" t="s">
        <v>8220</v>
      </c>
      <c r="H3286" t="s">
        <v>8235</v>
      </c>
      <c r="I3286" t="s">
        <v>8248</v>
      </c>
      <c r="J3286">
        <v>1470527094</v>
      </c>
      <c r="K3286">
        <v>1467935094</v>
      </c>
      <c r="L3286" t="b">
        <v>0</v>
      </c>
      <c r="M3286">
        <v>1</v>
      </c>
      <c r="N3286" t="b">
        <v>0</v>
      </c>
      <c r="O3286" t="s">
        <v>8281</v>
      </c>
      <c r="P3286">
        <f t="shared" si="204"/>
        <v>5</v>
      </c>
      <c r="Q3286">
        <f t="shared" si="205"/>
        <v>50</v>
      </c>
      <c r="R3286" s="12" t="s">
        <v>8316</v>
      </c>
      <c r="S3286" t="s">
        <v>8344</v>
      </c>
      <c r="T3286" s="17">
        <f t="shared" si="206"/>
        <v>42558.989513888882</v>
      </c>
      <c r="U3286" s="17">
        <f t="shared" si="207"/>
        <v>41646.027754629627</v>
      </c>
    </row>
    <row r="3287" spans="2:21" ht="28.5" hidden="1" x14ac:dyDescent="0.45">
      <c r="B3287">
        <v>1153</v>
      </c>
      <c r="C3287" s="9" t="s">
        <v>1154</v>
      </c>
      <c r="D3287" s="3" t="s">
        <v>5263</v>
      </c>
      <c r="E3287" s="5">
        <v>8000</v>
      </c>
      <c r="F3287" s="7">
        <v>50</v>
      </c>
      <c r="G3287" t="s">
        <v>8220</v>
      </c>
      <c r="H3287" t="s">
        <v>8223</v>
      </c>
      <c r="I3287" t="s">
        <v>8245</v>
      </c>
      <c r="J3287">
        <v>1434647305</v>
      </c>
      <c r="K3287">
        <v>1432055305</v>
      </c>
      <c r="L3287" t="b">
        <v>0</v>
      </c>
      <c r="M3287">
        <v>1</v>
      </c>
      <c r="N3287" t="b">
        <v>0</v>
      </c>
      <c r="O3287" t="s">
        <v>8282</v>
      </c>
      <c r="P3287">
        <f t="shared" si="204"/>
        <v>1</v>
      </c>
      <c r="Q3287">
        <f t="shared" si="205"/>
        <v>50</v>
      </c>
      <c r="R3287" s="12" t="s">
        <v>8319</v>
      </c>
      <c r="S3287" t="s">
        <v>8345</v>
      </c>
      <c r="T3287" s="17">
        <f t="shared" si="206"/>
        <v>42143.714178240742</v>
      </c>
      <c r="U3287" s="17">
        <f t="shared" si="207"/>
        <v>42398.333668981482</v>
      </c>
    </row>
    <row r="3288" spans="2:21" ht="42.75" hidden="1" x14ac:dyDescent="0.45">
      <c r="B3288">
        <v>1483</v>
      </c>
      <c r="C3288" s="9" t="s">
        <v>1484</v>
      </c>
      <c r="D3288" s="3" t="s">
        <v>5593</v>
      </c>
      <c r="E3288" s="5">
        <v>7000</v>
      </c>
      <c r="F3288" s="7">
        <v>50</v>
      </c>
      <c r="G3288" t="s">
        <v>8220</v>
      </c>
      <c r="H3288" t="s">
        <v>8223</v>
      </c>
      <c r="I3288" t="s">
        <v>8245</v>
      </c>
      <c r="J3288">
        <v>1469162275</v>
      </c>
      <c r="K3288">
        <v>1467002275</v>
      </c>
      <c r="L3288" t="b">
        <v>0</v>
      </c>
      <c r="M3288">
        <v>2</v>
      </c>
      <c r="N3288" t="b">
        <v>0</v>
      </c>
      <c r="O3288" t="s">
        <v>8273</v>
      </c>
      <c r="P3288">
        <f t="shared" si="204"/>
        <v>1</v>
      </c>
      <c r="Q3288">
        <f t="shared" si="205"/>
        <v>25</v>
      </c>
      <c r="R3288" s="12" t="s">
        <v>8311</v>
      </c>
      <c r="S3288" t="s">
        <v>8352</v>
      </c>
      <c r="T3288" s="17">
        <f t="shared" si="206"/>
        <v>42548.192997685182</v>
      </c>
      <c r="U3288" s="17">
        <f t="shared" si="207"/>
        <v>42109.913113425922</v>
      </c>
    </row>
    <row r="3289" spans="2:21" ht="28.5" hidden="1" x14ac:dyDescent="0.45">
      <c r="B3289">
        <v>1559</v>
      </c>
      <c r="C3289" s="9" t="s">
        <v>1560</v>
      </c>
      <c r="D3289" s="3" t="s">
        <v>5669</v>
      </c>
      <c r="E3289" s="5">
        <v>15000</v>
      </c>
      <c r="F3289" s="7">
        <v>50</v>
      </c>
      <c r="G3289" t="s">
        <v>8220</v>
      </c>
      <c r="H3289" t="s">
        <v>8223</v>
      </c>
      <c r="I3289" t="s">
        <v>8245</v>
      </c>
      <c r="J3289">
        <v>1430270199</v>
      </c>
      <c r="K3289">
        <v>1428974199</v>
      </c>
      <c r="L3289" t="b">
        <v>0</v>
      </c>
      <c r="M3289">
        <v>1</v>
      </c>
      <c r="N3289" t="b">
        <v>0</v>
      </c>
      <c r="O3289" t="s">
        <v>8287</v>
      </c>
      <c r="P3289">
        <f t="shared" si="204"/>
        <v>0</v>
      </c>
      <c r="Q3289">
        <f t="shared" si="205"/>
        <v>50</v>
      </c>
      <c r="R3289" s="12" t="s">
        <v>8313</v>
      </c>
      <c r="S3289" t="s">
        <v>8355</v>
      </c>
      <c r="T3289" s="17">
        <f t="shared" si="206"/>
        <v>42108.05322916666</v>
      </c>
      <c r="U3289" s="17">
        <f t="shared" si="207"/>
        <v>42588.989513888882</v>
      </c>
    </row>
    <row r="3290" spans="2:21" ht="57" hidden="1" x14ac:dyDescent="0.45">
      <c r="B3290">
        <v>1713</v>
      </c>
      <c r="C3290" s="9" t="s">
        <v>1714</v>
      </c>
      <c r="D3290" s="3" t="s">
        <v>5823</v>
      </c>
      <c r="E3290" s="5">
        <v>3000</v>
      </c>
      <c r="F3290" s="7">
        <v>50</v>
      </c>
      <c r="G3290" t="s">
        <v>8220</v>
      </c>
      <c r="H3290" t="s">
        <v>8223</v>
      </c>
      <c r="I3290" t="s">
        <v>8245</v>
      </c>
      <c r="J3290">
        <v>1412536412</v>
      </c>
      <c r="K3290">
        <v>1409944412</v>
      </c>
      <c r="L3290" t="b">
        <v>0</v>
      </c>
      <c r="M3290">
        <v>1</v>
      </c>
      <c r="N3290" t="b">
        <v>0</v>
      </c>
      <c r="O3290" t="s">
        <v>8291</v>
      </c>
      <c r="P3290">
        <f t="shared" si="204"/>
        <v>2</v>
      </c>
      <c r="Q3290">
        <f t="shared" si="205"/>
        <v>50</v>
      </c>
      <c r="R3290" s="12" t="s">
        <v>8327</v>
      </c>
      <c r="S3290" t="s">
        <v>8330</v>
      </c>
      <c r="T3290" s="17">
        <f t="shared" si="206"/>
        <v>41887.801064814819</v>
      </c>
      <c r="U3290" s="17">
        <f t="shared" si="207"/>
        <v>42173.714178240742</v>
      </c>
    </row>
    <row r="3291" spans="2:21" ht="42.75" hidden="1" x14ac:dyDescent="0.45">
      <c r="B3291">
        <v>1904</v>
      </c>
      <c r="C3291" s="9" t="s">
        <v>1905</v>
      </c>
      <c r="D3291" s="3" t="s">
        <v>6014</v>
      </c>
      <c r="E3291" s="5">
        <v>50000</v>
      </c>
      <c r="F3291" s="7">
        <v>50</v>
      </c>
      <c r="G3291" t="s">
        <v>8220</v>
      </c>
      <c r="H3291" t="s">
        <v>8223</v>
      </c>
      <c r="I3291" t="s">
        <v>8245</v>
      </c>
      <c r="J3291">
        <v>1451752021</v>
      </c>
      <c r="K3291">
        <v>1447864021</v>
      </c>
      <c r="L3291" t="b">
        <v>0</v>
      </c>
      <c r="M3291">
        <v>2</v>
      </c>
      <c r="N3291" t="b">
        <v>0</v>
      </c>
      <c r="O3291" t="s">
        <v>8292</v>
      </c>
      <c r="P3291">
        <f t="shared" si="204"/>
        <v>0</v>
      </c>
      <c r="Q3291">
        <f t="shared" si="205"/>
        <v>25</v>
      </c>
      <c r="R3291" s="12" t="s">
        <v>8308</v>
      </c>
      <c r="S3291" t="s">
        <v>8318</v>
      </c>
      <c r="T3291" s="17">
        <f t="shared" si="206"/>
        <v>42326.685428240744</v>
      </c>
      <c r="U3291" s="17">
        <f t="shared" si="207"/>
        <v>42573.192997685182</v>
      </c>
    </row>
    <row r="3292" spans="2:21" ht="42.75" hidden="1" x14ac:dyDescent="0.45">
      <c r="B3292">
        <v>1989</v>
      </c>
      <c r="C3292" s="9" t="s">
        <v>1990</v>
      </c>
      <c r="D3292" s="3" t="s">
        <v>6099</v>
      </c>
      <c r="E3292" s="5">
        <v>5000</v>
      </c>
      <c r="F3292" s="7">
        <v>50</v>
      </c>
      <c r="G3292" t="s">
        <v>8220</v>
      </c>
      <c r="H3292" t="s">
        <v>8223</v>
      </c>
      <c r="I3292" t="s">
        <v>8245</v>
      </c>
      <c r="J3292">
        <v>1481473208</v>
      </c>
      <c r="K3292">
        <v>1478881208</v>
      </c>
      <c r="L3292" t="b">
        <v>0</v>
      </c>
      <c r="M3292">
        <v>1</v>
      </c>
      <c r="N3292" t="b">
        <v>0</v>
      </c>
      <c r="O3292" t="s">
        <v>8294</v>
      </c>
      <c r="P3292">
        <f t="shared" si="204"/>
        <v>1</v>
      </c>
      <c r="Q3292">
        <f t="shared" si="205"/>
        <v>50</v>
      </c>
      <c r="R3292" s="12" t="s">
        <v>8313</v>
      </c>
      <c r="S3292" t="s">
        <v>8353</v>
      </c>
      <c r="T3292" s="17">
        <f t="shared" si="206"/>
        <v>42685.680648148147</v>
      </c>
      <c r="U3292" s="17">
        <f t="shared" si="207"/>
        <v>42123.05322916666</v>
      </c>
    </row>
    <row r="3293" spans="2:21" ht="57" hidden="1" x14ac:dyDescent="0.45">
      <c r="B3293">
        <v>2123</v>
      </c>
      <c r="C3293" s="9" t="s">
        <v>2124</v>
      </c>
      <c r="D3293" s="3" t="s">
        <v>6233</v>
      </c>
      <c r="E3293" s="5">
        <v>500</v>
      </c>
      <c r="F3293" s="7">
        <v>50</v>
      </c>
      <c r="G3293" t="s">
        <v>8220</v>
      </c>
      <c r="H3293" t="s">
        <v>8223</v>
      </c>
      <c r="I3293" t="s">
        <v>8245</v>
      </c>
      <c r="J3293">
        <v>1268636340</v>
      </c>
      <c r="K3293">
        <v>1263982307</v>
      </c>
      <c r="L3293" t="b">
        <v>0</v>
      </c>
      <c r="M3293">
        <v>5</v>
      </c>
      <c r="N3293" t="b">
        <v>0</v>
      </c>
      <c r="O3293" t="s">
        <v>8280</v>
      </c>
      <c r="P3293">
        <f t="shared" si="204"/>
        <v>10</v>
      </c>
      <c r="Q3293">
        <f t="shared" si="205"/>
        <v>10</v>
      </c>
      <c r="R3293" s="12" t="s">
        <v>8316</v>
      </c>
      <c r="S3293" t="s">
        <v>8334</v>
      </c>
      <c r="T3293" s="17">
        <f t="shared" si="206"/>
        <v>40198.424849537041</v>
      </c>
      <c r="U3293" s="17">
        <f t="shared" si="207"/>
        <v>41917.801064814819</v>
      </c>
    </row>
    <row r="3294" spans="2:21" ht="42.75" hidden="1" x14ac:dyDescent="0.45">
      <c r="B3294">
        <v>2152</v>
      </c>
      <c r="C3294" s="9" t="s">
        <v>2153</v>
      </c>
      <c r="D3294" s="3" t="s">
        <v>6262</v>
      </c>
      <c r="E3294" s="5">
        <v>30000</v>
      </c>
      <c r="F3294" s="7">
        <v>50</v>
      </c>
      <c r="G3294" t="s">
        <v>8220</v>
      </c>
      <c r="H3294" t="s">
        <v>8223</v>
      </c>
      <c r="I3294" t="s">
        <v>8245</v>
      </c>
      <c r="J3294">
        <v>1394909909</v>
      </c>
      <c r="K3294">
        <v>1392321509</v>
      </c>
      <c r="L3294" t="b">
        <v>0</v>
      </c>
      <c r="M3294">
        <v>4</v>
      </c>
      <c r="N3294" t="b">
        <v>0</v>
      </c>
      <c r="O3294" t="s">
        <v>8280</v>
      </c>
      <c r="P3294">
        <f t="shared" si="204"/>
        <v>0</v>
      </c>
      <c r="Q3294">
        <f t="shared" si="205"/>
        <v>12.5</v>
      </c>
      <c r="R3294" s="12" t="s">
        <v>8316</v>
      </c>
      <c r="S3294" t="s">
        <v>8334</v>
      </c>
      <c r="T3294" s="17">
        <f t="shared" si="206"/>
        <v>41683.832280092596</v>
      </c>
      <c r="U3294" s="17">
        <f t="shared" si="207"/>
        <v>42371.685428240744</v>
      </c>
    </row>
    <row r="3295" spans="2:21" ht="28.5" hidden="1" x14ac:dyDescent="0.45">
      <c r="B3295">
        <v>2373</v>
      </c>
      <c r="C3295" s="9" t="s">
        <v>2374</v>
      </c>
      <c r="D3295" s="3" t="s">
        <v>6483</v>
      </c>
      <c r="E3295" s="5">
        <v>850000</v>
      </c>
      <c r="F3295" s="7">
        <v>50</v>
      </c>
      <c r="G3295" t="s">
        <v>8219</v>
      </c>
      <c r="H3295" t="s">
        <v>8234</v>
      </c>
      <c r="I3295" t="s">
        <v>8254</v>
      </c>
      <c r="J3295">
        <v>1440863624</v>
      </c>
      <c r="K3295">
        <v>1438271624</v>
      </c>
      <c r="L3295" t="b">
        <v>0</v>
      </c>
      <c r="M3295">
        <v>1</v>
      </c>
      <c r="N3295" t="b">
        <v>0</v>
      </c>
      <c r="O3295" t="s">
        <v>8270</v>
      </c>
      <c r="P3295">
        <f t="shared" si="204"/>
        <v>0</v>
      </c>
      <c r="Q3295">
        <f t="shared" si="205"/>
        <v>50</v>
      </c>
      <c r="R3295" s="12" t="s">
        <v>8308</v>
      </c>
      <c r="S3295" t="s">
        <v>8342</v>
      </c>
      <c r="T3295" s="17">
        <f t="shared" si="206"/>
        <v>42215.662314814821</v>
      </c>
      <c r="U3295" s="17">
        <f t="shared" si="207"/>
        <v>42715.680648148147</v>
      </c>
    </row>
    <row r="3296" spans="2:21" ht="42.75" hidden="1" x14ac:dyDescent="0.45">
      <c r="B3296">
        <v>2393</v>
      </c>
      <c r="C3296" s="9" t="s">
        <v>2394</v>
      </c>
      <c r="D3296" s="3" t="s">
        <v>6503</v>
      </c>
      <c r="E3296" s="5">
        <v>100000</v>
      </c>
      <c r="F3296" s="7">
        <v>50</v>
      </c>
      <c r="G3296" t="s">
        <v>8219</v>
      </c>
      <c r="H3296" t="s">
        <v>8223</v>
      </c>
      <c r="I3296" t="s">
        <v>8245</v>
      </c>
      <c r="J3296">
        <v>1439048017</v>
      </c>
      <c r="K3296">
        <v>1436456017</v>
      </c>
      <c r="L3296" t="b">
        <v>0</v>
      </c>
      <c r="M3296">
        <v>1</v>
      </c>
      <c r="N3296" t="b">
        <v>0</v>
      </c>
      <c r="O3296" t="s">
        <v>8270</v>
      </c>
      <c r="P3296">
        <f t="shared" si="204"/>
        <v>0</v>
      </c>
      <c r="Q3296">
        <f t="shared" si="205"/>
        <v>50</v>
      </c>
      <c r="R3296" s="12" t="s">
        <v>8308</v>
      </c>
      <c r="S3296" t="s">
        <v>8342</v>
      </c>
      <c r="T3296" s="17">
        <f t="shared" si="206"/>
        <v>42194.648344907408</v>
      </c>
      <c r="U3296" s="17">
        <f t="shared" si="207"/>
        <v>40252.290972222225</v>
      </c>
    </row>
    <row r="3297" spans="2:22" ht="42.75" hidden="1" x14ac:dyDescent="0.45">
      <c r="B3297">
        <v>2438</v>
      </c>
      <c r="C3297" s="9" t="s">
        <v>2439</v>
      </c>
      <c r="D3297" s="3" t="s">
        <v>6548</v>
      </c>
      <c r="E3297" s="5">
        <v>15000</v>
      </c>
      <c r="F3297" s="7">
        <v>50</v>
      </c>
      <c r="G3297" t="s">
        <v>8220</v>
      </c>
      <c r="H3297" t="s">
        <v>8223</v>
      </c>
      <c r="I3297" t="s">
        <v>8245</v>
      </c>
      <c r="J3297">
        <v>1449529062</v>
      </c>
      <c r="K3297">
        <v>1444341462</v>
      </c>
      <c r="L3297" t="b">
        <v>0</v>
      </c>
      <c r="M3297">
        <v>1</v>
      </c>
      <c r="N3297" t="b">
        <v>0</v>
      </c>
      <c r="O3297" t="s">
        <v>8282</v>
      </c>
      <c r="P3297">
        <f t="shared" si="204"/>
        <v>0</v>
      </c>
      <c r="Q3297">
        <f t="shared" si="205"/>
        <v>50</v>
      </c>
      <c r="R3297" s="12" t="s">
        <v>8319</v>
      </c>
      <c r="S3297" t="s">
        <v>8345</v>
      </c>
      <c r="T3297" s="17">
        <f t="shared" si="206"/>
        <v>42285.91506944444</v>
      </c>
      <c r="U3297" s="17">
        <f t="shared" si="207"/>
        <v>41713.790613425925</v>
      </c>
    </row>
    <row r="3298" spans="2:22" ht="42.75" hidden="1" x14ac:dyDescent="0.45">
      <c r="B3298">
        <v>2568</v>
      </c>
      <c r="C3298" s="9" t="s">
        <v>2568</v>
      </c>
      <c r="D3298" s="3" t="s">
        <v>6678</v>
      </c>
      <c r="E3298" s="5">
        <v>10000</v>
      </c>
      <c r="F3298" s="7">
        <v>50</v>
      </c>
      <c r="G3298" t="s">
        <v>8219</v>
      </c>
      <c r="H3298" t="s">
        <v>8224</v>
      </c>
      <c r="I3298" t="s">
        <v>8246</v>
      </c>
      <c r="J3298">
        <v>1472745594</v>
      </c>
      <c r="K3298">
        <v>1470153594</v>
      </c>
      <c r="L3298" t="b">
        <v>0</v>
      </c>
      <c r="M3298">
        <v>1</v>
      </c>
      <c r="N3298" t="b">
        <v>0</v>
      </c>
      <c r="O3298" t="s">
        <v>8282</v>
      </c>
      <c r="P3298">
        <f t="shared" si="204"/>
        <v>1</v>
      </c>
      <c r="Q3298">
        <f t="shared" si="205"/>
        <v>50</v>
      </c>
      <c r="R3298" s="12" t="s">
        <v>8319</v>
      </c>
      <c r="S3298" t="s">
        <v>8345</v>
      </c>
      <c r="T3298" s="17">
        <f t="shared" si="206"/>
        <v>42584.666597222225</v>
      </c>
      <c r="U3298" s="17">
        <f t="shared" si="207"/>
        <v>42245.662314814821</v>
      </c>
    </row>
    <row r="3299" spans="2:22" ht="42.75" hidden="1" x14ac:dyDescent="0.45">
      <c r="B3299">
        <v>2585</v>
      </c>
      <c r="C3299" s="9" t="s">
        <v>2585</v>
      </c>
      <c r="D3299" s="3" t="s">
        <v>6695</v>
      </c>
      <c r="E3299" s="5">
        <v>30000</v>
      </c>
      <c r="F3299" s="7">
        <v>50</v>
      </c>
      <c r="G3299" t="s">
        <v>8220</v>
      </c>
      <c r="H3299" t="s">
        <v>8223</v>
      </c>
      <c r="I3299" t="s">
        <v>8245</v>
      </c>
      <c r="J3299">
        <v>1404601632</v>
      </c>
      <c r="K3299">
        <v>1402009632</v>
      </c>
      <c r="L3299" t="b">
        <v>0</v>
      </c>
      <c r="M3299">
        <v>1</v>
      </c>
      <c r="N3299" t="b">
        <v>0</v>
      </c>
      <c r="O3299" t="s">
        <v>8282</v>
      </c>
      <c r="P3299">
        <f t="shared" si="204"/>
        <v>0</v>
      </c>
      <c r="Q3299">
        <f t="shared" si="205"/>
        <v>50</v>
      </c>
      <c r="R3299" s="12" t="s">
        <v>8319</v>
      </c>
      <c r="S3299" t="s">
        <v>8345</v>
      </c>
      <c r="T3299" s="17">
        <f t="shared" si="206"/>
        <v>41795.963333333333</v>
      </c>
      <c r="U3299" s="17">
        <f t="shared" si="207"/>
        <v>42224.648344907408</v>
      </c>
    </row>
    <row r="3300" spans="2:22" ht="42.75" hidden="1" x14ac:dyDescent="0.45">
      <c r="B3300">
        <v>2592</v>
      </c>
      <c r="C3300" s="9" t="s">
        <v>2592</v>
      </c>
      <c r="D3300" s="3" t="s">
        <v>6702</v>
      </c>
      <c r="E3300" s="5">
        <v>30000</v>
      </c>
      <c r="F3300" s="7">
        <v>50</v>
      </c>
      <c r="G3300" t="s">
        <v>8220</v>
      </c>
      <c r="H3300" t="s">
        <v>8223</v>
      </c>
      <c r="I3300" t="s">
        <v>8245</v>
      </c>
      <c r="J3300">
        <v>1412536421</v>
      </c>
      <c r="K3300">
        <v>1409944421</v>
      </c>
      <c r="L3300" t="b">
        <v>0</v>
      </c>
      <c r="M3300">
        <v>1</v>
      </c>
      <c r="N3300" t="b">
        <v>0</v>
      </c>
      <c r="O3300" t="s">
        <v>8282</v>
      </c>
      <c r="P3300">
        <f t="shared" si="204"/>
        <v>0</v>
      </c>
      <c r="Q3300">
        <f t="shared" si="205"/>
        <v>50</v>
      </c>
      <c r="R3300" s="12" t="s">
        <v>8319</v>
      </c>
      <c r="S3300" t="s">
        <v>8345</v>
      </c>
      <c r="T3300" s="17">
        <f t="shared" si="206"/>
        <v>41887.801168981481</v>
      </c>
      <c r="U3300" s="17">
        <f t="shared" si="207"/>
        <v>42345.956736111111</v>
      </c>
    </row>
    <row r="3301" spans="2:22" ht="42.75" hidden="1" x14ac:dyDescent="0.45">
      <c r="B3301">
        <v>3086</v>
      </c>
      <c r="C3301" s="9" t="s">
        <v>3086</v>
      </c>
      <c r="D3301" s="3" t="s">
        <v>7196</v>
      </c>
      <c r="E3301" s="5">
        <v>20000</v>
      </c>
      <c r="F3301" s="7">
        <v>50</v>
      </c>
      <c r="G3301" t="s">
        <v>8220</v>
      </c>
      <c r="H3301" t="s">
        <v>8236</v>
      </c>
      <c r="I3301" t="s">
        <v>8248</v>
      </c>
      <c r="J3301">
        <v>1439827559</v>
      </c>
      <c r="K3301">
        <v>1434643559</v>
      </c>
      <c r="L3301" t="b">
        <v>0</v>
      </c>
      <c r="M3301">
        <v>3</v>
      </c>
      <c r="N3301" t="b">
        <v>0</v>
      </c>
      <c r="O3301" t="s">
        <v>8301</v>
      </c>
      <c r="P3301">
        <f t="shared" si="204"/>
        <v>0</v>
      </c>
      <c r="Q3301">
        <f t="shared" si="205"/>
        <v>16.670000000000002</v>
      </c>
      <c r="R3301" s="12" t="s">
        <v>8323</v>
      </c>
      <c r="S3301" t="s">
        <v>8324</v>
      </c>
      <c r="T3301" s="17">
        <f t="shared" si="206"/>
        <v>42173.67082175926</v>
      </c>
      <c r="U3301" s="17">
        <f t="shared" si="207"/>
        <v>42614.666597222225</v>
      </c>
    </row>
    <row r="3302" spans="2:22" ht="42.75" hidden="1" x14ac:dyDescent="0.45">
      <c r="B3302">
        <v>3095</v>
      </c>
      <c r="C3302" s="9" t="s">
        <v>3095</v>
      </c>
      <c r="D3302" s="3" t="s">
        <v>7205</v>
      </c>
      <c r="E3302" s="5">
        <v>14920</v>
      </c>
      <c r="F3302" s="7">
        <v>50</v>
      </c>
      <c r="G3302" t="s">
        <v>8220</v>
      </c>
      <c r="H3302" t="s">
        <v>8223</v>
      </c>
      <c r="I3302" t="s">
        <v>8245</v>
      </c>
      <c r="J3302">
        <v>1470011780</v>
      </c>
      <c r="K3302">
        <v>1464827780</v>
      </c>
      <c r="L3302" t="b">
        <v>0</v>
      </c>
      <c r="M3302">
        <v>1</v>
      </c>
      <c r="N3302" t="b">
        <v>0</v>
      </c>
      <c r="O3302" t="s">
        <v>8301</v>
      </c>
      <c r="P3302">
        <f t="shared" si="204"/>
        <v>0</v>
      </c>
      <c r="Q3302">
        <f t="shared" si="205"/>
        <v>50</v>
      </c>
      <c r="R3302" s="12" t="s">
        <v>8323</v>
      </c>
      <c r="S3302" t="s">
        <v>8324</v>
      </c>
      <c r="T3302" s="17">
        <f t="shared" si="206"/>
        <v>42523.025231481486</v>
      </c>
      <c r="U3302" s="17">
        <f t="shared" si="207"/>
        <v>41825.963333333333</v>
      </c>
    </row>
    <row r="3303" spans="2:22" ht="28.5" hidden="1" x14ac:dyDescent="0.45">
      <c r="B3303">
        <v>3137</v>
      </c>
      <c r="C3303" s="9" t="s">
        <v>3137</v>
      </c>
      <c r="D3303" s="3" t="s">
        <v>7247</v>
      </c>
      <c r="E3303" s="5">
        <v>1500</v>
      </c>
      <c r="F3303" s="7">
        <v>50</v>
      </c>
      <c r="G3303" t="s">
        <v>8221</v>
      </c>
      <c r="H3303" t="s">
        <v>8223</v>
      </c>
      <c r="I3303" t="s">
        <v>8245</v>
      </c>
      <c r="J3303">
        <v>1493838720</v>
      </c>
      <c r="K3303">
        <v>1489439669</v>
      </c>
      <c r="L3303" t="b">
        <v>0</v>
      </c>
      <c r="M3303">
        <v>1</v>
      </c>
      <c r="N3303" t="b">
        <v>0</v>
      </c>
      <c r="O3303" t="s">
        <v>8269</v>
      </c>
      <c r="P3303">
        <f t="shared" si="204"/>
        <v>3</v>
      </c>
      <c r="Q3303">
        <f t="shared" si="205"/>
        <v>50</v>
      </c>
      <c r="R3303" s="12" t="s">
        <v>8323</v>
      </c>
      <c r="S3303" t="s">
        <v>8326</v>
      </c>
      <c r="T3303" s="17">
        <f t="shared" si="206"/>
        <v>42807.885057870371</v>
      </c>
      <c r="U3303" s="17">
        <f t="shared" si="207"/>
        <v>41917.801168981481</v>
      </c>
    </row>
    <row r="3304" spans="2:22" ht="42.75" hidden="1" x14ac:dyDescent="0.45">
      <c r="B3304">
        <v>3794</v>
      </c>
      <c r="C3304" s="9" t="s">
        <v>3791</v>
      </c>
      <c r="D3304" s="3" t="s">
        <v>7904</v>
      </c>
      <c r="E3304" s="5">
        <v>5000</v>
      </c>
      <c r="F3304" s="7">
        <v>50</v>
      </c>
      <c r="G3304" t="s">
        <v>8220</v>
      </c>
      <c r="H3304" t="s">
        <v>8224</v>
      </c>
      <c r="I3304" t="s">
        <v>8246</v>
      </c>
      <c r="J3304">
        <v>1433685354</v>
      </c>
      <c r="K3304">
        <v>1431093354</v>
      </c>
      <c r="L3304" t="b">
        <v>0</v>
      </c>
      <c r="M3304">
        <v>1</v>
      </c>
      <c r="N3304" t="b">
        <v>0</v>
      </c>
      <c r="O3304" t="s">
        <v>8303</v>
      </c>
      <c r="P3304">
        <f t="shared" si="204"/>
        <v>1</v>
      </c>
      <c r="Q3304">
        <f t="shared" si="205"/>
        <v>50</v>
      </c>
      <c r="R3304" s="12" t="s">
        <v>8323</v>
      </c>
      <c r="S3304" t="s">
        <v>8335</v>
      </c>
      <c r="T3304" s="17">
        <f t="shared" si="206"/>
        <v>42132.58048611111</v>
      </c>
      <c r="U3304" s="17">
        <f t="shared" si="207"/>
        <v>42233.67082175926</v>
      </c>
      <c r="V3304">
        <f>YEAR(T:T)</f>
        <v>2015</v>
      </c>
    </row>
    <row r="3305" spans="2:22" ht="42.75" hidden="1" x14ac:dyDescent="0.45">
      <c r="B3305">
        <v>3895</v>
      </c>
      <c r="C3305" s="9" t="s">
        <v>3892</v>
      </c>
      <c r="D3305" s="3" t="s">
        <v>8003</v>
      </c>
      <c r="E3305" s="5">
        <v>1000</v>
      </c>
      <c r="F3305" s="7">
        <v>50</v>
      </c>
      <c r="G3305" t="s">
        <v>8220</v>
      </c>
      <c r="H3305" t="s">
        <v>8223</v>
      </c>
      <c r="I3305" t="s">
        <v>8245</v>
      </c>
      <c r="J3305">
        <v>1425103218</v>
      </c>
      <c r="K3305">
        <v>1422424818</v>
      </c>
      <c r="L3305" t="b">
        <v>0</v>
      </c>
      <c r="M3305">
        <v>1</v>
      </c>
      <c r="N3305" t="b">
        <v>0</v>
      </c>
      <c r="O3305" t="s">
        <v>8269</v>
      </c>
      <c r="P3305">
        <f t="shared" si="204"/>
        <v>5</v>
      </c>
      <c r="Q3305">
        <f t="shared" si="205"/>
        <v>50</v>
      </c>
      <c r="R3305" s="12" t="s">
        <v>8323</v>
      </c>
      <c r="S3305" t="s">
        <v>8326</v>
      </c>
      <c r="T3305" s="17">
        <f t="shared" si="206"/>
        <v>42032.250208333338</v>
      </c>
      <c r="U3305" s="17">
        <f t="shared" si="207"/>
        <v>42583.025231481486</v>
      </c>
    </row>
    <row r="3306" spans="2:22" ht="57" hidden="1" x14ac:dyDescent="0.45">
      <c r="B3306">
        <v>3941</v>
      </c>
      <c r="C3306" s="9" t="s">
        <v>3938</v>
      </c>
      <c r="D3306" s="3" t="s">
        <v>8049</v>
      </c>
      <c r="E3306" s="5">
        <v>5500</v>
      </c>
      <c r="F3306" s="7">
        <v>50</v>
      </c>
      <c r="G3306" t="s">
        <v>8220</v>
      </c>
      <c r="H3306" t="s">
        <v>8223</v>
      </c>
      <c r="I3306" t="s">
        <v>8245</v>
      </c>
      <c r="J3306">
        <v>1416877200</v>
      </c>
      <c r="K3306">
        <v>1414505137</v>
      </c>
      <c r="L3306" t="b">
        <v>0</v>
      </c>
      <c r="M3306">
        <v>2</v>
      </c>
      <c r="N3306" t="b">
        <v>0</v>
      </c>
      <c r="O3306" t="s">
        <v>8269</v>
      </c>
      <c r="P3306">
        <f t="shared" si="204"/>
        <v>1</v>
      </c>
      <c r="Q3306">
        <f t="shared" si="205"/>
        <v>25</v>
      </c>
      <c r="R3306" s="12" t="s">
        <v>8323</v>
      </c>
      <c r="S3306" t="s">
        <v>8326</v>
      </c>
      <c r="T3306" s="17">
        <f t="shared" si="206"/>
        <v>41940.587233796294</v>
      </c>
      <c r="U3306" s="17">
        <f t="shared" si="207"/>
        <v>42858.8</v>
      </c>
    </row>
    <row r="3307" spans="2:22" ht="42.75" hidden="1" x14ac:dyDescent="0.45">
      <c r="B3307">
        <v>4099</v>
      </c>
      <c r="C3307" s="9" t="s">
        <v>4095</v>
      </c>
      <c r="D3307" s="3" t="s">
        <v>8202</v>
      </c>
      <c r="E3307" s="5">
        <v>4500</v>
      </c>
      <c r="F3307" s="7">
        <v>50</v>
      </c>
      <c r="G3307" t="s">
        <v>8220</v>
      </c>
      <c r="H3307" t="s">
        <v>8223</v>
      </c>
      <c r="I3307" t="s">
        <v>8245</v>
      </c>
      <c r="J3307">
        <v>1472847873</v>
      </c>
      <c r="K3307">
        <v>1468959873</v>
      </c>
      <c r="L3307" t="b">
        <v>0</v>
      </c>
      <c r="M3307">
        <v>1</v>
      </c>
      <c r="N3307" t="b">
        <v>0</v>
      </c>
      <c r="O3307" t="s">
        <v>8269</v>
      </c>
      <c r="P3307">
        <f t="shared" si="204"/>
        <v>1</v>
      </c>
      <c r="Q3307">
        <f t="shared" si="205"/>
        <v>50</v>
      </c>
      <c r="R3307" s="12" t="s">
        <v>8323</v>
      </c>
      <c r="S3307" t="s">
        <v>8326</v>
      </c>
      <c r="T3307" s="17">
        <f t="shared" si="206"/>
        <v>42570.850381944445</v>
      </c>
      <c r="U3307" s="17">
        <f t="shared" si="207"/>
        <v>42162.58048611111</v>
      </c>
    </row>
    <row r="3308" spans="2:22" ht="42.75" hidden="1" x14ac:dyDescent="0.45">
      <c r="B3308">
        <v>1486</v>
      </c>
      <c r="C3308" s="9" t="s">
        <v>1487</v>
      </c>
      <c r="D3308" s="3" t="s">
        <v>5596</v>
      </c>
      <c r="E3308" s="5">
        <v>20000</v>
      </c>
      <c r="F3308" s="7">
        <v>48</v>
      </c>
      <c r="G3308" t="s">
        <v>8220</v>
      </c>
      <c r="H3308" t="s">
        <v>8223</v>
      </c>
      <c r="I3308" t="s">
        <v>8245</v>
      </c>
      <c r="J3308">
        <v>1425009761</v>
      </c>
      <c r="K3308">
        <v>1422417761</v>
      </c>
      <c r="L3308" t="b">
        <v>0</v>
      </c>
      <c r="M3308">
        <v>3</v>
      </c>
      <c r="N3308" t="b">
        <v>0</v>
      </c>
      <c r="O3308" t="s">
        <v>8273</v>
      </c>
      <c r="P3308">
        <f t="shared" si="204"/>
        <v>0</v>
      </c>
      <c r="Q3308">
        <f t="shared" si="205"/>
        <v>16</v>
      </c>
      <c r="R3308" s="12" t="s">
        <v>8311</v>
      </c>
      <c r="S3308" t="s">
        <v>8352</v>
      </c>
      <c r="T3308" s="17">
        <f t="shared" si="206"/>
        <v>42032.168530092589</v>
      </c>
      <c r="U3308" s="17">
        <f t="shared" si="207"/>
        <v>42063.250208333338</v>
      </c>
    </row>
    <row r="3309" spans="2:22" ht="42.75" hidden="1" x14ac:dyDescent="0.45">
      <c r="B3309">
        <v>2136</v>
      </c>
      <c r="C3309" s="9" t="s">
        <v>2137</v>
      </c>
      <c r="D3309" s="3" t="s">
        <v>6246</v>
      </c>
      <c r="E3309" s="5">
        <v>80000</v>
      </c>
      <c r="F3309" s="7">
        <v>47.69</v>
      </c>
      <c r="G3309" t="s">
        <v>8220</v>
      </c>
      <c r="H3309" t="s">
        <v>8223</v>
      </c>
      <c r="I3309" t="s">
        <v>8245</v>
      </c>
      <c r="J3309">
        <v>1382184786</v>
      </c>
      <c r="K3309">
        <v>1379592786</v>
      </c>
      <c r="L3309" t="b">
        <v>0</v>
      </c>
      <c r="M3309">
        <v>4</v>
      </c>
      <c r="N3309" t="b">
        <v>0</v>
      </c>
      <c r="O3309" t="s">
        <v>8280</v>
      </c>
      <c r="P3309">
        <f t="shared" si="204"/>
        <v>0</v>
      </c>
      <c r="Q3309">
        <f t="shared" si="205"/>
        <v>11.92</v>
      </c>
      <c r="R3309" s="12" t="s">
        <v>8316</v>
      </c>
      <c r="S3309" t="s">
        <v>8334</v>
      </c>
      <c r="T3309" s="17">
        <f t="shared" si="206"/>
        <v>41536.509097222224</v>
      </c>
      <c r="U3309" s="17">
        <f t="shared" si="207"/>
        <v>41968.041666666672</v>
      </c>
    </row>
    <row r="3310" spans="2:22" ht="42.75" hidden="1" x14ac:dyDescent="0.45">
      <c r="B3310">
        <v>1097</v>
      </c>
      <c r="C3310" s="9" t="s">
        <v>1098</v>
      </c>
      <c r="D3310" s="3" t="s">
        <v>5207</v>
      </c>
      <c r="E3310" s="5">
        <v>100000</v>
      </c>
      <c r="F3310" s="7">
        <v>47</v>
      </c>
      <c r="G3310" t="s">
        <v>8220</v>
      </c>
      <c r="H3310" t="s">
        <v>8223</v>
      </c>
      <c r="I3310" t="s">
        <v>8245</v>
      </c>
      <c r="J3310">
        <v>1393786877</v>
      </c>
      <c r="K3310">
        <v>1390330877</v>
      </c>
      <c r="L3310" t="b">
        <v>0</v>
      </c>
      <c r="M3310">
        <v>7</v>
      </c>
      <c r="N3310" t="b">
        <v>0</v>
      </c>
      <c r="O3310" t="s">
        <v>8280</v>
      </c>
      <c r="P3310">
        <f t="shared" si="204"/>
        <v>0</v>
      </c>
      <c r="Q3310">
        <f t="shared" si="205"/>
        <v>6.71</v>
      </c>
      <c r="R3310" s="12" t="s">
        <v>8316</v>
      </c>
      <c r="S3310" t="s">
        <v>8334</v>
      </c>
      <c r="T3310" s="17">
        <f t="shared" si="206"/>
        <v>41660.792557870373</v>
      </c>
      <c r="U3310" s="17">
        <f t="shared" si="207"/>
        <v>42615.850381944445</v>
      </c>
    </row>
    <row r="3311" spans="2:22" ht="42.75" hidden="1" x14ac:dyDescent="0.45">
      <c r="B3311">
        <v>4086</v>
      </c>
      <c r="C3311" s="9" t="s">
        <v>4082</v>
      </c>
      <c r="D3311" s="3" t="s">
        <v>8189</v>
      </c>
      <c r="E3311" s="5">
        <v>1000</v>
      </c>
      <c r="F3311" s="7">
        <v>47</v>
      </c>
      <c r="G3311" t="s">
        <v>8220</v>
      </c>
      <c r="H3311" t="s">
        <v>8223</v>
      </c>
      <c r="I3311" t="s">
        <v>8245</v>
      </c>
      <c r="J3311">
        <v>1448078400</v>
      </c>
      <c r="K3311">
        <v>1445985299</v>
      </c>
      <c r="L3311" t="b">
        <v>0</v>
      </c>
      <c r="M3311">
        <v>5</v>
      </c>
      <c r="N3311" t="b">
        <v>0</v>
      </c>
      <c r="O3311" t="s">
        <v>8269</v>
      </c>
      <c r="P3311">
        <f t="shared" si="204"/>
        <v>5</v>
      </c>
      <c r="Q3311">
        <f t="shared" si="205"/>
        <v>9.4</v>
      </c>
      <c r="R3311" s="12" t="s">
        <v>8323</v>
      </c>
      <c r="S3311" t="s">
        <v>8326</v>
      </c>
      <c r="T3311" s="17">
        <f t="shared" si="206"/>
        <v>42304.940960648149</v>
      </c>
      <c r="U3311" s="17">
        <f t="shared" si="207"/>
        <v>42062.168530092589</v>
      </c>
    </row>
    <row r="3312" spans="2:22" ht="42.75" hidden="1" x14ac:dyDescent="0.45">
      <c r="B3312">
        <v>449</v>
      </c>
      <c r="C3312" s="9" t="s">
        <v>450</v>
      </c>
      <c r="D3312" s="3" t="s">
        <v>4559</v>
      </c>
      <c r="E3312" s="5">
        <v>2000</v>
      </c>
      <c r="F3312" s="7">
        <v>45</v>
      </c>
      <c r="G3312" t="s">
        <v>8220</v>
      </c>
      <c r="H3312" t="s">
        <v>8224</v>
      </c>
      <c r="I3312" t="s">
        <v>8246</v>
      </c>
      <c r="J3312">
        <v>1382017085</v>
      </c>
      <c r="K3312">
        <v>1379425085</v>
      </c>
      <c r="L3312" t="b">
        <v>0</v>
      </c>
      <c r="M3312">
        <v>5</v>
      </c>
      <c r="N3312" t="b">
        <v>0</v>
      </c>
      <c r="O3312" t="s">
        <v>8268</v>
      </c>
      <c r="P3312">
        <f t="shared" si="204"/>
        <v>2</v>
      </c>
      <c r="Q3312">
        <f t="shared" si="205"/>
        <v>9</v>
      </c>
      <c r="R3312" s="12" t="s">
        <v>8321</v>
      </c>
      <c r="S3312" t="s">
        <v>8339</v>
      </c>
      <c r="T3312" s="17">
        <f t="shared" si="206"/>
        <v>41534.568113425928</v>
      </c>
      <c r="U3312" s="17">
        <f t="shared" si="207"/>
        <v>41566.509097222224</v>
      </c>
    </row>
    <row r="3313" spans="2:21" ht="42.75" hidden="1" x14ac:dyDescent="0.45">
      <c r="B3313">
        <v>455</v>
      </c>
      <c r="C3313" s="9" t="s">
        <v>456</v>
      </c>
      <c r="D3313" s="3" t="s">
        <v>4565</v>
      </c>
      <c r="E3313" s="5">
        <v>65000</v>
      </c>
      <c r="F3313" s="7">
        <v>45</v>
      </c>
      <c r="G3313" t="s">
        <v>8220</v>
      </c>
      <c r="H3313" t="s">
        <v>8223</v>
      </c>
      <c r="I3313" t="s">
        <v>8245</v>
      </c>
      <c r="J3313">
        <v>1334622660</v>
      </c>
      <c r="K3313">
        <v>1330733022</v>
      </c>
      <c r="L3313" t="b">
        <v>0</v>
      </c>
      <c r="M3313">
        <v>2</v>
      </c>
      <c r="N3313" t="b">
        <v>0</v>
      </c>
      <c r="O3313" t="s">
        <v>8268</v>
      </c>
      <c r="P3313">
        <f t="shared" si="204"/>
        <v>0</v>
      </c>
      <c r="Q3313">
        <f t="shared" si="205"/>
        <v>22.5</v>
      </c>
      <c r="R3313" s="12" t="s">
        <v>8321</v>
      </c>
      <c r="S3313" t="s">
        <v>8339</v>
      </c>
      <c r="T3313" s="17">
        <f t="shared" si="206"/>
        <v>40971.002569444441</v>
      </c>
      <c r="U3313" s="17">
        <f t="shared" si="207"/>
        <v>41700.792557870373</v>
      </c>
    </row>
    <row r="3314" spans="2:21" ht="42.75" hidden="1" x14ac:dyDescent="0.45">
      <c r="B3314">
        <v>865</v>
      </c>
      <c r="C3314" s="9" t="s">
        <v>866</v>
      </c>
      <c r="D3314" s="3" t="s">
        <v>4975</v>
      </c>
      <c r="E3314" s="5">
        <v>2200</v>
      </c>
      <c r="F3314" s="7">
        <v>45</v>
      </c>
      <c r="G3314" t="s">
        <v>8220</v>
      </c>
      <c r="H3314" t="s">
        <v>8223</v>
      </c>
      <c r="I3314" t="s">
        <v>8245</v>
      </c>
      <c r="J3314">
        <v>1358361197</v>
      </c>
      <c r="K3314">
        <v>1353177197</v>
      </c>
      <c r="L3314" t="b">
        <v>0</v>
      </c>
      <c r="M3314">
        <v>2</v>
      </c>
      <c r="N3314" t="b">
        <v>0</v>
      </c>
      <c r="O3314" t="s">
        <v>8276</v>
      </c>
      <c r="P3314">
        <f t="shared" si="204"/>
        <v>2</v>
      </c>
      <c r="Q3314">
        <f t="shared" si="205"/>
        <v>22.5</v>
      </c>
      <c r="R3314" s="12" t="s">
        <v>8327</v>
      </c>
      <c r="S3314" t="s">
        <v>8350</v>
      </c>
      <c r="T3314" s="17">
        <f t="shared" si="206"/>
        <v>41230.77311342593</v>
      </c>
      <c r="U3314" s="17">
        <f t="shared" si="207"/>
        <v>42329.166666666672</v>
      </c>
    </row>
    <row r="3315" spans="2:21" ht="28.5" hidden="1" x14ac:dyDescent="0.45">
      <c r="B3315">
        <v>873</v>
      </c>
      <c r="C3315" s="9" t="s">
        <v>874</v>
      </c>
      <c r="D3315" s="3" t="s">
        <v>4983</v>
      </c>
      <c r="E3315" s="5">
        <v>3500</v>
      </c>
      <c r="F3315" s="7">
        <v>45</v>
      </c>
      <c r="G3315" t="s">
        <v>8220</v>
      </c>
      <c r="H3315" t="s">
        <v>8223</v>
      </c>
      <c r="I3315" t="s">
        <v>8245</v>
      </c>
      <c r="J3315">
        <v>1352610040</v>
      </c>
      <c r="K3315">
        <v>1349150440</v>
      </c>
      <c r="L3315" t="b">
        <v>0</v>
      </c>
      <c r="M3315">
        <v>5</v>
      </c>
      <c r="N3315" t="b">
        <v>0</v>
      </c>
      <c r="O3315" t="s">
        <v>8276</v>
      </c>
      <c r="P3315">
        <f t="shared" si="204"/>
        <v>1</v>
      </c>
      <c r="Q3315">
        <f t="shared" si="205"/>
        <v>9</v>
      </c>
      <c r="R3315" s="12" t="s">
        <v>8327</v>
      </c>
      <c r="S3315" t="s">
        <v>8350</v>
      </c>
      <c r="T3315" s="17">
        <f t="shared" si="206"/>
        <v>41184.167129629634</v>
      </c>
      <c r="U3315" s="17">
        <f t="shared" si="207"/>
        <v>41564.568113425928</v>
      </c>
    </row>
    <row r="3316" spans="2:21" ht="57" hidden="1" x14ac:dyDescent="0.45">
      <c r="B3316">
        <v>1068</v>
      </c>
      <c r="C3316" s="9" t="s">
        <v>1069</v>
      </c>
      <c r="D3316" s="3" t="s">
        <v>5178</v>
      </c>
      <c r="E3316" s="5">
        <v>30000</v>
      </c>
      <c r="F3316" s="7">
        <v>45</v>
      </c>
      <c r="G3316" t="s">
        <v>8220</v>
      </c>
      <c r="H3316" t="s">
        <v>8223</v>
      </c>
      <c r="I3316" t="s">
        <v>8245</v>
      </c>
      <c r="J3316">
        <v>1460274864</v>
      </c>
      <c r="K3316">
        <v>1457686464</v>
      </c>
      <c r="L3316" t="b">
        <v>0</v>
      </c>
      <c r="M3316">
        <v>4</v>
      </c>
      <c r="N3316" t="b">
        <v>0</v>
      </c>
      <c r="O3316" t="s">
        <v>8280</v>
      </c>
      <c r="P3316">
        <f t="shared" si="204"/>
        <v>0</v>
      </c>
      <c r="Q3316">
        <f t="shared" si="205"/>
        <v>11.25</v>
      </c>
      <c r="R3316" s="12" t="s">
        <v>8316</v>
      </c>
      <c r="S3316" t="s">
        <v>8334</v>
      </c>
      <c r="T3316" s="17">
        <f t="shared" si="206"/>
        <v>42440.371111111104</v>
      </c>
      <c r="U3316" s="17">
        <f t="shared" si="207"/>
        <v>41016.021527777775</v>
      </c>
    </row>
    <row r="3317" spans="2:21" ht="28.5" hidden="1" x14ac:dyDescent="0.45">
      <c r="B3317">
        <v>1075</v>
      </c>
      <c r="C3317" s="9" t="s">
        <v>1076</v>
      </c>
      <c r="D3317" s="3" t="s">
        <v>5185</v>
      </c>
      <c r="E3317" s="5">
        <v>1000</v>
      </c>
      <c r="F3317" s="7">
        <v>45</v>
      </c>
      <c r="G3317" t="s">
        <v>8220</v>
      </c>
      <c r="H3317" t="s">
        <v>8223</v>
      </c>
      <c r="I3317" t="s">
        <v>8245</v>
      </c>
      <c r="J3317">
        <v>1336340516</v>
      </c>
      <c r="K3317">
        <v>1333748516</v>
      </c>
      <c r="L3317" t="b">
        <v>0</v>
      </c>
      <c r="M3317">
        <v>3</v>
      </c>
      <c r="N3317" t="b">
        <v>0</v>
      </c>
      <c r="O3317" t="s">
        <v>8280</v>
      </c>
      <c r="P3317">
        <f t="shared" si="204"/>
        <v>5</v>
      </c>
      <c r="Q3317">
        <f t="shared" si="205"/>
        <v>15</v>
      </c>
      <c r="R3317" s="12" t="s">
        <v>8316</v>
      </c>
      <c r="S3317" t="s">
        <v>8334</v>
      </c>
      <c r="T3317" s="17">
        <f t="shared" si="206"/>
        <v>41005.904120370367</v>
      </c>
      <c r="U3317" s="17">
        <f t="shared" si="207"/>
        <v>41290.77311342593</v>
      </c>
    </row>
    <row r="3318" spans="2:21" ht="42.75" hidden="1" x14ac:dyDescent="0.45">
      <c r="B3318">
        <v>1078</v>
      </c>
      <c r="C3318" s="9" t="s">
        <v>1079</v>
      </c>
      <c r="D3318" s="3" t="s">
        <v>5188</v>
      </c>
      <c r="E3318" s="5">
        <v>600</v>
      </c>
      <c r="F3318" s="7">
        <v>45</v>
      </c>
      <c r="G3318" t="s">
        <v>8220</v>
      </c>
      <c r="H3318" t="s">
        <v>8223</v>
      </c>
      <c r="I3318" t="s">
        <v>8245</v>
      </c>
      <c r="J3318">
        <v>1311309721</v>
      </c>
      <c r="K3318">
        <v>1307421721</v>
      </c>
      <c r="L3318" t="b">
        <v>0</v>
      </c>
      <c r="M3318">
        <v>5</v>
      </c>
      <c r="N3318" t="b">
        <v>0</v>
      </c>
      <c r="O3318" t="s">
        <v>8280</v>
      </c>
      <c r="P3318">
        <f t="shared" si="204"/>
        <v>8</v>
      </c>
      <c r="Q3318">
        <f t="shared" si="205"/>
        <v>9</v>
      </c>
      <c r="R3318" s="12" t="s">
        <v>8316</v>
      </c>
      <c r="S3318" t="s">
        <v>8334</v>
      </c>
      <c r="T3318" s="17">
        <f t="shared" si="206"/>
        <v>40701.195844907408</v>
      </c>
      <c r="U3318" s="17">
        <f t="shared" si="207"/>
        <v>41224.208796296298</v>
      </c>
    </row>
    <row r="3319" spans="2:21" ht="42.75" hidden="1" x14ac:dyDescent="0.45">
      <c r="B3319">
        <v>1109</v>
      </c>
      <c r="C3319" s="9" t="s">
        <v>1110</v>
      </c>
      <c r="D3319" s="3" t="s">
        <v>5219</v>
      </c>
      <c r="E3319" s="5">
        <v>10000</v>
      </c>
      <c r="F3319" s="7">
        <v>45</v>
      </c>
      <c r="G3319" t="s">
        <v>8220</v>
      </c>
      <c r="H3319" t="s">
        <v>8223</v>
      </c>
      <c r="I3319" t="s">
        <v>8245</v>
      </c>
      <c r="J3319">
        <v>1479495790</v>
      </c>
      <c r="K3319">
        <v>1476900190</v>
      </c>
      <c r="L3319" t="b">
        <v>0</v>
      </c>
      <c r="M3319">
        <v>3</v>
      </c>
      <c r="N3319" t="b">
        <v>0</v>
      </c>
      <c r="O3319" t="s">
        <v>8280</v>
      </c>
      <c r="P3319">
        <f t="shared" si="204"/>
        <v>0</v>
      </c>
      <c r="Q3319">
        <f t="shared" si="205"/>
        <v>15</v>
      </c>
      <c r="R3319" s="12" t="s">
        <v>8316</v>
      </c>
      <c r="S3319" t="s">
        <v>8334</v>
      </c>
      <c r="T3319" s="17">
        <f t="shared" si="206"/>
        <v>42662.752199074079</v>
      </c>
      <c r="U3319" s="17">
        <f t="shared" si="207"/>
        <v>42470.329444444447</v>
      </c>
    </row>
    <row r="3320" spans="2:21" ht="42.75" hidden="1" x14ac:dyDescent="0.45">
      <c r="B3320">
        <v>1428</v>
      </c>
      <c r="C3320" s="9" t="s">
        <v>1429</v>
      </c>
      <c r="D3320" s="3" t="s">
        <v>5538</v>
      </c>
      <c r="E3320" s="5">
        <v>1000</v>
      </c>
      <c r="F3320" s="7">
        <v>45</v>
      </c>
      <c r="G3320" t="s">
        <v>8220</v>
      </c>
      <c r="H3320" t="s">
        <v>8226</v>
      </c>
      <c r="I3320" t="s">
        <v>8248</v>
      </c>
      <c r="J3320">
        <v>1459584417</v>
      </c>
      <c r="K3320">
        <v>1456996017</v>
      </c>
      <c r="L3320" t="b">
        <v>0</v>
      </c>
      <c r="M3320">
        <v>3</v>
      </c>
      <c r="N3320" t="b">
        <v>0</v>
      </c>
      <c r="O3320" t="s">
        <v>8285</v>
      </c>
      <c r="P3320">
        <f t="shared" si="204"/>
        <v>5</v>
      </c>
      <c r="Q3320">
        <f t="shared" si="205"/>
        <v>15</v>
      </c>
      <c r="R3320" s="12" t="s">
        <v>8311</v>
      </c>
      <c r="S3320" t="s">
        <v>8348</v>
      </c>
      <c r="T3320" s="17">
        <f t="shared" si="206"/>
        <v>42432.379826388889</v>
      </c>
      <c r="U3320" s="17">
        <f t="shared" si="207"/>
        <v>41035.904120370367</v>
      </c>
    </row>
    <row r="3321" spans="2:21" ht="42.75" hidden="1" x14ac:dyDescent="0.45">
      <c r="B3321">
        <v>2436</v>
      </c>
      <c r="C3321" s="9" t="s">
        <v>2437</v>
      </c>
      <c r="D3321" s="3" t="s">
        <v>6546</v>
      </c>
      <c r="E3321" s="5">
        <v>117000</v>
      </c>
      <c r="F3321" s="7">
        <v>45</v>
      </c>
      <c r="G3321" t="s">
        <v>8220</v>
      </c>
      <c r="H3321" t="s">
        <v>8228</v>
      </c>
      <c r="I3321" t="s">
        <v>8250</v>
      </c>
      <c r="J3321">
        <v>1454078770</v>
      </c>
      <c r="K3321">
        <v>1448894770</v>
      </c>
      <c r="L3321" t="b">
        <v>0</v>
      </c>
      <c r="M3321">
        <v>2</v>
      </c>
      <c r="N3321" t="b">
        <v>0</v>
      </c>
      <c r="O3321" t="s">
        <v>8282</v>
      </c>
      <c r="P3321">
        <f t="shared" si="204"/>
        <v>0</v>
      </c>
      <c r="Q3321">
        <f t="shared" si="205"/>
        <v>22.5</v>
      </c>
      <c r="R3321" s="12" t="s">
        <v>8319</v>
      </c>
      <c r="S3321" t="s">
        <v>8345</v>
      </c>
      <c r="T3321" s="17">
        <f t="shared" si="206"/>
        <v>42338.615393518514</v>
      </c>
      <c r="U3321" s="17">
        <f t="shared" si="207"/>
        <v>40746.195844907408</v>
      </c>
    </row>
    <row r="3322" spans="2:21" ht="42.75" hidden="1" x14ac:dyDescent="0.45">
      <c r="B3322">
        <v>2764</v>
      </c>
      <c r="C3322" s="9" t="s">
        <v>2764</v>
      </c>
      <c r="D3322" s="3" t="s">
        <v>6874</v>
      </c>
      <c r="E3322" s="5">
        <v>4000</v>
      </c>
      <c r="F3322" s="7">
        <v>45</v>
      </c>
      <c r="G3322" t="s">
        <v>8220</v>
      </c>
      <c r="H3322" t="s">
        <v>8223</v>
      </c>
      <c r="I3322" t="s">
        <v>8245</v>
      </c>
      <c r="J3322">
        <v>1338404400</v>
      </c>
      <c r="K3322">
        <v>1335855631</v>
      </c>
      <c r="L3322" t="b">
        <v>0</v>
      </c>
      <c r="M3322">
        <v>4</v>
      </c>
      <c r="N3322" t="b">
        <v>0</v>
      </c>
      <c r="O3322" t="s">
        <v>8302</v>
      </c>
      <c r="P3322">
        <f t="shared" si="204"/>
        <v>1</v>
      </c>
      <c r="Q3322">
        <f t="shared" si="205"/>
        <v>11.25</v>
      </c>
      <c r="R3322" s="12" t="s">
        <v>8311</v>
      </c>
      <c r="S3322" t="s">
        <v>8356</v>
      </c>
      <c r="T3322" s="17">
        <f t="shared" si="206"/>
        <v>41030.292025462964</v>
      </c>
      <c r="U3322" s="17">
        <f t="shared" si="207"/>
        <v>42692.793865740736</v>
      </c>
    </row>
    <row r="3323" spans="2:21" ht="42.75" hidden="1" x14ac:dyDescent="0.45">
      <c r="B3323">
        <v>2866</v>
      </c>
      <c r="C3323" s="9" t="s">
        <v>2866</v>
      </c>
      <c r="D3323" s="3" t="s">
        <v>6976</v>
      </c>
      <c r="E3323" s="5">
        <v>5000</v>
      </c>
      <c r="F3323" s="7">
        <v>45</v>
      </c>
      <c r="G3323" t="s">
        <v>8220</v>
      </c>
      <c r="H3323" t="s">
        <v>8223</v>
      </c>
      <c r="I3323" t="s">
        <v>8245</v>
      </c>
      <c r="J3323">
        <v>1476482400</v>
      </c>
      <c r="K3323">
        <v>1473893721</v>
      </c>
      <c r="L3323" t="b">
        <v>0</v>
      </c>
      <c r="M3323">
        <v>2</v>
      </c>
      <c r="N3323" t="b">
        <v>0</v>
      </c>
      <c r="O3323" t="s">
        <v>8269</v>
      </c>
      <c r="P3323">
        <f t="shared" si="204"/>
        <v>1</v>
      </c>
      <c r="Q3323">
        <f t="shared" si="205"/>
        <v>22.5</v>
      </c>
      <c r="R3323" s="12" t="s">
        <v>8323</v>
      </c>
      <c r="S3323" t="s">
        <v>8326</v>
      </c>
      <c r="T3323" s="17">
        <f t="shared" si="206"/>
        <v>42627.955104166671</v>
      </c>
      <c r="U3323" s="17">
        <f t="shared" si="207"/>
        <v>42462.338159722218</v>
      </c>
    </row>
    <row r="3324" spans="2:21" ht="42.75" x14ac:dyDescent="0.45">
      <c r="B3324">
        <v>3142</v>
      </c>
      <c r="C3324" s="9" t="s">
        <v>3142</v>
      </c>
      <c r="D3324" s="3" t="s">
        <v>7252</v>
      </c>
      <c r="E3324" s="5">
        <v>2750</v>
      </c>
      <c r="F3324" s="7">
        <v>45</v>
      </c>
      <c r="G3324" t="s">
        <v>8221</v>
      </c>
      <c r="H3324" t="s">
        <v>8224</v>
      </c>
      <c r="I3324" t="s">
        <v>8246</v>
      </c>
      <c r="J3324">
        <v>1489922339</v>
      </c>
      <c r="K3324">
        <v>1487333939</v>
      </c>
      <c r="L3324" t="b">
        <v>0</v>
      </c>
      <c r="M3324">
        <v>3</v>
      </c>
      <c r="N3324" t="b">
        <v>0</v>
      </c>
      <c r="O3324" t="s">
        <v>8269</v>
      </c>
      <c r="P3324">
        <f t="shared" si="204"/>
        <v>2</v>
      </c>
      <c r="Q3324">
        <f t="shared" si="205"/>
        <v>15</v>
      </c>
      <c r="R3324" s="12" t="s">
        <v>8323</v>
      </c>
      <c r="S3324" t="s">
        <v>8326</v>
      </c>
      <c r="T3324" s="17">
        <f t="shared" si="206"/>
        <v>42783.513182870374</v>
      </c>
      <c r="U3324" s="17">
        <f t="shared" si="207"/>
        <v>42398.615393518514</v>
      </c>
    </row>
    <row r="3325" spans="2:21" ht="42.75" hidden="1" x14ac:dyDescent="0.45">
      <c r="B3325">
        <v>3960</v>
      </c>
      <c r="C3325" s="9" t="s">
        <v>3957</v>
      </c>
      <c r="D3325" s="3" t="s">
        <v>8067</v>
      </c>
      <c r="E3325" s="5">
        <v>3000</v>
      </c>
      <c r="F3325" s="7">
        <v>45</v>
      </c>
      <c r="G3325" t="s">
        <v>8220</v>
      </c>
      <c r="H3325" t="s">
        <v>8223</v>
      </c>
      <c r="I3325" t="s">
        <v>8245</v>
      </c>
      <c r="J3325">
        <v>1451852256</v>
      </c>
      <c r="K3325">
        <v>1449260256</v>
      </c>
      <c r="L3325" t="b">
        <v>0</v>
      </c>
      <c r="M3325">
        <v>4</v>
      </c>
      <c r="N3325" t="b">
        <v>0</v>
      </c>
      <c r="O3325" t="s">
        <v>8269</v>
      </c>
      <c r="P3325">
        <f t="shared" si="204"/>
        <v>2</v>
      </c>
      <c r="Q3325">
        <f t="shared" si="205"/>
        <v>11.25</v>
      </c>
      <c r="R3325" s="12" t="s">
        <v>8323</v>
      </c>
      <c r="S3325" t="s">
        <v>8326</v>
      </c>
      <c r="T3325" s="17">
        <f t="shared" si="206"/>
        <v>42342.845555555556</v>
      </c>
      <c r="U3325" s="17">
        <f t="shared" si="207"/>
        <v>41059.791666666664</v>
      </c>
    </row>
    <row r="3326" spans="2:21" ht="42.75" x14ac:dyDescent="0.45">
      <c r="B3326">
        <v>3962</v>
      </c>
      <c r="C3326" s="9" t="s">
        <v>3959</v>
      </c>
      <c r="D3326" s="3" t="s">
        <v>8069</v>
      </c>
      <c r="E3326" s="5">
        <v>1400</v>
      </c>
      <c r="F3326" s="7">
        <v>45</v>
      </c>
      <c r="G3326" t="s">
        <v>8220</v>
      </c>
      <c r="H3326" t="s">
        <v>8224</v>
      </c>
      <c r="I3326" t="s">
        <v>8246</v>
      </c>
      <c r="J3326">
        <v>1448722494</v>
      </c>
      <c r="K3326">
        <v>1446562494</v>
      </c>
      <c r="L3326" t="b">
        <v>0</v>
      </c>
      <c r="M3326">
        <v>3</v>
      </c>
      <c r="N3326" t="b">
        <v>0</v>
      </c>
      <c r="O3326" t="s">
        <v>8269</v>
      </c>
      <c r="P3326">
        <f t="shared" si="204"/>
        <v>3</v>
      </c>
      <c r="Q3326">
        <f t="shared" si="205"/>
        <v>15</v>
      </c>
      <c r="R3326" s="12" t="s">
        <v>8323</v>
      </c>
      <c r="S3326" t="s">
        <v>8326</v>
      </c>
      <c r="T3326" s="17">
        <f t="shared" si="206"/>
        <v>42311.621458333335</v>
      </c>
      <c r="U3326" s="17">
        <f t="shared" si="207"/>
        <v>42657.916666666672</v>
      </c>
    </row>
    <row r="3327" spans="2:21" ht="42.75" hidden="1" x14ac:dyDescent="0.45">
      <c r="B3327">
        <v>3966</v>
      </c>
      <c r="C3327" s="9" t="s">
        <v>3963</v>
      </c>
      <c r="D3327" s="3" t="s">
        <v>8073</v>
      </c>
      <c r="E3327" s="5">
        <v>7500</v>
      </c>
      <c r="F3327" s="7">
        <v>45</v>
      </c>
      <c r="G3327" t="s">
        <v>8220</v>
      </c>
      <c r="H3327" t="s">
        <v>8223</v>
      </c>
      <c r="I3327" t="s">
        <v>8245</v>
      </c>
      <c r="J3327">
        <v>1406170740</v>
      </c>
      <c r="K3327">
        <v>1402506278</v>
      </c>
      <c r="L3327" t="b">
        <v>0</v>
      </c>
      <c r="M3327">
        <v>2</v>
      </c>
      <c r="N3327" t="b">
        <v>0</v>
      </c>
      <c r="O3327" t="s">
        <v>8269</v>
      </c>
      <c r="P3327">
        <f t="shared" si="204"/>
        <v>1</v>
      </c>
      <c r="Q3327">
        <f t="shared" si="205"/>
        <v>22.5</v>
      </c>
      <c r="R3327" s="12" t="s">
        <v>8323</v>
      </c>
      <c r="S3327" t="s">
        <v>8326</v>
      </c>
      <c r="T3327" s="17">
        <f t="shared" si="206"/>
        <v>41801.711550925924</v>
      </c>
      <c r="U3327" s="17">
        <f t="shared" si="207"/>
        <v>42813.471516203703</v>
      </c>
    </row>
    <row r="3328" spans="2:21" ht="42.75" hidden="1" x14ac:dyDescent="0.45">
      <c r="B3328">
        <v>1093</v>
      </c>
      <c r="C3328" s="9" t="s">
        <v>1094</v>
      </c>
      <c r="D3328" s="3" t="s">
        <v>5203</v>
      </c>
      <c r="E3328" s="5">
        <v>300</v>
      </c>
      <c r="F3328" s="7">
        <v>42.25</v>
      </c>
      <c r="G3328" t="s">
        <v>8220</v>
      </c>
      <c r="H3328" t="s">
        <v>8228</v>
      </c>
      <c r="I3328" t="s">
        <v>8250</v>
      </c>
      <c r="J3328">
        <v>1455232937</v>
      </c>
      <c r="K3328">
        <v>1453936937</v>
      </c>
      <c r="L3328" t="b">
        <v>0</v>
      </c>
      <c r="M3328">
        <v>4</v>
      </c>
      <c r="N3328" t="b">
        <v>0</v>
      </c>
      <c r="O3328" t="s">
        <v>8280</v>
      </c>
      <c r="P3328">
        <f t="shared" si="204"/>
        <v>14</v>
      </c>
      <c r="Q3328">
        <f t="shared" si="205"/>
        <v>10.56</v>
      </c>
      <c r="R3328" s="12" t="s">
        <v>8316</v>
      </c>
      <c r="S3328" t="s">
        <v>8334</v>
      </c>
      <c r="T3328" s="17">
        <f t="shared" si="206"/>
        <v>42396.973807870367</v>
      </c>
      <c r="U3328" s="17">
        <f t="shared" si="207"/>
        <v>42372.845555555556</v>
      </c>
    </row>
    <row r="3329" spans="2:21" ht="42.75" hidden="1" x14ac:dyDescent="0.45">
      <c r="B3329">
        <v>1182</v>
      </c>
      <c r="C3329" s="9" t="s">
        <v>1183</v>
      </c>
      <c r="D3329" s="3" t="s">
        <v>5292</v>
      </c>
      <c r="E3329" s="5">
        <v>1000</v>
      </c>
      <c r="F3329" s="7">
        <v>42</v>
      </c>
      <c r="G3329" t="s">
        <v>8220</v>
      </c>
      <c r="H3329" t="s">
        <v>8223</v>
      </c>
      <c r="I3329" t="s">
        <v>8245</v>
      </c>
      <c r="J3329">
        <v>1484239320</v>
      </c>
      <c r="K3329">
        <v>1482609088</v>
      </c>
      <c r="L3329" t="b">
        <v>0</v>
      </c>
      <c r="M3329">
        <v>4</v>
      </c>
      <c r="N3329" t="b">
        <v>0</v>
      </c>
      <c r="O3329" t="s">
        <v>8282</v>
      </c>
      <c r="P3329">
        <f t="shared" si="204"/>
        <v>4</v>
      </c>
      <c r="Q3329">
        <f t="shared" si="205"/>
        <v>10.5</v>
      </c>
      <c r="R3329" s="12" t="s">
        <v>8319</v>
      </c>
      <c r="S3329" t="s">
        <v>8345</v>
      </c>
      <c r="T3329" s="17">
        <f t="shared" si="206"/>
        <v>42728.827407407407</v>
      </c>
      <c r="U3329" s="17">
        <f t="shared" si="207"/>
        <v>42336.621458333335</v>
      </c>
    </row>
    <row r="3330" spans="2:21" ht="42.75" hidden="1" x14ac:dyDescent="0.45">
      <c r="B3330">
        <v>1905</v>
      </c>
      <c r="C3330" s="9" t="s">
        <v>1906</v>
      </c>
      <c r="D3330" s="3" t="s">
        <v>6015</v>
      </c>
      <c r="E3330" s="5">
        <v>25000</v>
      </c>
      <c r="F3330" s="7">
        <v>42</v>
      </c>
      <c r="G3330" t="s">
        <v>8220</v>
      </c>
      <c r="H3330" t="s">
        <v>8223</v>
      </c>
      <c r="I3330" t="s">
        <v>8245</v>
      </c>
      <c r="J3330">
        <v>1410127994</v>
      </c>
      <c r="K3330">
        <v>1407535994</v>
      </c>
      <c r="L3330" t="b">
        <v>0</v>
      </c>
      <c r="M3330">
        <v>4</v>
      </c>
      <c r="N3330" t="b">
        <v>0</v>
      </c>
      <c r="O3330" t="s">
        <v>8292</v>
      </c>
      <c r="P3330">
        <f t="shared" si="204"/>
        <v>0</v>
      </c>
      <c r="Q3330">
        <f t="shared" si="205"/>
        <v>10.5</v>
      </c>
      <c r="R3330" s="12" t="s">
        <v>8308</v>
      </c>
      <c r="S3330" t="s">
        <v>8318</v>
      </c>
      <c r="T3330" s="17">
        <f t="shared" si="206"/>
        <v>41859.925856481481</v>
      </c>
      <c r="U3330" s="17">
        <f t="shared" si="207"/>
        <v>41844.124305555553</v>
      </c>
    </row>
    <row r="3331" spans="2:21" ht="28.5" hidden="1" x14ac:dyDescent="0.45">
      <c r="B3331">
        <v>1101</v>
      </c>
      <c r="C3331" s="9" t="s">
        <v>1102</v>
      </c>
      <c r="D3331" s="3" t="s">
        <v>5211</v>
      </c>
      <c r="E3331" s="5">
        <v>100000</v>
      </c>
      <c r="F3331" s="7">
        <v>41</v>
      </c>
      <c r="G3331" t="s">
        <v>8220</v>
      </c>
      <c r="H3331" t="s">
        <v>8223</v>
      </c>
      <c r="I3331" t="s">
        <v>8245</v>
      </c>
      <c r="J3331">
        <v>1468519920</v>
      </c>
      <c r="K3331">
        <v>1466188338</v>
      </c>
      <c r="L3331" t="b">
        <v>0</v>
      </c>
      <c r="M3331">
        <v>6</v>
      </c>
      <c r="N3331" t="b">
        <v>0</v>
      </c>
      <c r="O3331" t="s">
        <v>8280</v>
      </c>
      <c r="P3331">
        <f t="shared" ref="P3331:P3394" si="208">ROUND(F3331/E3331*100,0)</f>
        <v>0</v>
      </c>
      <c r="Q3331">
        <f t="shared" ref="Q3331:Q3394" si="209">IFERROR(ROUND(F3331/M3331,2),0)</f>
        <v>6.83</v>
      </c>
      <c r="R3331" s="12" t="s">
        <v>8316</v>
      </c>
      <c r="S3331" t="s">
        <v>8334</v>
      </c>
      <c r="T3331" s="17">
        <f t="shared" ref="T3331:T3394" si="210">(((K3331/60)/60)/24)+DATE(1970,1,1)</f>
        <v>42538.77243055556</v>
      </c>
      <c r="U3331" s="17">
        <f t="shared" si="207"/>
        <v>42411.973807870367</v>
      </c>
    </row>
    <row r="3332" spans="2:21" ht="42.75" hidden="1" x14ac:dyDescent="0.45">
      <c r="B3332">
        <v>3106</v>
      </c>
      <c r="C3332" s="9" t="s">
        <v>3106</v>
      </c>
      <c r="D3332" s="3" t="s">
        <v>7216</v>
      </c>
      <c r="E3332" s="5">
        <v>1000</v>
      </c>
      <c r="F3332" s="7">
        <v>41</v>
      </c>
      <c r="G3332" t="s">
        <v>8220</v>
      </c>
      <c r="H3332" t="s">
        <v>8224</v>
      </c>
      <c r="I3332" t="s">
        <v>8246</v>
      </c>
      <c r="J3332">
        <v>1442440800</v>
      </c>
      <c r="K3332">
        <v>1440497876</v>
      </c>
      <c r="L3332" t="b">
        <v>0</v>
      </c>
      <c r="M3332">
        <v>4</v>
      </c>
      <c r="N3332" t="b">
        <v>0</v>
      </c>
      <c r="O3332" t="s">
        <v>8301</v>
      </c>
      <c r="P3332">
        <f t="shared" si="208"/>
        <v>4</v>
      </c>
      <c r="Q3332">
        <f t="shared" si="209"/>
        <v>10.25</v>
      </c>
      <c r="R3332" s="12" t="s">
        <v>8323</v>
      </c>
      <c r="S3332" t="s">
        <v>8324</v>
      </c>
      <c r="T3332" s="17">
        <f t="shared" si="210"/>
        <v>42241.429120370376</v>
      </c>
      <c r="U3332" s="17">
        <f t="shared" si="207"/>
        <v>42747.695833333331</v>
      </c>
    </row>
    <row r="3333" spans="2:21" ht="42.75" hidden="1" x14ac:dyDescent="0.45">
      <c r="B3333">
        <v>4107</v>
      </c>
      <c r="C3333" s="9" t="s">
        <v>4103</v>
      </c>
      <c r="D3333" s="3" t="s">
        <v>8210</v>
      </c>
      <c r="E3333" s="5">
        <v>2000</v>
      </c>
      <c r="F3333" s="7">
        <v>41</v>
      </c>
      <c r="G3333" t="s">
        <v>8220</v>
      </c>
      <c r="H3333" t="s">
        <v>8223</v>
      </c>
      <c r="I3333" t="s">
        <v>8245</v>
      </c>
      <c r="J3333">
        <v>1411596001</v>
      </c>
      <c r="K3333">
        <v>1409608801</v>
      </c>
      <c r="L3333" t="b">
        <v>0</v>
      </c>
      <c r="M3333">
        <v>4</v>
      </c>
      <c r="N3333" t="b">
        <v>0</v>
      </c>
      <c r="O3333" t="s">
        <v>8269</v>
      </c>
      <c r="P3333">
        <f t="shared" si="208"/>
        <v>2</v>
      </c>
      <c r="Q3333">
        <f t="shared" si="209"/>
        <v>10.25</v>
      </c>
      <c r="R3333" s="12" t="s">
        <v>8323</v>
      </c>
      <c r="S3333" t="s">
        <v>8326</v>
      </c>
      <c r="T3333" s="17">
        <f t="shared" si="210"/>
        <v>41883.916678240741</v>
      </c>
      <c r="U3333" s="17">
        <f t="shared" si="207"/>
        <v>41889.925856481481</v>
      </c>
    </row>
    <row r="3334" spans="2:21" ht="42.75" hidden="1" x14ac:dyDescent="0.45">
      <c r="B3334">
        <v>148</v>
      </c>
      <c r="C3334" s="9" t="s">
        <v>150</v>
      </c>
      <c r="D3334" s="3" t="s">
        <v>4258</v>
      </c>
      <c r="E3334" s="5">
        <v>50000</v>
      </c>
      <c r="F3334" s="7">
        <v>40</v>
      </c>
      <c r="G3334" t="s">
        <v>8219</v>
      </c>
      <c r="H3334" t="s">
        <v>8223</v>
      </c>
      <c r="I3334" t="s">
        <v>8245</v>
      </c>
      <c r="J3334">
        <v>1456555536</v>
      </c>
      <c r="K3334">
        <v>1453963536</v>
      </c>
      <c r="L3334" t="b">
        <v>0</v>
      </c>
      <c r="M3334">
        <v>2</v>
      </c>
      <c r="N3334" t="b">
        <v>0</v>
      </c>
      <c r="O3334" t="s">
        <v>8265</v>
      </c>
      <c r="P3334">
        <f t="shared" si="208"/>
        <v>0</v>
      </c>
      <c r="Q3334">
        <f t="shared" si="209"/>
        <v>20</v>
      </c>
      <c r="R3334" s="12" t="s">
        <v>8321</v>
      </c>
      <c r="S3334" t="s">
        <v>8337</v>
      </c>
      <c r="T3334" s="17">
        <f t="shared" si="210"/>
        <v>42397.281666666662</v>
      </c>
      <c r="U3334" s="17">
        <f t="shared" ref="U3334:U3397" si="211">(((J3331/60)/60)/24)+DATE(1970,1,1)</f>
        <v>42565.758333333331</v>
      </c>
    </row>
    <row r="3335" spans="2:21" ht="28.5" hidden="1" x14ac:dyDescent="0.45">
      <c r="B3335">
        <v>154</v>
      </c>
      <c r="C3335" s="9" t="s">
        <v>156</v>
      </c>
      <c r="D3335" s="3" t="s">
        <v>4264</v>
      </c>
      <c r="E3335" s="5">
        <v>1500</v>
      </c>
      <c r="F3335" s="7">
        <v>40</v>
      </c>
      <c r="G3335" t="s">
        <v>8219</v>
      </c>
      <c r="H3335" t="s">
        <v>8223</v>
      </c>
      <c r="I3335" t="s">
        <v>8245</v>
      </c>
      <c r="J3335">
        <v>1433336895</v>
      </c>
      <c r="K3335">
        <v>1429621695</v>
      </c>
      <c r="L3335" t="b">
        <v>0</v>
      </c>
      <c r="M3335">
        <v>3</v>
      </c>
      <c r="N3335" t="b">
        <v>0</v>
      </c>
      <c r="O3335" t="s">
        <v>8265</v>
      </c>
      <c r="P3335">
        <f t="shared" si="208"/>
        <v>3</v>
      </c>
      <c r="Q3335">
        <f t="shared" si="209"/>
        <v>13.33</v>
      </c>
      <c r="R3335" s="12" t="s">
        <v>8321</v>
      </c>
      <c r="S3335" t="s">
        <v>8337</v>
      </c>
      <c r="T3335" s="17">
        <f t="shared" si="210"/>
        <v>42115.547395833331</v>
      </c>
      <c r="U3335" s="17">
        <f t="shared" si="211"/>
        <v>42263.916666666672</v>
      </c>
    </row>
    <row r="3336" spans="2:21" ht="42.75" hidden="1" x14ac:dyDescent="0.45">
      <c r="B3336">
        <v>937</v>
      </c>
      <c r="C3336" s="9" t="s">
        <v>938</v>
      </c>
      <c r="D3336" s="3" t="s">
        <v>5047</v>
      </c>
      <c r="E3336" s="5">
        <v>3500</v>
      </c>
      <c r="F3336" s="7">
        <v>40</v>
      </c>
      <c r="G3336" t="s">
        <v>8220</v>
      </c>
      <c r="H3336" t="s">
        <v>8223</v>
      </c>
      <c r="I3336" t="s">
        <v>8245</v>
      </c>
      <c r="J3336">
        <v>1383509357</v>
      </c>
      <c r="K3336">
        <v>1380913757</v>
      </c>
      <c r="L3336" t="b">
        <v>0</v>
      </c>
      <c r="M3336">
        <v>2</v>
      </c>
      <c r="N3336" t="b">
        <v>0</v>
      </c>
      <c r="O3336" t="s">
        <v>8276</v>
      </c>
      <c r="P3336">
        <f t="shared" si="208"/>
        <v>1</v>
      </c>
      <c r="Q3336">
        <f t="shared" si="209"/>
        <v>20</v>
      </c>
      <c r="R3336" s="12" t="s">
        <v>8327</v>
      </c>
      <c r="S3336" t="s">
        <v>8350</v>
      </c>
      <c r="T3336" s="17">
        <f t="shared" si="210"/>
        <v>41551.798113425924</v>
      </c>
      <c r="U3336" s="17">
        <f t="shared" si="211"/>
        <v>41906.916678240741</v>
      </c>
    </row>
    <row r="3337" spans="2:21" ht="42.75" hidden="1" x14ac:dyDescent="0.45">
      <c r="B3337">
        <v>939</v>
      </c>
      <c r="C3337" s="9" t="s">
        <v>940</v>
      </c>
      <c r="D3337" s="3" t="s">
        <v>5049</v>
      </c>
      <c r="E3337" s="5">
        <v>2750</v>
      </c>
      <c r="F3337" s="7">
        <v>40</v>
      </c>
      <c r="G3337" t="s">
        <v>8220</v>
      </c>
      <c r="H3337" t="s">
        <v>8223</v>
      </c>
      <c r="I3337" t="s">
        <v>8245</v>
      </c>
      <c r="J3337">
        <v>1372622280</v>
      </c>
      <c r="K3337">
        <v>1369246738</v>
      </c>
      <c r="L3337" t="b">
        <v>0</v>
      </c>
      <c r="M3337">
        <v>2</v>
      </c>
      <c r="N3337" t="b">
        <v>0</v>
      </c>
      <c r="O3337" t="s">
        <v>8276</v>
      </c>
      <c r="P3337">
        <f t="shared" si="208"/>
        <v>1</v>
      </c>
      <c r="Q3337">
        <f t="shared" si="209"/>
        <v>20</v>
      </c>
      <c r="R3337" s="12" t="s">
        <v>8327</v>
      </c>
      <c r="S3337" t="s">
        <v>8350</v>
      </c>
      <c r="T3337" s="17">
        <f t="shared" si="210"/>
        <v>41416.763171296298</v>
      </c>
      <c r="U3337" s="17">
        <f t="shared" si="211"/>
        <v>42427.281666666662</v>
      </c>
    </row>
    <row r="3338" spans="2:21" ht="42.75" hidden="1" x14ac:dyDescent="0.45">
      <c r="B3338">
        <v>1232</v>
      </c>
      <c r="C3338" s="9" t="s">
        <v>1233</v>
      </c>
      <c r="D3338" s="3" t="s">
        <v>5342</v>
      </c>
      <c r="E3338" s="5">
        <v>5000</v>
      </c>
      <c r="F3338" s="7">
        <v>40</v>
      </c>
      <c r="G3338" t="s">
        <v>8219</v>
      </c>
      <c r="H3338" t="s">
        <v>8223</v>
      </c>
      <c r="I3338" t="s">
        <v>8245</v>
      </c>
      <c r="J3338">
        <v>1381090870</v>
      </c>
      <c r="K3338">
        <v>1377030070</v>
      </c>
      <c r="L3338" t="b">
        <v>0</v>
      </c>
      <c r="M3338">
        <v>1</v>
      </c>
      <c r="N3338" t="b">
        <v>0</v>
      </c>
      <c r="O3338" t="s">
        <v>8284</v>
      </c>
      <c r="P3338">
        <f t="shared" si="208"/>
        <v>1</v>
      </c>
      <c r="Q3338">
        <f t="shared" si="209"/>
        <v>40</v>
      </c>
      <c r="R3338" s="12" t="s">
        <v>8327</v>
      </c>
      <c r="S3338" t="s">
        <v>8354</v>
      </c>
      <c r="T3338" s="17">
        <f t="shared" si="210"/>
        <v>41506.848032407412</v>
      </c>
      <c r="U3338" s="17">
        <f t="shared" si="211"/>
        <v>42158.547395833331</v>
      </c>
    </row>
    <row r="3339" spans="2:21" ht="42.75" hidden="1" x14ac:dyDescent="0.45">
      <c r="B3339">
        <v>1789</v>
      </c>
      <c r="C3339" s="9" t="s">
        <v>1790</v>
      </c>
      <c r="D3339" s="3" t="s">
        <v>5899</v>
      </c>
      <c r="E3339" s="5">
        <v>8000</v>
      </c>
      <c r="F3339" s="7">
        <v>40</v>
      </c>
      <c r="G3339" t="s">
        <v>8220</v>
      </c>
      <c r="H3339" t="s">
        <v>8223</v>
      </c>
      <c r="I3339" t="s">
        <v>8245</v>
      </c>
      <c r="J3339">
        <v>1421042403</v>
      </c>
      <c r="K3339">
        <v>1415858403</v>
      </c>
      <c r="L3339" t="b">
        <v>1</v>
      </c>
      <c r="M3339">
        <v>4</v>
      </c>
      <c r="N3339" t="b">
        <v>0</v>
      </c>
      <c r="O3339" t="s">
        <v>8283</v>
      </c>
      <c r="P3339">
        <f t="shared" si="208"/>
        <v>1</v>
      </c>
      <c r="Q3339">
        <f t="shared" si="209"/>
        <v>10</v>
      </c>
      <c r="R3339" s="12" t="s">
        <v>8313</v>
      </c>
      <c r="S3339" t="s">
        <v>8314</v>
      </c>
      <c r="T3339" s="17">
        <f t="shared" si="210"/>
        <v>41956.250034722223</v>
      </c>
      <c r="U3339" s="17">
        <f t="shared" si="211"/>
        <v>41581.839780092596</v>
      </c>
    </row>
    <row r="3340" spans="2:21" ht="42.75" hidden="1" x14ac:dyDescent="0.45">
      <c r="B3340">
        <v>1793</v>
      </c>
      <c r="C3340" s="9" t="s">
        <v>1794</v>
      </c>
      <c r="D3340" s="3" t="s">
        <v>5903</v>
      </c>
      <c r="E3340" s="5">
        <v>3000</v>
      </c>
      <c r="F3340" s="7">
        <v>40</v>
      </c>
      <c r="G3340" t="s">
        <v>8220</v>
      </c>
      <c r="H3340" t="s">
        <v>8225</v>
      </c>
      <c r="I3340" t="s">
        <v>8247</v>
      </c>
      <c r="J3340">
        <v>1417127040</v>
      </c>
      <c r="K3340">
        <v>1414531440</v>
      </c>
      <c r="L3340" t="b">
        <v>1</v>
      </c>
      <c r="M3340">
        <v>2</v>
      </c>
      <c r="N3340" t="b">
        <v>0</v>
      </c>
      <c r="O3340" t="s">
        <v>8283</v>
      </c>
      <c r="P3340">
        <f t="shared" si="208"/>
        <v>1</v>
      </c>
      <c r="Q3340">
        <f t="shared" si="209"/>
        <v>20</v>
      </c>
      <c r="R3340" s="12" t="s">
        <v>8313</v>
      </c>
      <c r="S3340" t="s">
        <v>8314</v>
      </c>
      <c r="T3340" s="17">
        <f t="shared" si="210"/>
        <v>41940.89166666667</v>
      </c>
      <c r="U3340" s="17">
        <f t="shared" si="211"/>
        <v>41455.831944444442</v>
      </c>
    </row>
    <row r="3341" spans="2:21" ht="42.75" hidden="1" x14ac:dyDescent="0.45">
      <c r="B3341">
        <v>1811</v>
      </c>
      <c r="C3341" s="9" t="s">
        <v>1812</v>
      </c>
      <c r="D3341" s="3" t="s">
        <v>5921</v>
      </c>
      <c r="E3341" s="5">
        <v>54000</v>
      </c>
      <c r="F3341" s="7">
        <v>40</v>
      </c>
      <c r="G3341" t="s">
        <v>8220</v>
      </c>
      <c r="H3341" t="s">
        <v>8223</v>
      </c>
      <c r="I3341" t="s">
        <v>8245</v>
      </c>
      <c r="J3341">
        <v>1414123200</v>
      </c>
      <c r="K3341">
        <v>1408962270</v>
      </c>
      <c r="L3341" t="b">
        <v>0</v>
      </c>
      <c r="M3341">
        <v>26</v>
      </c>
      <c r="N3341" t="b">
        <v>0</v>
      </c>
      <c r="O3341" t="s">
        <v>8283</v>
      </c>
      <c r="P3341">
        <f t="shared" si="208"/>
        <v>0</v>
      </c>
      <c r="Q3341">
        <f t="shared" si="209"/>
        <v>1.54</v>
      </c>
      <c r="R3341" s="12" t="s">
        <v>8313</v>
      </c>
      <c r="S3341" t="s">
        <v>8314</v>
      </c>
      <c r="T3341" s="17">
        <f t="shared" si="210"/>
        <v>41876.433680555558</v>
      </c>
      <c r="U3341" s="17">
        <f t="shared" si="211"/>
        <v>41553.848032407412</v>
      </c>
    </row>
    <row r="3342" spans="2:21" ht="42.75" hidden="1" x14ac:dyDescent="0.45">
      <c r="B3342">
        <v>2693</v>
      </c>
      <c r="C3342" s="9" t="s">
        <v>2693</v>
      </c>
      <c r="D3342" s="3" t="s">
        <v>6803</v>
      </c>
      <c r="E3342" s="5">
        <v>5000</v>
      </c>
      <c r="F3342" s="7">
        <v>40</v>
      </c>
      <c r="G3342" t="s">
        <v>8220</v>
      </c>
      <c r="H3342" t="s">
        <v>8223</v>
      </c>
      <c r="I3342" t="s">
        <v>8245</v>
      </c>
      <c r="J3342">
        <v>1407899966</v>
      </c>
      <c r="K3342">
        <v>1405307966</v>
      </c>
      <c r="L3342" t="b">
        <v>0</v>
      </c>
      <c r="M3342">
        <v>3</v>
      </c>
      <c r="N3342" t="b">
        <v>0</v>
      </c>
      <c r="O3342" t="s">
        <v>8282</v>
      </c>
      <c r="P3342">
        <f t="shared" si="208"/>
        <v>1</v>
      </c>
      <c r="Q3342">
        <f t="shared" si="209"/>
        <v>13.33</v>
      </c>
      <c r="R3342" s="12" t="s">
        <v>8319</v>
      </c>
      <c r="S3342" t="s">
        <v>8345</v>
      </c>
      <c r="T3342" s="17">
        <f t="shared" si="210"/>
        <v>41834.138495370367</v>
      </c>
      <c r="U3342" s="17">
        <f t="shared" si="211"/>
        <v>42016.250034722223</v>
      </c>
    </row>
    <row r="3343" spans="2:21" x14ac:dyDescent="0.45">
      <c r="B3343">
        <v>2864</v>
      </c>
      <c r="C3343" s="9" t="s">
        <v>2864</v>
      </c>
      <c r="D3343" s="3" t="s">
        <v>6974</v>
      </c>
      <c r="E3343" s="5">
        <v>2500</v>
      </c>
      <c r="F3343" s="7">
        <v>40</v>
      </c>
      <c r="G3343" t="s">
        <v>8220</v>
      </c>
      <c r="H3343" t="s">
        <v>8224</v>
      </c>
      <c r="I3343" t="s">
        <v>8246</v>
      </c>
      <c r="J3343">
        <v>1437139080</v>
      </c>
      <c r="K3343">
        <v>1434552207</v>
      </c>
      <c r="L3343" t="b">
        <v>0</v>
      </c>
      <c r="M3343">
        <v>3</v>
      </c>
      <c r="N3343" t="b">
        <v>0</v>
      </c>
      <c r="O3343" t="s">
        <v>8269</v>
      </c>
      <c r="P3343">
        <f t="shared" si="208"/>
        <v>2</v>
      </c>
      <c r="Q3343">
        <f t="shared" si="209"/>
        <v>13.33</v>
      </c>
      <c r="R3343" s="12" t="s">
        <v>8323</v>
      </c>
      <c r="S3343" t="s">
        <v>8326</v>
      </c>
      <c r="T3343" s="17">
        <f t="shared" si="210"/>
        <v>42172.613506944443</v>
      </c>
      <c r="U3343" s="17">
        <f t="shared" si="211"/>
        <v>41970.933333333334</v>
      </c>
    </row>
    <row r="3344" spans="2:21" ht="42.75" hidden="1" x14ac:dyDescent="0.45">
      <c r="B3344">
        <v>3053</v>
      </c>
      <c r="C3344" s="9" t="s">
        <v>3053</v>
      </c>
      <c r="D3344" s="3" t="s">
        <v>7163</v>
      </c>
      <c r="E3344" s="5">
        <v>10000</v>
      </c>
      <c r="F3344" s="7">
        <v>40</v>
      </c>
      <c r="G3344" t="s">
        <v>8220</v>
      </c>
      <c r="H3344" t="s">
        <v>8223</v>
      </c>
      <c r="I3344" t="s">
        <v>8245</v>
      </c>
      <c r="J3344">
        <v>1412222340</v>
      </c>
      <c r="K3344">
        <v>1407781013</v>
      </c>
      <c r="L3344" t="b">
        <v>0</v>
      </c>
      <c r="M3344">
        <v>3</v>
      </c>
      <c r="N3344" t="b">
        <v>0</v>
      </c>
      <c r="O3344" t="s">
        <v>8301</v>
      </c>
      <c r="P3344">
        <f t="shared" si="208"/>
        <v>0</v>
      </c>
      <c r="Q3344">
        <f t="shared" si="209"/>
        <v>13.33</v>
      </c>
      <c r="R3344" s="12" t="s">
        <v>8323</v>
      </c>
      <c r="S3344" t="s">
        <v>8324</v>
      </c>
      <c r="T3344" s="17">
        <f t="shared" si="210"/>
        <v>41862.761724537035</v>
      </c>
      <c r="U3344" s="17">
        <f t="shared" si="211"/>
        <v>41936.166666666664</v>
      </c>
    </row>
    <row r="3345" spans="2:21" ht="28.5" hidden="1" x14ac:dyDescent="0.45">
      <c r="B3345">
        <v>3871</v>
      </c>
      <c r="C3345" s="9" t="s">
        <v>3868</v>
      </c>
      <c r="D3345" s="3" t="s">
        <v>7980</v>
      </c>
      <c r="E3345" s="5">
        <v>1500</v>
      </c>
      <c r="F3345" s="7">
        <v>40</v>
      </c>
      <c r="G3345" t="s">
        <v>8219</v>
      </c>
      <c r="H3345" t="s">
        <v>8223</v>
      </c>
      <c r="I3345" t="s">
        <v>8245</v>
      </c>
      <c r="J3345">
        <v>1490809450</v>
      </c>
      <c r="K3345">
        <v>1485629050</v>
      </c>
      <c r="L3345" t="b">
        <v>0</v>
      </c>
      <c r="M3345">
        <v>3</v>
      </c>
      <c r="N3345" t="b">
        <v>0</v>
      </c>
      <c r="O3345" t="s">
        <v>8303</v>
      </c>
      <c r="P3345">
        <f t="shared" si="208"/>
        <v>3</v>
      </c>
      <c r="Q3345">
        <f t="shared" si="209"/>
        <v>13.33</v>
      </c>
      <c r="R3345" s="12" t="s">
        <v>8323</v>
      </c>
      <c r="S3345" t="s">
        <v>8335</v>
      </c>
      <c r="T3345" s="17">
        <f t="shared" si="210"/>
        <v>42763.780671296292</v>
      </c>
      <c r="U3345" s="17">
        <f t="shared" si="211"/>
        <v>41864.138495370367</v>
      </c>
    </row>
    <row r="3346" spans="2:21" ht="42.75" hidden="1" x14ac:dyDescent="0.45">
      <c r="B3346">
        <v>4005</v>
      </c>
      <c r="C3346" s="9" t="s">
        <v>4001</v>
      </c>
      <c r="D3346" s="3" t="s">
        <v>8110</v>
      </c>
      <c r="E3346" s="5">
        <v>3000</v>
      </c>
      <c r="F3346" s="7">
        <v>40</v>
      </c>
      <c r="G3346" t="s">
        <v>8220</v>
      </c>
      <c r="H3346" t="s">
        <v>8223</v>
      </c>
      <c r="I3346" t="s">
        <v>8245</v>
      </c>
      <c r="J3346">
        <v>1413832985</v>
      </c>
      <c r="K3346">
        <v>1408648985</v>
      </c>
      <c r="L3346" t="b">
        <v>0</v>
      </c>
      <c r="M3346">
        <v>2</v>
      </c>
      <c r="N3346" t="b">
        <v>0</v>
      </c>
      <c r="O3346" t="s">
        <v>8269</v>
      </c>
      <c r="P3346">
        <f t="shared" si="208"/>
        <v>1</v>
      </c>
      <c r="Q3346">
        <f t="shared" si="209"/>
        <v>20</v>
      </c>
      <c r="R3346" s="12" t="s">
        <v>8323</v>
      </c>
      <c r="S3346" t="s">
        <v>8326</v>
      </c>
      <c r="T3346" s="17">
        <f t="shared" si="210"/>
        <v>41872.807696759257</v>
      </c>
      <c r="U3346" s="17">
        <f t="shared" si="211"/>
        <v>42202.554166666669</v>
      </c>
    </row>
    <row r="3347" spans="2:21" ht="42.75" hidden="1" x14ac:dyDescent="0.45">
      <c r="B3347">
        <v>2346</v>
      </c>
      <c r="C3347" s="9" t="s">
        <v>2347</v>
      </c>
      <c r="D3347" s="3" t="s">
        <v>6456</v>
      </c>
      <c r="E3347" s="5">
        <v>60000</v>
      </c>
      <c r="F3347" s="7">
        <v>39</v>
      </c>
      <c r="G3347" t="s">
        <v>8219</v>
      </c>
      <c r="H3347" t="s">
        <v>8223</v>
      </c>
      <c r="I3347" t="s">
        <v>8245</v>
      </c>
      <c r="J3347">
        <v>1476731431</v>
      </c>
      <c r="K3347">
        <v>1472843431</v>
      </c>
      <c r="L3347" t="b">
        <v>0</v>
      </c>
      <c r="M3347">
        <v>3</v>
      </c>
      <c r="N3347" t="b">
        <v>0</v>
      </c>
      <c r="O3347" t="s">
        <v>8270</v>
      </c>
      <c r="P3347">
        <f t="shared" si="208"/>
        <v>0</v>
      </c>
      <c r="Q3347">
        <f t="shared" si="209"/>
        <v>13</v>
      </c>
      <c r="R3347" s="12" t="s">
        <v>8308</v>
      </c>
      <c r="S3347" t="s">
        <v>8342</v>
      </c>
      <c r="T3347" s="17">
        <f t="shared" si="210"/>
        <v>42615.79896990741</v>
      </c>
      <c r="U3347" s="17">
        <f t="shared" si="211"/>
        <v>41914.165972222225</v>
      </c>
    </row>
    <row r="3348" spans="2:21" ht="42.75" hidden="1" x14ac:dyDescent="0.45">
      <c r="B3348">
        <v>2903</v>
      </c>
      <c r="C3348" s="9" t="s">
        <v>2903</v>
      </c>
      <c r="D3348" s="3" t="s">
        <v>7013</v>
      </c>
      <c r="E3348" s="5">
        <v>5000</v>
      </c>
      <c r="F3348" s="7">
        <v>39</v>
      </c>
      <c r="G3348" t="s">
        <v>8220</v>
      </c>
      <c r="H3348" t="s">
        <v>8223</v>
      </c>
      <c r="I3348" t="s">
        <v>8245</v>
      </c>
      <c r="J3348">
        <v>1441771218</v>
      </c>
      <c r="K3348">
        <v>1436587218</v>
      </c>
      <c r="L3348" t="b">
        <v>0</v>
      </c>
      <c r="M3348">
        <v>4</v>
      </c>
      <c r="N3348" t="b">
        <v>0</v>
      </c>
      <c r="O3348" t="s">
        <v>8269</v>
      </c>
      <c r="P3348">
        <f t="shared" si="208"/>
        <v>1</v>
      </c>
      <c r="Q3348">
        <f t="shared" si="209"/>
        <v>9.75</v>
      </c>
      <c r="R3348" s="12" t="s">
        <v>8323</v>
      </c>
      <c r="S3348" t="s">
        <v>8326</v>
      </c>
      <c r="T3348" s="17">
        <f t="shared" si="210"/>
        <v>42196.166874999995</v>
      </c>
      <c r="U3348" s="17">
        <f t="shared" si="211"/>
        <v>42823.739004629635</v>
      </c>
    </row>
    <row r="3349" spans="2:21" ht="28.5" hidden="1" x14ac:dyDescent="0.45">
      <c r="B3349">
        <v>3850</v>
      </c>
      <c r="C3349" s="9" t="s">
        <v>3847</v>
      </c>
      <c r="D3349" s="3" t="s">
        <v>7959</v>
      </c>
      <c r="E3349" s="5">
        <v>1000</v>
      </c>
      <c r="F3349" s="7">
        <v>38</v>
      </c>
      <c r="G3349" t="s">
        <v>8220</v>
      </c>
      <c r="H3349" t="s">
        <v>8223</v>
      </c>
      <c r="I3349" t="s">
        <v>8245</v>
      </c>
      <c r="J3349">
        <v>1420081143</v>
      </c>
      <c r="K3349">
        <v>1417489143</v>
      </c>
      <c r="L3349" t="b">
        <v>1</v>
      </c>
      <c r="M3349">
        <v>4</v>
      </c>
      <c r="N3349" t="b">
        <v>0</v>
      </c>
      <c r="O3349" t="s">
        <v>8269</v>
      </c>
      <c r="P3349">
        <f t="shared" si="208"/>
        <v>4</v>
      </c>
      <c r="Q3349">
        <f t="shared" si="209"/>
        <v>9.5</v>
      </c>
      <c r="R3349" s="12" t="s">
        <v>8323</v>
      </c>
      <c r="S3349" t="s">
        <v>8326</v>
      </c>
      <c r="T3349" s="17">
        <f t="shared" si="210"/>
        <v>41975.124340277776</v>
      </c>
      <c r="U3349" s="17">
        <f t="shared" si="211"/>
        <v>41932.807696759257</v>
      </c>
    </row>
    <row r="3350" spans="2:21" ht="42.75" hidden="1" x14ac:dyDescent="0.45">
      <c r="B3350">
        <v>4073</v>
      </c>
      <c r="C3350" s="9" t="s">
        <v>4069</v>
      </c>
      <c r="D3350" s="3" t="s">
        <v>8176</v>
      </c>
      <c r="E3350" s="5">
        <v>3500</v>
      </c>
      <c r="F3350" s="7">
        <v>37</v>
      </c>
      <c r="G3350" t="s">
        <v>8220</v>
      </c>
      <c r="H3350" t="s">
        <v>8223</v>
      </c>
      <c r="I3350" t="s">
        <v>8245</v>
      </c>
      <c r="J3350">
        <v>1431144000</v>
      </c>
      <c r="K3350">
        <v>1426407426</v>
      </c>
      <c r="L3350" t="b">
        <v>0</v>
      </c>
      <c r="M3350">
        <v>2</v>
      </c>
      <c r="N3350" t="b">
        <v>0</v>
      </c>
      <c r="O3350" t="s">
        <v>8269</v>
      </c>
      <c r="P3350">
        <f t="shared" si="208"/>
        <v>1</v>
      </c>
      <c r="Q3350">
        <f t="shared" si="209"/>
        <v>18.5</v>
      </c>
      <c r="R3350" s="12" t="s">
        <v>8323</v>
      </c>
      <c r="S3350" t="s">
        <v>8326</v>
      </c>
      <c r="T3350" s="17">
        <f t="shared" si="210"/>
        <v>42078.34520833334</v>
      </c>
      <c r="U3350" s="17">
        <f t="shared" si="211"/>
        <v>42660.79896990741</v>
      </c>
    </row>
    <row r="3351" spans="2:21" ht="42.75" hidden="1" x14ac:dyDescent="0.45">
      <c r="B3351">
        <v>1873</v>
      </c>
      <c r="C3351" s="9" t="s">
        <v>1874</v>
      </c>
      <c r="D3351" s="3" t="s">
        <v>5983</v>
      </c>
      <c r="E3351" s="5">
        <v>8000</v>
      </c>
      <c r="F3351" s="7">
        <v>36</v>
      </c>
      <c r="G3351" t="s">
        <v>8220</v>
      </c>
      <c r="H3351" t="s">
        <v>8228</v>
      </c>
      <c r="I3351" t="s">
        <v>8250</v>
      </c>
      <c r="J3351">
        <v>1436373900</v>
      </c>
      <c r="K3351">
        <v>1433861210</v>
      </c>
      <c r="L3351" t="b">
        <v>0</v>
      </c>
      <c r="M3351">
        <v>2</v>
      </c>
      <c r="N3351" t="b">
        <v>0</v>
      </c>
      <c r="O3351" t="s">
        <v>8281</v>
      </c>
      <c r="P3351">
        <f t="shared" si="208"/>
        <v>0</v>
      </c>
      <c r="Q3351">
        <f t="shared" si="209"/>
        <v>18</v>
      </c>
      <c r="R3351" s="12" t="s">
        <v>8316</v>
      </c>
      <c r="S3351" t="s">
        <v>8344</v>
      </c>
      <c r="T3351" s="17">
        <f t="shared" si="210"/>
        <v>42164.615856481483</v>
      </c>
      <c r="U3351" s="17">
        <f t="shared" si="211"/>
        <v>42256.166874999995</v>
      </c>
    </row>
    <row r="3352" spans="2:21" ht="42.75" hidden="1" x14ac:dyDescent="0.45">
      <c r="B3352">
        <v>2647</v>
      </c>
      <c r="C3352" s="9" t="s">
        <v>2647</v>
      </c>
      <c r="D3352" s="3" t="s">
        <v>6757</v>
      </c>
      <c r="E3352" s="5">
        <v>2500</v>
      </c>
      <c r="F3352" s="7">
        <v>36</v>
      </c>
      <c r="G3352" t="s">
        <v>8219</v>
      </c>
      <c r="H3352" t="s">
        <v>8228</v>
      </c>
      <c r="I3352" t="s">
        <v>8250</v>
      </c>
      <c r="J3352">
        <v>1439533019</v>
      </c>
      <c r="K3352">
        <v>1436941019</v>
      </c>
      <c r="L3352" t="b">
        <v>0</v>
      </c>
      <c r="M3352">
        <v>3</v>
      </c>
      <c r="N3352" t="b">
        <v>0</v>
      </c>
      <c r="O3352" t="s">
        <v>8299</v>
      </c>
      <c r="P3352">
        <f t="shared" si="208"/>
        <v>1</v>
      </c>
      <c r="Q3352">
        <f t="shared" si="209"/>
        <v>12</v>
      </c>
      <c r="R3352" s="12" t="s">
        <v>8308</v>
      </c>
      <c r="S3352" t="s">
        <v>8315</v>
      </c>
      <c r="T3352" s="17">
        <f t="shared" si="210"/>
        <v>42200.261793981481</v>
      </c>
      <c r="U3352" s="17">
        <f t="shared" si="211"/>
        <v>42005.124340277776</v>
      </c>
    </row>
    <row r="3353" spans="2:21" ht="42.75" hidden="1" x14ac:dyDescent="0.45">
      <c r="B3353">
        <v>2683</v>
      </c>
      <c r="C3353" s="9" t="s">
        <v>2683</v>
      </c>
      <c r="D3353" s="3" t="s">
        <v>6793</v>
      </c>
      <c r="E3353" s="5">
        <v>15000</v>
      </c>
      <c r="F3353" s="7">
        <v>36</v>
      </c>
      <c r="G3353" t="s">
        <v>8220</v>
      </c>
      <c r="H3353" t="s">
        <v>8223</v>
      </c>
      <c r="I3353" t="s">
        <v>8245</v>
      </c>
      <c r="J3353">
        <v>1425233240</v>
      </c>
      <c r="K3353">
        <v>1422641240</v>
      </c>
      <c r="L3353" t="b">
        <v>0</v>
      </c>
      <c r="M3353">
        <v>3</v>
      </c>
      <c r="N3353" t="b">
        <v>0</v>
      </c>
      <c r="O3353" t="s">
        <v>8282</v>
      </c>
      <c r="P3353">
        <f t="shared" si="208"/>
        <v>0</v>
      </c>
      <c r="Q3353">
        <f t="shared" si="209"/>
        <v>12</v>
      </c>
      <c r="R3353" s="12" t="s">
        <v>8319</v>
      </c>
      <c r="S3353" t="s">
        <v>8345</v>
      </c>
      <c r="T3353" s="17">
        <f t="shared" si="210"/>
        <v>42034.75509259259</v>
      </c>
      <c r="U3353" s="17">
        <f t="shared" si="211"/>
        <v>42133.166666666672</v>
      </c>
    </row>
    <row r="3354" spans="2:21" ht="28.5" hidden="1" x14ac:dyDescent="0.45">
      <c r="B3354">
        <v>2761</v>
      </c>
      <c r="C3354" s="9" t="s">
        <v>2761</v>
      </c>
      <c r="D3354" s="3" t="s">
        <v>6871</v>
      </c>
      <c r="E3354" s="5">
        <v>5000</v>
      </c>
      <c r="F3354" s="7">
        <v>36</v>
      </c>
      <c r="G3354" t="s">
        <v>8220</v>
      </c>
      <c r="H3354" t="s">
        <v>8223</v>
      </c>
      <c r="I3354" t="s">
        <v>8245</v>
      </c>
      <c r="J3354">
        <v>1357176693</v>
      </c>
      <c r="K3354">
        <v>1354584693</v>
      </c>
      <c r="L3354" t="b">
        <v>0</v>
      </c>
      <c r="M3354">
        <v>4</v>
      </c>
      <c r="N3354" t="b">
        <v>0</v>
      </c>
      <c r="O3354" t="s">
        <v>8302</v>
      </c>
      <c r="P3354">
        <f t="shared" si="208"/>
        <v>1</v>
      </c>
      <c r="Q3354">
        <f t="shared" si="209"/>
        <v>9</v>
      </c>
      <c r="R3354" s="12" t="s">
        <v>8311</v>
      </c>
      <c r="S3354" t="s">
        <v>8356</v>
      </c>
      <c r="T3354" s="17">
        <f t="shared" si="210"/>
        <v>41247.063576388886</v>
      </c>
      <c r="U3354" s="17">
        <f t="shared" si="211"/>
        <v>42193.697916666672</v>
      </c>
    </row>
    <row r="3355" spans="2:21" ht="42.75" hidden="1" x14ac:dyDescent="0.45">
      <c r="B3355">
        <v>550</v>
      </c>
      <c r="C3355" s="9" t="s">
        <v>551</v>
      </c>
      <c r="D3355" s="3" t="s">
        <v>4660</v>
      </c>
      <c r="E3355" s="5">
        <v>5000</v>
      </c>
      <c r="F3355" s="7">
        <v>35</v>
      </c>
      <c r="G3355" t="s">
        <v>8220</v>
      </c>
      <c r="H3355" t="s">
        <v>8228</v>
      </c>
      <c r="I3355" t="s">
        <v>8250</v>
      </c>
      <c r="J3355">
        <v>1485838800</v>
      </c>
      <c r="K3355">
        <v>1484756245</v>
      </c>
      <c r="L3355" t="b">
        <v>0</v>
      </c>
      <c r="M3355">
        <v>4</v>
      </c>
      <c r="N3355" t="b">
        <v>0</v>
      </c>
      <c r="O3355" t="s">
        <v>8270</v>
      </c>
      <c r="P3355">
        <f t="shared" si="208"/>
        <v>1</v>
      </c>
      <c r="Q3355">
        <f t="shared" si="209"/>
        <v>8.75</v>
      </c>
      <c r="R3355" s="12" t="s">
        <v>8308</v>
      </c>
      <c r="S3355" t="s">
        <v>8342</v>
      </c>
      <c r="T3355" s="17">
        <f t="shared" si="210"/>
        <v>42753.678761574076</v>
      </c>
      <c r="U3355" s="17">
        <f t="shared" si="211"/>
        <v>42230.261793981481</v>
      </c>
    </row>
    <row r="3356" spans="2:21" ht="42.75" hidden="1" x14ac:dyDescent="0.45">
      <c r="B3356">
        <v>1158</v>
      </c>
      <c r="C3356" s="9" t="s">
        <v>1159</v>
      </c>
      <c r="D3356" s="3" t="s">
        <v>5268</v>
      </c>
      <c r="E3356" s="5">
        <v>7500</v>
      </c>
      <c r="F3356" s="7">
        <v>35</v>
      </c>
      <c r="G3356" t="s">
        <v>8220</v>
      </c>
      <c r="H3356" t="s">
        <v>8223</v>
      </c>
      <c r="I3356" t="s">
        <v>8245</v>
      </c>
      <c r="J3356">
        <v>1418091128</v>
      </c>
      <c r="K3356">
        <v>1415499128</v>
      </c>
      <c r="L3356" t="b">
        <v>0</v>
      </c>
      <c r="M3356">
        <v>3</v>
      </c>
      <c r="N3356" t="b">
        <v>0</v>
      </c>
      <c r="O3356" t="s">
        <v>8282</v>
      </c>
      <c r="P3356">
        <f t="shared" si="208"/>
        <v>0</v>
      </c>
      <c r="Q3356">
        <f t="shared" si="209"/>
        <v>11.67</v>
      </c>
      <c r="R3356" s="12" t="s">
        <v>8319</v>
      </c>
      <c r="S3356" t="s">
        <v>8345</v>
      </c>
      <c r="T3356" s="17">
        <f t="shared" si="210"/>
        <v>41952.09175925926</v>
      </c>
      <c r="U3356" s="17">
        <f t="shared" si="211"/>
        <v>42064.75509259259</v>
      </c>
    </row>
    <row r="3357" spans="2:21" ht="42.75" hidden="1" x14ac:dyDescent="0.45">
      <c r="B3357">
        <v>1162</v>
      </c>
      <c r="C3357" s="9" t="s">
        <v>1163</v>
      </c>
      <c r="D3357" s="3" t="s">
        <v>5272</v>
      </c>
      <c r="E3357" s="5">
        <v>60000</v>
      </c>
      <c r="F3357" s="7">
        <v>35</v>
      </c>
      <c r="G3357" t="s">
        <v>8220</v>
      </c>
      <c r="H3357" t="s">
        <v>8223</v>
      </c>
      <c r="I3357" t="s">
        <v>8245</v>
      </c>
      <c r="J3357">
        <v>1411662264</v>
      </c>
      <c r="K3357">
        <v>1408983864</v>
      </c>
      <c r="L3357" t="b">
        <v>0</v>
      </c>
      <c r="M3357">
        <v>2</v>
      </c>
      <c r="N3357" t="b">
        <v>0</v>
      </c>
      <c r="O3357" t="s">
        <v>8282</v>
      </c>
      <c r="P3357">
        <f t="shared" si="208"/>
        <v>0</v>
      </c>
      <c r="Q3357">
        <f t="shared" si="209"/>
        <v>17.5</v>
      </c>
      <c r="R3357" s="12" t="s">
        <v>8319</v>
      </c>
      <c r="S3357" t="s">
        <v>8345</v>
      </c>
      <c r="T3357" s="17">
        <f t="shared" si="210"/>
        <v>41876.683611111112</v>
      </c>
      <c r="U3357" s="17">
        <f t="shared" si="211"/>
        <v>41277.063576388886</v>
      </c>
    </row>
    <row r="3358" spans="2:21" ht="42.75" hidden="1" x14ac:dyDescent="0.45">
      <c r="B3358">
        <v>1558</v>
      </c>
      <c r="C3358" s="9" t="s">
        <v>1559</v>
      </c>
      <c r="D3358" s="3" t="s">
        <v>5668</v>
      </c>
      <c r="E3358" s="5">
        <v>750</v>
      </c>
      <c r="F3358" s="7">
        <v>35</v>
      </c>
      <c r="G3358" t="s">
        <v>8220</v>
      </c>
      <c r="H3358" t="s">
        <v>8224</v>
      </c>
      <c r="I3358" t="s">
        <v>8246</v>
      </c>
      <c r="J3358">
        <v>1440763920</v>
      </c>
      <c r="K3358">
        <v>1435656759</v>
      </c>
      <c r="L3358" t="b">
        <v>0</v>
      </c>
      <c r="M3358">
        <v>3</v>
      </c>
      <c r="N3358" t="b">
        <v>0</v>
      </c>
      <c r="O3358" t="s">
        <v>8287</v>
      </c>
      <c r="P3358">
        <f t="shared" si="208"/>
        <v>5</v>
      </c>
      <c r="Q3358">
        <f t="shared" si="209"/>
        <v>11.67</v>
      </c>
      <c r="R3358" s="12" t="s">
        <v>8313</v>
      </c>
      <c r="S3358" t="s">
        <v>8355</v>
      </c>
      <c r="T3358" s="17">
        <f t="shared" si="210"/>
        <v>42185.397673611107</v>
      </c>
      <c r="U3358" s="17">
        <f t="shared" si="211"/>
        <v>42766.208333333328</v>
      </c>
    </row>
    <row r="3359" spans="2:21" ht="42.75" hidden="1" x14ac:dyDescent="0.45">
      <c r="B3359">
        <v>1719</v>
      </c>
      <c r="C3359" s="9" t="s">
        <v>1720</v>
      </c>
      <c r="D3359" s="3" t="s">
        <v>5829</v>
      </c>
      <c r="E3359" s="5">
        <v>4000</v>
      </c>
      <c r="F3359" s="7">
        <v>35</v>
      </c>
      <c r="G3359" t="s">
        <v>8220</v>
      </c>
      <c r="H3359" t="s">
        <v>8223</v>
      </c>
      <c r="I3359" t="s">
        <v>8245</v>
      </c>
      <c r="J3359">
        <v>1410958191</v>
      </c>
      <c r="K3359">
        <v>1408366191</v>
      </c>
      <c r="L3359" t="b">
        <v>0</v>
      </c>
      <c r="M3359">
        <v>3</v>
      </c>
      <c r="N3359" t="b">
        <v>0</v>
      </c>
      <c r="O3359" t="s">
        <v>8291</v>
      </c>
      <c r="P3359">
        <f t="shared" si="208"/>
        <v>1</v>
      </c>
      <c r="Q3359">
        <f t="shared" si="209"/>
        <v>11.67</v>
      </c>
      <c r="R3359" s="12" t="s">
        <v>8327</v>
      </c>
      <c r="S3359" t="s">
        <v>8330</v>
      </c>
      <c r="T3359" s="17">
        <f t="shared" si="210"/>
        <v>41869.534618055557</v>
      </c>
      <c r="U3359" s="17">
        <f t="shared" si="211"/>
        <v>41982.09175925926</v>
      </c>
    </row>
    <row r="3360" spans="2:21" ht="42.75" hidden="1" x14ac:dyDescent="0.45">
      <c r="B3360">
        <v>1724</v>
      </c>
      <c r="C3360" s="9" t="s">
        <v>1725</v>
      </c>
      <c r="D3360" s="3" t="s">
        <v>5834</v>
      </c>
      <c r="E3360" s="5">
        <v>6000</v>
      </c>
      <c r="F3360" s="7">
        <v>35</v>
      </c>
      <c r="G3360" t="s">
        <v>8220</v>
      </c>
      <c r="H3360" t="s">
        <v>8223</v>
      </c>
      <c r="I3360" t="s">
        <v>8245</v>
      </c>
      <c r="J3360">
        <v>1414707762</v>
      </c>
      <c r="K3360">
        <v>1412115762</v>
      </c>
      <c r="L3360" t="b">
        <v>0</v>
      </c>
      <c r="M3360">
        <v>4</v>
      </c>
      <c r="N3360" t="b">
        <v>0</v>
      </c>
      <c r="O3360" t="s">
        <v>8291</v>
      </c>
      <c r="P3360">
        <f t="shared" si="208"/>
        <v>1</v>
      </c>
      <c r="Q3360">
        <f t="shared" si="209"/>
        <v>8.75</v>
      </c>
      <c r="R3360" s="12" t="s">
        <v>8327</v>
      </c>
      <c r="S3360" t="s">
        <v>8330</v>
      </c>
      <c r="T3360" s="17">
        <f t="shared" si="210"/>
        <v>41912.932430555556</v>
      </c>
      <c r="U3360" s="17">
        <f t="shared" si="211"/>
        <v>41907.683611111112</v>
      </c>
    </row>
    <row r="3361" spans="2:21" ht="28.5" hidden="1" x14ac:dyDescent="0.45">
      <c r="B3361">
        <v>2691</v>
      </c>
      <c r="C3361" s="9" t="s">
        <v>2691</v>
      </c>
      <c r="D3361" s="3" t="s">
        <v>6801</v>
      </c>
      <c r="E3361" s="5">
        <v>65000</v>
      </c>
      <c r="F3361" s="7">
        <v>35</v>
      </c>
      <c r="G3361" t="s">
        <v>8220</v>
      </c>
      <c r="H3361" t="s">
        <v>8228</v>
      </c>
      <c r="I3361" t="s">
        <v>8250</v>
      </c>
      <c r="J3361">
        <v>1431278557</v>
      </c>
      <c r="K3361">
        <v>1427390557</v>
      </c>
      <c r="L3361" t="b">
        <v>0</v>
      </c>
      <c r="M3361">
        <v>2</v>
      </c>
      <c r="N3361" t="b">
        <v>0</v>
      </c>
      <c r="O3361" t="s">
        <v>8282</v>
      </c>
      <c r="P3361">
        <f t="shared" si="208"/>
        <v>0</v>
      </c>
      <c r="Q3361">
        <f t="shared" si="209"/>
        <v>17.5</v>
      </c>
      <c r="R3361" s="12" t="s">
        <v>8319</v>
      </c>
      <c r="S3361" t="s">
        <v>8345</v>
      </c>
      <c r="T3361" s="17">
        <f t="shared" si="210"/>
        <v>42089.724039351851</v>
      </c>
      <c r="U3361" s="17">
        <f t="shared" si="211"/>
        <v>42244.508333333331</v>
      </c>
    </row>
    <row r="3362" spans="2:21" ht="28.5" hidden="1" x14ac:dyDescent="0.45">
      <c r="B3362">
        <v>2741</v>
      </c>
      <c r="C3362" s="9" t="s">
        <v>2741</v>
      </c>
      <c r="D3362" s="3" t="s">
        <v>6851</v>
      </c>
      <c r="E3362" s="5">
        <v>8000</v>
      </c>
      <c r="F3362" s="7">
        <v>35</v>
      </c>
      <c r="G3362" t="s">
        <v>8220</v>
      </c>
      <c r="H3362" t="s">
        <v>8223</v>
      </c>
      <c r="I3362" t="s">
        <v>8245</v>
      </c>
      <c r="J3362">
        <v>1413770820</v>
      </c>
      <c r="K3362">
        <v>1412005602</v>
      </c>
      <c r="L3362" t="b">
        <v>0</v>
      </c>
      <c r="M3362">
        <v>4</v>
      </c>
      <c r="N3362" t="b">
        <v>0</v>
      </c>
      <c r="O3362" t="s">
        <v>8302</v>
      </c>
      <c r="P3362">
        <f t="shared" si="208"/>
        <v>0</v>
      </c>
      <c r="Q3362">
        <f t="shared" si="209"/>
        <v>8.75</v>
      </c>
      <c r="R3362" s="12" t="s">
        <v>8311</v>
      </c>
      <c r="S3362" t="s">
        <v>8356</v>
      </c>
      <c r="T3362" s="17">
        <f t="shared" si="210"/>
        <v>41911.657430555555</v>
      </c>
      <c r="U3362" s="17">
        <f t="shared" si="211"/>
        <v>41899.534618055557</v>
      </c>
    </row>
    <row r="3363" spans="2:21" ht="28.5" hidden="1" x14ac:dyDescent="0.45">
      <c r="B3363">
        <v>2859</v>
      </c>
      <c r="C3363" s="9" t="s">
        <v>2859</v>
      </c>
      <c r="D3363" s="3" t="s">
        <v>6969</v>
      </c>
      <c r="E3363" s="5">
        <v>2000</v>
      </c>
      <c r="F3363" s="7">
        <v>35</v>
      </c>
      <c r="G3363" t="s">
        <v>8220</v>
      </c>
      <c r="H3363" t="s">
        <v>8225</v>
      </c>
      <c r="I3363" t="s">
        <v>8247</v>
      </c>
      <c r="J3363">
        <v>1444984904</v>
      </c>
      <c r="K3363">
        <v>1439800904</v>
      </c>
      <c r="L3363" t="b">
        <v>0</v>
      </c>
      <c r="M3363">
        <v>1</v>
      </c>
      <c r="N3363" t="b">
        <v>0</v>
      </c>
      <c r="O3363" t="s">
        <v>8269</v>
      </c>
      <c r="P3363">
        <f t="shared" si="208"/>
        <v>2</v>
      </c>
      <c r="Q3363">
        <f t="shared" si="209"/>
        <v>35</v>
      </c>
      <c r="R3363" s="12" t="s">
        <v>8323</v>
      </c>
      <c r="S3363" t="s">
        <v>8326</v>
      </c>
      <c r="T3363" s="17">
        <f t="shared" si="210"/>
        <v>42233.362314814818</v>
      </c>
      <c r="U3363" s="17">
        <f t="shared" si="211"/>
        <v>41942.932430555556</v>
      </c>
    </row>
    <row r="3364" spans="2:21" ht="28.5" hidden="1" x14ac:dyDescent="0.45">
      <c r="B3364">
        <v>3792</v>
      </c>
      <c r="C3364" s="9" t="s">
        <v>3789</v>
      </c>
      <c r="D3364" s="3" t="s">
        <v>7902</v>
      </c>
      <c r="E3364" s="5">
        <v>12500</v>
      </c>
      <c r="F3364" s="7">
        <v>35</v>
      </c>
      <c r="G3364" t="s">
        <v>8220</v>
      </c>
      <c r="H3364" t="s">
        <v>8223</v>
      </c>
      <c r="I3364" t="s">
        <v>8245</v>
      </c>
      <c r="J3364">
        <v>1436957022</v>
      </c>
      <c r="K3364">
        <v>1434365022</v>
      </c>
      <c r="L3364" t="b">
        <v>0</v>
      </c>
      <c r="M3364">
        <v>2</v>
      </c>
      <c r="N3364" t="b">
        <v>0</v>
      </c>
      <c r="O3364" t="s">
        <v>8303</v>
      </c>
      <c r="P3364">
        <f t="shared" si="208"/>
        <v>0</v>
      </c>
      <c r="Q3364">
        <f t="shared" si="209"/>
        <v>17.5</v>
      </c>
      <c r="R3364" s="12" t="s">
        <v>8323</v>
      </c>
      <c r="S3364" t="s">
        <v>8335</v>
      </c>
      <c r="T3364" s="17">
        <f t="shared" si="210"/>
        <v>42170.447013888886</v>
      </c>
      <c r="U3364" s="17">
        <f t="shared" si="211"/>
        <v>42134.724039351851</v>
      </c>
    </row>
    <row r="3365" spans="2:21" ht="42.75" hidden="1" x14ac:dyDescent="0.45">
      <c r="B3365">
        <v>3887</v>
      </c>
      <c r="C3365" s="9" t="s">
        <v>3884</v>
      </c>
      <c r="D3365" s="3" t="s">
        <v>7995</v>
      </c>
      <c r="E3365" s="5">
        <v>2000</v>
      </c>
      <c r="F3365" s="7">
        <v>35</v>
      </c>
      <c r="G3365" t="s">
        <v>8219</v>
      </c>
      <c r="H3365" t="s">
        <v>8223</v>
      </c>
      <c r="I3365" t="s">
        <v>8245</v>
      </c>
      <c r="J3365">
        <v>1430517600</v>
      </c>
      <c r="K3365">
        <v>1426538129</v>
      </c>
      <c r="L3365" t="b">
        <v>0</v>
      </c>
      <c r="M3365">
        <v>2</v>
      </c>
      <c r="N3365" t="b">
        <v>0</v>
      </c>
      <c r="O3365" t="s">
        <v>8303</v>
      </c>
      <c r="P3365">
        <f t="shared" si="208"/>
        <v>2</v>
      </c>
      <c r="Q3365">
        <f t="shared" si="209"/>
        <v>17.5</v>
      </c>
      <c r="R3365" s="12" t="s">
        <v>8323</v>
      </c>
      <c r="S3365" t="s">
        <v>8335</v>
      </c>
      <c r="T3365" s="17">
        <f t="shared" si="210"/>
        <v>42079.857974537037</v>
      </c>
      <c r="U3365" s="17">
        <f t="shared" si="211"/>
        <v>41932.088194444441</v>
      </c>
    </row>
    <row r="3366" spans="2:21" ht="28.5" hidden="1" x14ac:dyDescent="0.45">
      <c r="B3366">
        <v>4068</v>
      </c>
      <c r="C3366" s="9" t="s">
        <v>4064</v>
      </c>
      <c r="D3366" s="3" t="s">
        <v>8171</v>
      </c>
      <c r="E3366" s="5">
        <v>3495</v>
      </c>
      <c r="F3366" s="7">
        <v>34.950000000000003</v>
      </c>
      <c r="G3366" t="s">
        <v>8220</v>
      </c>
      <c r="H3366" t="s">
        <v>8223</v>
      </c>
      <c r="I3366" t="s">
        <v>8245</v>
      </c>
      <c r="J3366">
        <v>1484348700</v>
      </c>
      <c r="K3366">
        <v>1481756855</v>
      </c>
      <c r="L3366" t="b">
        <v>0</v>
      </c>
      <c r="M3366">
        <v>1</v>
      </c>
      <c r="N3366" t="b">
        <v>0</v>
      </c>
      <c r="O3366" t="s">
        <v>8269</v>
      </c>
      <c r="P3366">
        <f t="shared" si="208"/>
        <v>1</v>
      </c>
      <c r="Q3366">
        <f t="shared" si="209"/>
        <v>34.950000000000003</v>
      </c>
      <c r="R3366" s="12" t="s">
        <v>8323</v>
      </c>
      <c r="S3366" t="s">
        <v>8326</v>
      </c>
      <c r="T3366" s="17">
        <f t="shared" si="210"/>
        <v>42718.963599537034</v>
      </c>
      <c r="U3366" s="17">
        <f t="shared" si="211"/>
        <v>42293.362314814818</v>
      </c>
    </row>
    <row r="3367" spans="2:21" ht="28.5" hidden="1" x14ac:dyDescent="0.45">
      <c r="B3367">
        <v>1710</v>
      </c>
      <c r="C3367" s="9" t="s">
        <v>1711</v>
      </c>
      <c r="D3367" s="3" t="s">
        <v>5820</v>
      </c>
      <c r="E3367" s="5">
        <v>5000</v>
      </c>
      <c r="F3367" s="7">
        <v>34</v>
      </c>
      <c r="G3367" t="s">
        <v>8220</v>
      </c>
      <c r="H3367" t="s">
        <v>8235</v>
      </c>
      <c r="I3367" t="s">
        <v>8248</v>
      </c>
      <c r="J3367">
        <v>1453122000</v>
      </c>
      <c r="K3367">
        <v>1449151888</v>
      </c>
      <c r="L3367" t="b">
        <v>0</v>
      </c>
      <c r="M3367">
        <v>1</v>
      </c>
      <c r="N3367" t="b">
        <v>0</v>
      </c>
      <c r="O3367" t="s">
        <v>8291</v>
      </c>
      <c r="P3367">
        <f t="shared" si="208"/>
        <v>1</v>
      </c>
      <c r="Q3367">
        <f t="shared" si="209"/>
        <v>34</v>
      </c>
      <c r="R3367" s="12" t="s">
        <v>8327</v>
      </c>
      <c r="S3367" t="s">
        <v>8330</v>
      </c>
      <c r="T3367" s="17">
        <f t="shared" si="210"/>
        <v>42341.59129629629</v>
      </c>
      <c r="U3367" s="17">
        <f t="shared" si="211"/>
        <v>42200.447013888886</v>
      </c>
    </row>
    <row r="3368" spans="2:21" ht="42.75" hidden="1" x14ac:dyDescent="0.45">
      <c r="B3368">
        <v>2153</v>
      </c>
      <c r="C3368" s="9" t="s">
        <v>2154</v>
      </c>
      <c r="D3368" s="3" t="s">
        <v>6263</v>
      </c>
      <c r="E3368" s="5">
        <v>372625</v>
      </c>
      <c r="F3368" s="7">
        <v>34</v>
      </c>
      <c r="G3368" t="s">
        <v>8220</v>
      </c>
      <c r="H3368" t="s">
        <v>8223</v>
      </c>
      <c r="I3368" t="s">
        <v>8245</v>
      </c>
      <c r="J3368">
        <v>1420876740</v>
      </c>
      <c r="K3368">
        <v>1417470718</v>
      </c>
      <c r="L3368" t="b">
        <v>0</v>
      </c>
      <c r="M3368">
        <v>4</v>
      </c>
      <c r="N3368" t="b">
        <v>0</v>
      </c>
      <c r="O3368" t="s">
        <v>8280</v>
      </c>
      <c r="P3368">
        <f t="shared" si="208"/>
        <v>0</v>
      </c>
      <c r="Q3368">
        <f t="shared" si="209"/>
        <v>8.5</v>
      </c>
      <c r="R3368" s="12" t="s">
        <v>8316</v>
      </c>
      <c r="S3368" t="s">
        <v>8334</v>
      </c>
      <c r="T3368" s="17">
        <f t="shared" si="210"/>
        <v>41974.911087962959</v>
      </c>
      <c r="U3368" s="17">
        <f t="shared" si="211"/>
        <v>42125.916666666672</v>
      </c>
    </row>
    <row r="3369" spans="2:21" ht="42.75" hidden="1" x14ac:dyDescent="0.45">
      <c r="B3369">
        <v>2767</v>
      </c>
      <c r="C3369" s="9" t="s">
        <v>2767</v>
      </c>
      <c r="D3369" s="3" t="s">
        <v>6877</v>
      </c>
      <c r="E3369" s="5">
        <v>4000</v>
      </c>
      <c r="F3369" s="7">
        <v>34</v>
      </c>
      <c r="G3369" t="s">
        <v>8220</v>
      </c>
      <c r="H3369" t="s">
        <v>8228</v>
      </c>
      <c r="I3369" t="s">
        <v>8250</v>
      </c>
      <c r="J3369">
        <v>1439766050</v>
      </c>
      <c r="K3369">
        <v>1434582050</v>
      </c>
      <c r="L3369" t="b">
        <v>0</v>
      </c>
      <c r="M3369">
        <v>3</v>
      </c>
      <c r="N3369" t="b">
        <v>0</v>
      </c>
      <c r="O3369" t="s">
        <v>8302</v>
      </c>
      <c r="P3369">
        <f t="shared" si="208"/>
        <v>1</v>
      </c>
      <c r="Q3369">
        <f t="shared" si="209"/>
        <v>11.33</v>
      </c>
      <c r="R3369" s="12" t="s">
        <v>8311</v>
      </c>
      <c r="S3369" t="s">
        <v>8356</v>
      </c>
      <c r="T3369" s="17">
        <f t="shared" si="210"/>
        <v>42172.958912037036</v>
      </c>
      <c r="U3369" s="17">
        <f t="shared" si="211"/>
        <v>42748.961805555555</v>
      </c>
    </row>
    <row r="3370" spans="2:21" ht="42.75" hidden="1" x14ac:dyDescent="0.45">
      <c r="B3370">
        <v>773</v>
      </c>
      <c r="C3370" s="9" t="s">
        <v>774</v>
      </c>
      <c r="D3370" s="3" t="s">
        <v>4883</v>
      </c>
      <c r="E3370" s="5">
        <v>3759</v>
      </c>
      <c r="F3370" s="7">
        <v>32</v>
      </c>
      <c r="G3370" t="s">
        <v>8220</v>
      </c>
      <c r="H3370" t="s">
        <v>8224</v>
      </c>
      <c r="I3370" t="s">
        <v>8246</v>
      </c>
      <c r="J3370">
        <v>1431298860</v>
      </c>
      <c r="K3370">
        <v>1428341985</v>
      </c>
      <c r="L3370" t="b">
        <v>0</v>
      </c>
      <c r="M3370">
        <v>2</v>
      </c>
      <c r="N3370" t="b">
        <v>0</v>
      </c>
      <c r="O3370" t="s">
        <v>8273</v>
      </c>
      <c r="P3370">
        <f t="shared" si="208"/>
        <v>1</v>
      </c>
      <c r="Q3370">
        <f t="shared" si="209"/>
        <v>16</v>
      </c>
      <c r="R3370" s="12" t="s">
        <v>8311</v>
      </c>
      <c r="S3370" t="s">
        <v>8352</v>
      </c>
      <c r="T3370" s="17">
        <f t="shared" si="210"/>
        <v>42100.735937499994</v>
      </c>
      <c r="U3370" s="17">
        <f t="shared" si="211"/>
        <v>42387.541666666672</v>
      </c>
    </row>
    <row r="3371" spans="2:21" ht="28.5" hidden="1" x14ac:dyDescent="0.45">
      <c r="B3371">
        <v>3988</v>
      </c>
      <c r="C3371" s="9" t="s">
        <v>3984</v>
      </c>
      <c r="D3371" s="3" t="s">
        <v>8094</v>
      </c>
      <c r="E3371" s="5">
        <v>1500</v>
      </c>
      <c r="F3371" s="7">
        <v>32</v>
      </c>
      <c r="G3371" t="s">
        <v>8220</v>
      </c>
      <c r="H3371" t="s">
        <v>8223</v>
      </c>
      <c r="I3371" t="s">
        <v>8245</v>
      </c>
      <c r="J3371">
        <v>1440813413</v>
      </c>
      <c r="K3371">
        <v>1439517413</v>
      </c>
      <c r="L3371" t="b">
        <v>0</v>
      </c>
      <c r="M3371">
        <v>4</v>
      </c>
      <c r="N3371" t="b">
        <v>0</v>
      </c>
      <c r="O3371" t="s">
        <v>8269</v>
      </c>
      <c r="P3371">
        <f t="shared" si="208"/>
        <v>2</v>
      </c>
      <c r="Q3371">
        <f t="shared" si="209"/>
        <v>8</v>
      </c>
      <c r="R3371" s="12" t="s">
        <v>8323</v>
      </c>
      <c r="S3371" t="s">
        <v>8326</v>
      </c>
      <c r="T3371" s="17">
        <f t="shared" si="210"/>
        <v>42230.08116898148</v>
      </c>
      <c r="U3371" s="17">
        <f t="shared" si="211"/>
        <v>42014.332638888889</v>
      </c>
    </row>
    <row r="3372" spans="2:21" ht="42.75" hidden="1" x14ac:dyDescent="0.45">
      <c r="B3372">
        <v>4090</v>
      </c>
      <c r="C3372" s="9" t="s">
        <v>4086</v>
      </c>
      <c r="D3372" s="3" t="s">
        <v>8193</v>
      </c>
      <c r="E3372" s="5">
        <v>1000</v>
      </c>
      <c r="F3372" s="7">
        <v>32</v>
      </c>
      <c r="G3372" t="s">
        <v>8220</v>
      </c>
      <c r="H3372" t="s">
        <v>8223</v>
      </c>
      <c r="I3372" t="s">
        <v>8245</v>
      </c>
      <c r="J3372">
        <v>1438959600</v>
      </c>
      <c r="K3372">
        <v>1437754137</v>
      </c>
      <c r="L3372" t="b">
        <v>0</v>
      </c>
      <c r="M3372">
        <v>3</v>
      </c>
      <c r="N3372" t="b">
        <v>0</v>
      </c>
      <c r="O3372" t="s">
        <v>8269</v>
      </c>
      <c r="P3372">
        <f t="shared" si="208"/>
        <v>3</v>
      </c>
      <c r="Q3372">
        <f t="shared" si="209"/>
        <v>10.67</v>
      </c>
      <c r="R3372" s="12" t="s">
        <v>8323</v>
      </c>
      <c r="S3372" t="s">
        <v>8326</v>
      </c>
      <c r="T3372" s="17">
        <f t="shared" si="210"/>
        <v>42209.67288194444</v>
      </c>
      <c r="U3372" s="17">
        <f t="shared" si="211"/>
        <v>42232.958912037036</v>
      </c>
    </row>
    <row r="3373" spans="2:21" ht="42.75" hidden="1" x14ac:dyDescent="0.45">
      <c r="B3373">
        <v>494</v>
      </c>
      <c r="C3373" s="9" t="s">
        <v>495</v>
      </c>
      <c r="D3373" s="3" t="s">
        <v>4604</v>
      </c>
      <c r="E3373" s="5">
        <v>20000</v>
      </c>
      <c r="F3373" s="7">
        <v>31</v>
      </c>
      <c r="G3373" t="s">
        <v>8220</v>
      </c>
      <c r="H3373" t="s">
        <v>8223</v>
      </c>
      <c r="I3373" t="s">
        <v>8245</v>
      </c>
      <c r="J3373">
        <v>1404356400</v>
      </c>
      <c r="K3373">
        <v>1402343765</v>
      </c>
      <c r="L3373" t="b">
        <v>0</v>
      </c>
      <c r="M3373">
        <v>3</v>
      </c>
      <c r="N3373" t="b">
        <v>0</v>
      </c>
      <c r="O3373" t="s">
        <v>8268</v>
      </c>
      <c r="P3373">
        <f t="shared" si="208"/>
        <v>0</v>
      </c>
      <c r="Q3373">
        <f t="shared" si="209"/>
        <v>10.33</v>
      </c>
      <c r="R3373" s="12" t="s">
        <v>8321</v>
      </c>
      <c r="S3373" t="s">
        <v>8339</v>
      </c>
      <c r="T3373" s="17">
        <f t="shared" si="210"/>
        <v>41799.830613425926</v>
      </c>
      <c r="U3373" s="17">
        <f t="shared" si="211"/>
        <v>42134.959027777775</v>
      </c>
    </row>
    <row r="3374" spans="2:21" ht="42.75" hidden="1" x14ac:dyDescent="0.45">
      <c r="B3374">
        <v>599</v>
      </c>
      <c r="C3374" s="9" t="s">
        <v>600</v>
      </c>
      <c r="D3374" s="3" t="s">
        <v>4709</v>
      </c>
      <c r="E3374" s="5">
        <v>50000</v>
      </c>
      <c r="F3374" s="7">
        <v>31</v>
      </c>
      <c r="G3374" t="s">
        <v>8220</v>
      </c>
      <c r="H3374" t="s">
        <v>8223</v>
      </c>
      <c r="I3374" t="s">
        <v>8245</v>
      </c>
      <c r="J3374">
        <v>1425827760</v>
      </c>
      <c r="K3374">
        <v>1423769402</v>
      </c>
      <c r="L3374" t="b">
        <v>0</v>
      </c>
      <c r="M3374">
        <v>2</v>
      </c>
      <c r="N3374" t="b">
        <v>0</v>
      </c>
      <c r="O3374" t="s">
        <v>8270</v>
      </c>
      <c r="P3374">
        <f t="shared" si="208"/>
        <v>0</v>
      </c>
      <c r="Q3374">
        <f t="shared" si="209"/>
        <v>15.5</v>
      </c>
      <c r="R3374" s="12" t="s">
        <v>8308</v>
      </c>
      <c r="S3374" t="s">
        <v>8342</v>
      </c>
      <c r="T3374" s="17">
        <f t="shared" si="210"/>
        <v>42047.812523148154</v>
      </c>
      <c r="U3374" s="17">
        <f t="shared" si="211"/>
        <v>42245.08116898148</v>
      </c>
    </row>
    <row r="3375" spans="2:21" ht="28.5" hidden="1" x14ac:dyDescent="0.45">
      <c r="B3375">
        <v>152</v>
      </c>
      <c r="C3375" s="9" t="s">
        <v>154</v>
      </c>
      <c r="D3375" s="3" t="s">
        <v>4262</v>
      </c>
      <c r="E3375" s="5">
        <v>380000</v>
      </c>
      <c r="F3375" s="7">
        <v>30</v>
      </c>
      <c r="G3375" t="s">
        <v>8219</v>
      </c>
      <c r="H3375" t="s">
        <v>8223</v>
      </c>
      <c r="I3375" t="s">
        <v>8245</v>
      </c>
      <c r="J3375">
        <v>1411437100</v>
      </c>
      <c r="K3375">
        <v>1408845100</v>
      </c>
      <c r="L3375" t="b">
        <v>0</v>
      </c>
      <c r="M3375">
        <v>2</v>
      </c>
      <c r="N3375" t="b">
        <v>0</v>
      </c>
      <c r="O3375" t="s">
        <v>8265</v>
      </c>
      <c r="P3375">
        <f t="shared" si="208"/>
        <v>0</v>
      </c>
      <c r="Q3375">
        <f t="shared" si="209"/>
        <v>15</v>
      </c>
      <c r="R3375" s="12" t="s">
        <v>8321</v>
      </c>
      <c r="S3375" t="s">
        <v>8337</v>
      </c>
      <c r="T3375" s="17">
        <f t="shared" si="210"/>
        <v>41875.077546296299</v>
      </c>
      <c r="U3375" s="17">
        <f t="shared" si="211"/>
        <v>42223.625</v>
      </c>
    </row>
    <row r="3376" spans="2:21" hidden="1" x14ac:dyDescent="0.45">
      <c r="B3376">
        <v>497</v>
      </c>
      <c r="C3376" s="9" t="s">
        <v>498</v>
      </c>
      <c r="D3376" s="3" t="s">
        <v>4607</v>
      </c>
      <c r="E3376" s="5">
        <v>4480</v>
      </c>
      <c r="F3376" s="7">
        <v>30</v>
      </c>
      <c r="G3376" t="s">
        <v>8220</v>
      </c>
      <c r="H3376" t="s">
        <v>8223</v>
      </c>
      <c r="I3376" t="s">
        <v>8245</v>
      </c>
      <c r="J3376">
        <v>1419483600</v>
      </c>
      <c r="K3376">
        <v>1414889665</v>
      </c>
      <c r="L3376" t="b">
        <v>0</v>
      </c>
      <c r="M3376">
        <v>3</v>
      </c>
      <c r="N3376" t="b">
        <v>0</v>
      </c>
      <c r="O3376" t="s">
        <v>8268</v>
      </c>
      <c r="P3376">
        <f t="shared" si="208"/>
        <v>1</v>
      </c>
      <c r="Q3376">
        <f t="shared" si="209"/>
        <v>10</v>
      </c>
      <c r="R3376" s="12" t="s">
        <v>8321</v>
      </c>
      <c r="S3376" t="s">
        <v>8339</v>
      </c>
      <c r="T3376" s="17">
        <f t="shared" si="210"/>
        <v>41945.037789351853</v>
      </c>
      <c r="U3376" s="17">
        <f t="shared" si="211"/>
        <v>41823.125</v>
      </c>
    </row>
    <row r="3377" spans="2:22" ht="42.75" hidden="1" x14ac:dyDescent="0.45">
      <c r="B3377">
        <v>881</v>
      </c>
      <c r="C3377" s="9" t="s">
        <v>882</v>
      </c>
      <c r="D3377" s="3" t="s">
        <v>4991</v>
      </c>
      <c r="E3377" s="5">
        <v>3750</v>
      </c>
      <c r="F3377" s="7">
        <v>30</v>
      </c>
      <c r="G3377" t="s">
        <v>8220</v>
      </c>
      <c r="H3377" t="s">
        <v>8223</v>
      </c>
      <c r="I3377" t="s">
        <v>8245</v>
      </c>
      <c r="J3377">
        <v>1326520886</v>
      </c>
      <c r="K3377">
        <v>1322632886</v>
      </c>
      <c r="L3377" t="b">
        <v>0</v>
      </c>
      <c r="M3377">
        <v>1</v>
      </c>
      <c r="N3377" t="b">
        <v>0</v>
      </c>
      <c r="O3377" t="s">
        <v>8277</v>
      </c>
      <c r="P3377">
        <f t="shared" si="208"/>
        <v>1</v>
      </c>
      <c r="Q3377">
        <f t="shared" si="209"/>
        <v>30</v>
      </c>
      <c r="R3377" s="12" t="s">
        <v>8327</v>
      </c>
      <c r="S3377" t="s">
        <v>8328</v>
      </c>
      <c r="T3377" s="17">
        <f t="shared" si="210"/>
        <v>40877.25099537037</v>
      </c>
      <c r="U3377" s="17">
        <f t="shared" si="211"/>
        <v>42071.636111111111</v>
      </c>
    </row>
    <row r="3378" spans="2:22" ht="42.75" hidden="1" x14ac:dyDescent="0.45">
      <c r="B3378">
        <v>912</v>
      </c>
      <c r="C3378" s="9" t="s">
        <v>913</v>
      </c>
      <c r="D3378" s="3" t="s">
        <v>5022</v>
      </c>
      <c r="E3378" s="5">
        <v>3500</v>
      </c>
      <c r="F3378" s="7">
        <v>30</v>
      </c>
      <c r="G3378" t="s">
        <v>8220</v>
      </c>
      <c r="H3378" t="s">
        <v>8223</v>
      </c>
      <c r="I3378" t="s">
        <v>8245</v>
      </c>
      <c r="J3378">
        <v>1355197047</v>
      </c>
      <c r="K3378">
        <v>1350009447</v>
      </c>
      <c r="L3378" t="b">
        <v>0</v>
      </c>
      <c r="M3378">
        <v>2</v>
      </c>
      <c r="N3378" t="b">
        <v>0</v>
      </c>
      <c r="O3378" t="s">
        <v>8276</v>
      </c>
      <c r="P3378">
        <f t="shared" si="208"/>
        <v>1</v>
      </c>
      <c r="Q3378">
        <f t="shared" si="209"/>
        <v>15</v>
      </c>
      <c r="R3378" s="12" t="s">
        <v>8327</v>
      </c>
      <c r="S3378" t="s">
        <v>8350</v>
      </c>
      <c r="T3378" s="17">
        <f t="shared" si="210"/>
        <v>41194.109340277777</v>
      </c>
      <c r="U3378" s="17">
        <f t="shared" si="211"/>
        <v>41905.077546296299</v>
      </c>
    </row>
    <row r="3379" spans="2:22" ht="42.75" hidden="1" x14ac:dyDescent="0.45">
      <c r="B3379">
        <v>917</v>
      </c>
      <c r="C3379" s="9" t="s">
        <v>918</v>
      </c>
      <c r="D3379" s="3" t="s">
        <v>5027</v>
      </c>
      <c r="E3379" s="5">
        <v>5000</v>
      </c>
      <c r="F3379" s="7">
        <v>30</v>
      </c>
      <c r="G3379" t="s">
        <v>8220</v>
      </c>
      <c r="H3379" t="s">
        <v>8223</v>
      </c>
      <c r="I3379" t="s">
        <v>8245</v>
      </c>
      <c r="J3379">
        <v>1405305000</v>
      </c>
      <c r="K3379">
        <v>1402612730</v>
      </c>
      <c r="L3379" t="b">
        <v>0</v>
      </c>
      <c r="M3379">
        <v>1</v>
      </c>
      <c r="N3379" t="b">
        <v>0</v>
      </c>
      <c r="O3379" t="s">
        <v>8276</v>
      </c>
      <c r="P3379">
        <f t="shared" si="208"/>
        <v>1</v>
      </c>
      <c r="Q3379">
        <f t="shared" si="209"/>
        <v>30</v>
      </c>
      <c r="R3379" s="12" t="s">
        <v>8327</v>
      </c>
      <c r="S3379" t="s">
        <v>8350</v>
      </c>
      <c r="T3379" s="17">
        <f t="shared" si="210"/>
        <v>41802.94363425926</v>
      </c>
      <c r="U3379" s="17">
        <f t="shared" si="211"/>
        <v>41998.208333333328</v>
      </c>
    </row>
    <row r="3380" spans="2:22" ht="42.75" hidden="1" x14ac:dyDescent="0.45">
      <c r="B3380">
        <v>1173</v>
      </c>
      <c r="C3380" s="9" t="s">
        <v>1174</v>
      </c>
      <c r="D3380" s="3" t="s">
        <v>5283</v>
      </c>
      <c r="E3380" s="5">
        <v>125000</v>
      </c>
      <c r="F3380" s="7">
        <v>30</v>
      </c>
      <c r="G3380" t="s">
        <v>8220</v>
      </c>
      <c r="H3380" t="s">
        <v>8223</v>
      </c>
      <c r="I3380" t="s">
        <v>8245</v>
      </c>
      <c r="J3380">
        <v>1438576057</v>
      </c>
      <c r="K3380">
        <v>1435552057</v>
      </c>
      <c r="L3380" t="b">
        <v>0</v>
      </c>
      <c r="M3380">
        <v>1</v>
      </c>
      <c r="N3380" t="b">
        <v>0</v>
      </c>
      <c r="O3380" t="s">
        <v>8282</v>
      </c>
      <c r="P3380">
        <f t="shared" si="208"/>
        <v>0</v>
      </c>
      <c r="Q3380">
        <f t="shared" si="209"/>
        <v>30</v>
      </c>
      <c r="R3380" s="12" t="s">
        <v>8319</v>
      </c>
      <c r="S3380" t="s">
        <v>8345</v>
      </c>
      <c r="T3380" s="17">
        <f t="shared" si="210"/>
        <v>42184.185844907406</v>
      </c>
      <c r="U3380" s="17">
        <f t="shared" si="211"/>
        <v>40922.25099537037</v>
      </c>
    </row>
    <row r="3381" spans="2:22" ht="42.75" hidden="1" x14ac:dyDescent="0.45">
      <c r="B3381">
        <v>1492</v>
      </c>
      <c r="C3381" s="9" t="s">
        <v>1493</v>
      </c>
      <c r="D3381" s="3" t="s">
        <v>5602</v>
      </c>
      <c r="E3381" s="5">
        <v>4000</v>
      </c>
      <c r="F3381" s="7">
        <v>30</v>
      </c>
      <c r="G3381" t="s">
        <v>8220</v>
      </c>
      <c r="H3381" t="s">
        <v>8223</v>
      </c>
      <c r="I3381" t="s">
        <v>8245</v>
      </c>
      <c r="J3381">
        <v>1308431646</v>
      </c>
      <c r="K3381">
        <v>1305839646</v>
      </c>
      <c r="L3381" t="b">
        <v>0</v>
      </c>
      <c r="M3381">
        <v>2</v>
      </c>
      <c r="N3381" t="b">
        <v>0</v>
      </c>
      <c r="O3381" t="s">
        <v>8273</v>
      </c>
      <c r="P3381">
        <f t="shared" si="208"/>
        <v>1</v>
      </c>
      <c r="Q3381">
        <f t="shared" si="209"/>
        <v>15</v>
      </c>
      <c r="R3381" s="12" t="s">
        <v>8311</v>
      </c>
      <c r="S3381" t="s">
        <v>8352</v>
      </c>
      <c r="T3381" s="17">
        <f t="shared" si="210"/>
        <v>40682.884791666671</v>
      </c>
      <c r="U3381" s="17">
        <f t="shared" si="211"/>
        <v>41254.151006944441</v>
      </c>
    </row>
    <row r="3382" spans="2:22" ht="42.75" hidden="1" x14ac:dyDescent="0.45">
      <c r="B3382">
        <v>1755</v>
      </c>
      <c r="C3382" s="9" t="s">
        <v>1756</v>
      </c>
      <c r="D3382" s="3" t="s">
        <v>5865</v>
      </c>
      <c r="E3382" s="5">
        <v>25</v>
      </c>
      <c r="F3382" s="7">
        <v>30</v>
      </c>
      <c r="G3382" t="s">
        <v>8218</v>
      </c>
      <c r="H3382" t="s">
        <v>8223</v>
      </c>
      <c r="I3382" t="s">
        <v>8245</v>
      </c>
      <c r="J3382">
        <v>1444071361</v>
      </c>
      <c r="K3382">
        <v>1441479361</v>
      </c>
      <c r="L3382" t="b">
        <v>0</v>
      </c>
      <c r="M3382">
        <v>4</v>
      </c>
      <c r="N3382" t="b">
        <v>1</v>
      </c>
      <c r="O3382" t="s">
        <v>8283</v>
      </c>
      <c r="P3382">
        <f t="shared" si="208"/>
        <v>120</v>
      </c>
      <c r="Q3382">
        <f t="shared" si="209"/>
        <v>7.5</v>
      </c>
      <c r="R3382" s="12" t="s">
        <v>8313</v>
      </c>
      <c r="S3382" t="s">
        <v>8314</v>
      </c>
      <c r="T3382" s="17">
        <f t="shared" si="210"/>
        <v>42252.788900462961</v>
      </c>
      <c r="U3382" s="17">
        <f t="shared" si="211"/>
        <v>41834.104166666664</v>
      </c>
    </row>
    <row r="3383" spans="2:22" ht="57" hidden="1" x14ac:dyDescent="0.45">
      <c r="B3383">
        <v>2389</v>
      </c>
      <c r="C3383" s="9" t="s">
        <v>2390</v>
      </c>
      <c r="D3383" s="3" t="s">
        <v>6499</v>
      </c>
      <c r="E3383" s="5">
        <v>16000</v>
      </c>
      <c r="F3383" s="7">
        <v>30</v>
      </c>
      <c r="G3383" t="s">
        <v>8219</v>
      </c>
      <c r="H3383" t="s">
        <v>8229</v>
      </c>
      <c r="I3383" t="s">
        <v>8248</v>
      </c>
      <c r="J3383">
        <v>1437861540</v>
      </c>
      <c r="K3383">
        <v>1435160452</v>
      </c>
      <c r="L3383" t="b">
        <v>0</v>
      </c>
      <c r="M3383">
        <v>1</v>
      </c>
      <c r="N3383" t="b">
        <v>0</v>
      </c>
      <c r="O3383" t="s">
        <v>8270</v>
      </c>
      <c r="P3383">
        <f t="shared" si="208"/>
        <v>0</v>
      </c>
      <c r="Q3383">
        <f t="shared" si="209"/>
        <v>30</v>
      </c>
      <c r="R3383" s="12" t="s">
        <v>8308</v>
      </c>
      <c r="S3383" t="s">
        <v>8342</v>
      </c>
      <c r="T3383" s="17">
        <f t="shared" si="210"/>
        <v>42179.653379629628</v>
      </c>
      <c r="U3383" s="17">
        <f t="shared" si="211"/>
        <v>42219.185844907406</v>
      </c>
    </row>
    <row r="3384" spans="2:22" ht="28.5" hidden="1" x14ac:dyDescent="0.45">
      <c r="B3384">
        <v>2408</v>
      </c>
      <c r="C3384" s="9" t="s">
        <v>2409</v>
      </c>
      <c r="D3384" s="3" t="s">
        <v>6518</v>
      </c>
      <c r="E3384" s="5">
        <v>15000</v>
      </c>
      <c r="F3384" s="7">
        <v>30</v>
      </c>
      <c r="G3384" t="s">
        <v>8220</v>
      </c>
      <c r="H3384" t="s">
        <v>8223</v>
      </c>
      <c r="I3384" t="s">
        <v>8245</v>
      </c>
      <c r="J3384">
        <v>1415247757</v>
      </c>
      <c r="K3384">
        <v>1412652157</v>
      </c>
      <c r="L3384" t="b">
        <v>0</v>
      </c>
      <c r="M3384">
        <v>2</v>
      </c>
      <c r="N3384" t="b">
        <v>0</v>
      </c>
      <c r="O3384" t="s">
        <v>8282</v>
      </c>
      <c r="P3384">
        <f t="shared" si="208"/>
        <v>0</v>
      </c>
      <c r="Q3384">
        <f t="shared" si="209"/>
        <v>15</v>
      </c>
      <c r="R3384" s="12" t="s">
        <v>8319</v>
      </c>
      <c r="S3384" t="s">
        <v>8345</v>
      </c>
      <c r="T3384" s="17">
        <f t="shared" si="210"/>
        <v>41919.140706018516</v>
      </c>
      <c r="U3384" s="17">
        <f t="shared" si="211"/>
        <v>40712.884791666671</v>
      </c>
    </row>
    <row r="3385" spans="2:22" ht="42.75" hidden="1" x14ac:dyDescent="0.45">
      <c r="B3385">
        <v>2506</v>
      </c>
      <c r="C3385" s="9" t="s">
        <v>2506</v>
      </c>
      <c r="D3385" s="3" t="s">
        <v>6616</v>
      </c>
      <c r="E3385" s="5">
        <v>5000</v>
      </c>
      <c r="F3385" s="7">
        <v>30</v>
      </c>
      <c r="G3385" t="s">
        <v>8220</v>
      </c>
      <c r="H3385" t="s">
        <v>8224</v>
      </c>
      <c r="I3385" t="s">
        <v>8246</v>
      </c>
      <c r="J3385">
        <v>1443906000</v>
      </c>
      <c r="K3385">
        <v>1441955269</v>
      </c>
      <c r="L3385" t="b">
        <v>0</v>
      </c>
      <c r="M3385">
        <v>2</v>
      </c>
      <c r="N3385" t="b">
        <v>0</v>
      </c>
      <c r="O3385" t="s">
        <v>8297</v>
      </c>
      <c r="P3385">
        <f t="shared" si="208"/>
        <v>1</v>
      </c>
      <c r="Q3385">
        <f t="shared" si="209"/>
        <v>15</v>
      </c>
      <c r="R3385" s="12" t="s">
        <v>8319</v>
      </c>
      <c r="S3385" t="s">
        <v>8357</v>
      </c>
      <c r="T3385" s="17">
        <f t="shared" si="210"/>
        <v>42258.297094907408</v>
      </c>
      <c r="U3385" s="17">
        <f t="shared" si="211"/>
        <v>42282.788900462961</v>
      </c>
    </row>
    <row r="3386" spans="2:22" ht="42.75" hidden="1" x14ac:dyDescent="0.45">
      <c r="B3386">
        <v>2844</v>
      </c>
      <c r="C3386" s="9" t="s">
        <v>2844</v>
      </c>
      <c r="D3386" s="3" t="s">
        <v>6954</v>
      </c>
      <c r="E3386" s="5">
        <v>550</v>
      </c>
      <c r="F3386" s="7">
        <v>30</v>
      </c>
      <c r="G3386" t="s">
        <v>8220</v>
      </c>
      <c r="H3386" t="s">
        <v>8238</v>
      </c>
      <c r="I3386" t="s">
        <v>8248</v>
      </c>
      <c r="J3386">
        <v>1483535180</v>
      </c>
      <c r="K3386">
        <v>1480943180</v>
      </c>
      <c r="L3386" t="b">
        <v>0</v>
      </c>
      <c r="M3386">
        <v>1</v>
      </c>
      <c r="N3386" t="b">
        <v>0</v>
      </c>
      <c r="O3386" t="s">
        <v>8269</v>
      </c>
      <c r="P3386">
        <f t="shared" si="208"/>
        <v>5</v>
      </c>
      <c r="Q3386">
        <f t="shared" si="209"/>
        <v>30</v>
      </c>
      <c r="R3386" s="12" t="s">
        <v>8323</v>
      </c>
      <c r="S3386" t="s">
        <v>8326</v>
      </c>
      <c r="T3386" s="17">
        <f t="shared" si="210"/>
        <v>42709.546064814815</v>
      </c>
      <c r="U3386" s="17">
        <f t="shared" si="211"/>
        <v>42210.915972222225</v>
      </c>
    </row>
    <row r="3387" spans="2:22" ht="42.75" hidden="1" x14ac:dyDescent="0.45">
      <c r="B3387">
        <v>3647</v>
      </c>
      <c r="C3387" s="9" t="s">
        <v>3645</v>
      </c>
      <c r="D3387" s="3" t="s">
        <v>7757</v>
      </c>
      <c r="E3387" s="5">
        <v>500</v>
      </c>
      <c r="F3387" s="7">
        <v>30</v>
      </c>
      <c r="G3387" t="s">
        <v>8220</v>
      </c>
      <c r="H3387" t="s">
        <v>8224</v>
      </c>
      <c r="I3387" t="s">
        <v>8246</v>
      </c>
      <c r="J3387">
        <v>1475258327</v>
      </c>
      <c r="K3387">
        <v>1471370327</v>
      </c>
      <c r="L3387" t="b">
        <v>0</v>
      </c>
      <c r="M3387">
        <v>2</v>
      </c>
      <c r="N3387" t="b">
        <v>0</v>
      </c>
      <c r="O3387" t="s">
        <v>8303</v>
      </c>
      <c r="P3387">
        <f t="shared" si="208"/>
        <v>6</v>
      </c>
      <c r="Q3387">
        <f t="shared" si="209"/>
        <v>15</v>
      </c>
      <c r="R3387" s="12" t="s">
        <v>8323</v>
      </c>
      <c r="S3387" t="s">
        <v>8335</v>
      </c>
      <c r="T3387" s="17">
        <f t="shared" si="210"/>
        <v>42598.749155092592</v>
      </c>
      <c r="U3387" s="17">
        <f t="shared" si="211"/>
        <v>41949.182372685187</v>
      </c>
      <c r="V3387">
        <f>YEAR(T:T)</f>
        <v>2016</v>
      </c>
    </row>
    <row r="3388" spans="2:22" ht="42.75" hidden="1" x14ac:dyDescent="0.45">
      <c r="B3388">
        <v>1121</v>
      </c>
      <c r="C3388" s="9" t="s">
        <v>1122</v>
      </c>
      <c r="D3388" s="3" t="s">
        <v>5231</v>
      </c>
      <c r="E3388" s="5">
        <v>250000</v>
      </c>
      <c r="F3388" s="7">
        <v>29</v>
      </c>
      <c r="G3388" t="s">
        <v>8220</v>
      </c>
      <c r="H3388" t="s">
        <v>8223</v>
      </c>
      <c r="I3388" t="s">
        <v>8245</v>
      </c>
      <c r="J3388">
        <v>1457904316</v>
      </c>
      <c r="K3388">
        <v>1455315916</v>
      </c>
      <c r="L3388" t="b">
        <v>0</v>
      </c>
      <c r="M3388">
        <v>5</v>
      </c>
      <c r="N3388" t="b">
        <v>0</v>
      </c>
      <c r="O3388" t="s">
        <v>8280</v>
      </c>
      <c r="P3388">
        <f t="shared" si="208"/>
        <v>0</v>
      </c>
      <c r="Q3388">
        <f t="shared" si="209"/>
        <v>5.8</v>
      </c>
      <c r="R3388" s="12" t="s">
        <v>8316</v>
      </c>
      <c r="S3388" t="s">
        <v>8334</v>
      </c>
      <c r="T3388" s="17">
        <f t="shared" si="210"/>
        <v>42412.934212962966</v>
      </c>
      <c r="U3388" s="17">
        <f t="shared" si="211"/>
        <v>42280.875</v>
      </c>
    </row>
    <row r="3389" spans="2:22" ht="42.75" hidden="1" x14ac:dyDescent="0.45">
      <c r="B3389">
        <v>2536</v>
      </c>
      <c r="C3389" s="9" t="s">
        <v>2536</v>
      </c>
      <c r="D3389" s="3" t="s">
        <v>6646</v>
      </c>
      <c r="E3389" s="5">
        <v>25</v>
      </c>
      <c r="F3389" s="7">
        <v>29</v>
      </c>
      <c r="G3389" t="s">
        <v>8218</v>
      </c>
      <c r="H3389" t="s">
        <v>8223</v>
      </c>
      <c r="I3389" t="s">
        <v>8245</v>
      </c>
      <c r="J3389">
        <v>1375151566</v>
      </c>
      <c r="K3389">
        <v>1373337166</v>
      </c>
      <c r="L3389" t="b">
        <v>0</v>
      </c>
      <c r="M3389">
        <v>4</v>
      </c>
      <c r="N3389" t="b">
        <v>1</v>
      </c>
      <c r="O3389" t="s">
        <v>8298</v>
      </c>
      <c r="P3389">
        <f t="shared" si="208"/>
        <v>116</v>
      </c>
      <c r="Q3389">
        <f t="shared" si="209"/>
        <v>7.25</v>
      </c>
      <c r="R3389" s="12" t="s">
        <v>8327</v>
      </c>
      <c r="S3389" t="s">
        <v>8341</v>
      </c>
      <c r="T3389" s="17">
        <f t="shared" si="210"/>
        <v>41464.106087962966</v>
      </c>
      <c r="U3389" s="17">
        <f t="shared" si="211"/>
        <v>42739.546064814815</v>
      </c>
    </row>
    <row r="3390" spans="2:22" ht="42.75" hidden="1" x14ac:dyDescent="0.45">
      <c r="B3390">
        <v>2879</v>
      </c>
      <c r="C3390" s="9" t="s">
        <v>2879</v>
      </c>
      <c r="D3390" s="3" t="s">
        <v>6989</v>
      </c>
      <c r="E3390" s="5">
        <v>11200</v>
      </c>
      <c r="F3390" s="7">
        <v>29</v>
      </c>
      <c r="G3390" t="s">
        <v>8220</v>
      </c>
      <c r="H3390" t="s">
        <v>8223</v>
      </c>
      <c r="I3390" t="s">
        <v>8245</v>
      </c>
      <c r="J3390">
        <v>1453310661</v>
      </c>
      <c r="K3390">
        <v>1450718661</v>
      </c>
      <c r="L3390" t="b">
        <v>0</v>
      </c>
      <c r="M3390">
        <v>1</v>
      </c>
      <c r="N3390" t="b">
        <v>0</v>
      </c>
      <c r="O3390" t="s">
        <v>8269</v>
      </c>
      <c r="P3390">
        <f t="shared" si="208"/>
        <v>0</v>
      </c>
      <c r="Q3390">
        <f t="shared" si="209"/>
        <v>29</v>
      </c>
      <c r="R3390" s="12" t="s">
        <v>8323</v>
      </c>
      <c r="S3390" t="s">
        <v>8326</v>
      </c>
      <c r="T3390" s="17">
        <f t="shared" si="210"/>
        <v>42359.725243055553</v>
      </c>
      <c r="U3390" s="17">
        <f t="shared" si="211"/>
        <v>42643.749155092592</v>
      </c>
    </row>
    <row r="3391" spans="2:22" ht="42.75" hidden="1" x14ac:dyDescent="0.45">
      <c r="B3391">
        <v>4019</v>
      </c>
      <c r="C3391" s="9" t="s">
        <v>4015</v>
      </c>
      <c r="D3391" s="3" t="s">
        <v>8124</v>
      </c>
      <c r="E3391" s="5">
        <v>3500</v>
      </c>
      <c r="F3391" s="7">
        <v>29</v>
      </c>
      <c r="G3391" t="s">
        <v>8220</v>
      </c>
      <c r="H3391" t="s">
        <v>8223</v>
      </c>
      <c r="I3391" t="s">
        <v>8245</v>
      </c>
      <c r="J3391">
        <v>1460737680</v>
      </c>
      <c r="K3391">
        <v>1455725596</v>
      </c>
      <c r="L3391" t="b">
        <v>0</v>
      </c>
      <c r="M3391">
        <v>4</v>
      </c>
      <c r="N3391" t="b">
        <v>0</v>
      </c>
      <c r="O3391" t="s">
        <v>8269</v>
      </c>
      <c r="P3391">
        <f t="shared" si="208"/>
        <v>1</v>
      </c>
      <c r="Q3391">
        <f t="shared" si="209"/>
        <v>7.25</v>
      </c>
      <c r="R3391" s="12" t="s">
        <v>8323</v>
      </c>
      <c r="S3391" t="s">
        <v>8326</v>
      </c>
      <c r="T3391" s="17">
        <f t="shared" si="210"/>
        <v>42417.675879629634</v>
      </c>
      <c r="U3391" s="17">
        <f t="shared" si="211"/>
        <v>42442.892546296294</v>
      </c>
    </row>
    <row r="3392" spans="2:22" ht="42.75" hidden="1" x14ac:dyDescent="0.45">
      <c r="B3392">
        <v>1312</v>
      </c>
      <c r="C3392" s="9" t="s">
        <v>1313</v>
      </c>
      <c r="D3392" s="3" t="s">
        <v>5422</v>
      </c>
      <c r="E3392" s="5">
        <v>4600</v>
      </c>
      <c r="F3392" s="7">
        <v>28</v>
      </c>
      <c r="G3392" t="s">
        <v>8219</v>
      </c>
      <c r="H3392" t="s">
        <v>8223</v>
      </c>
      <c r="I3392" t="s">
        <v>8245</v>
      </c>
      <c r="J3392">
        <v>1429375922</v>
      </c>
      <c r="K3392">
        <v>1426783922</v>
      </c>
      <c r="L3392" t="b">
        <v>0</v>
      </c>
      <c r="M3392">
        <v>1</v>
      </c>
      <c r="N3392" t="b">
        <v>0</v>
      </c>
      <c r="O3392" t="s">
        <v>8271</v>
      </c>
      <c r="P3392">
        <f t="shared" si="208"/>
        <v>1</v>
      </c>
      <c r="Q3392">
        <f t="shared" si="209"/>
        <v>28</v>
      </c>
      <c r="R3392" s="12" t="s">
        <v>8308</v>
      </c>
      <c r="S3392" t="s">
        <v>8310</v>
      </c>
      <c r="T3392" s="17">
        <f t="shared" si="210"/>
        <v>42082.702800925923</v>
      </c>
      <c r="U3392" s="17">
        <f t="shared" si="211"/>
        <v>41485.106087962966</v>
      </c>
    </row>
    <row r="3393" spans="2:21" ht="28.5" hidden="1" x14ac:dyDescent="0.45">
      <c r="B3393">
        <v>1579</v>
      </c>
      <c r="C3393" s="9" t="s">
        <v>1580</v>
      </c>
      <c r="D3393" s="3" t="s">
        <v>5689</v>
      </c>
      <c r="E3393" s="5">
        <v>3333</v>
      </c>
      <c r="F3393" s="7">
        <v>28</v>
      </c>
      <c r="G3393" t="s">
        <v>8219</v>
      </c>
      <c r="H3393" t="s">
        <v>8223</v>
      </c>
      <c r="I3393" t="s">
        <v>8245</v>
      </c>
      <c r="J3393">
        <v>1377734091</v>
      </c>
      <c r="K3393">
        <v>1374882891</v>
      </c>
      <c r="L3393" t="b">
        <v>0</v>
      </c>
      <c r="M3393">
        <v>2</v>
      </c>
      <c r="N3393" t="b">
        <v>0</v>
      </c>
      <c r="O3393" t="s">
        <v>8288</v>
      </c>
      <c r="P3393">
        <f t="shared" si="208"/>
        <v>1</v>
      </c>
      <c r="Q3393">
        <f t="shared" si="209"/>
        <v>14</v>
      </c>
      <c r="R3393" s="12" t="s">
        <v>8311</v>
      </c>
      <c r="S3393" t="s">
        <v>8349</v>
      </c>
      <c r="T3393" s="17">
        <f t="shared" si="210"/>
        <v>41481.996423611112</v>
      </c>
      <c r="U3393" s="17">
        <f t="shared" si="211"/>
        <v>42389.725243055553</v>
      </c>
    </row>
    <row r="3394" spans="2:21" ht="28.5" hidden="1" x14ac:dyDescent="0.45">
      <c r="B3394">
        <v>4065</v>
      </c>
      <c r="C3394" s="9" t="s">
        <v>4061</v>
      </c>
      <c r="D3394" s="3" t="s">
        <v>8169</v>
      </c>
      <c r="E3394" s="5">
        <v>4000</v>
      </c>
      <c r="F3394" s="7">
        <v>27</v>
      </c>
      <c r="G3394" t="s">
        <v>8220</v>
      </c>
      <c r="H3394" t="s">
        <v>8223</v>
      </c>
      <c r="I3394" t="s">
        <v>8245</v>
      </c>
      <c r="J3394">
        <v>1407883811</v>
      </c>
      <c r="K3394">
        <v>1405291811</v>
      </c>
      <c r="L3394" t="b">
        <v>0</v>
      </c>
      <c r="M3394">
        <v>4</v>
      </c>
      <c r="N3394" t="b">
        <v>0</v>
      </c>
      <c r="O3394" t="s">
        <v>8269</v>
      </c>
      <c r="P3394">
        <f t="shared" si="208"/>
        <v>1</v>
      </c>
      <c r="Q3394">
        <f t="shared" si="209"/>
        <v>6.75</v>
      </c>
      <c r="R3394" s="12" t="s">
        <v>8323</v>
      </c>
      <c r="S3394" t="s">
        <v>8326</v>
      </c>
      <c r="T3394" s="17">
        <f t="shared" si="210"/>
        <v>41833.951516203706</v>
      </c>
      <c r="U3394" s="17">
        <f t="shared" si="211"/>
        <v>42475.686111111107</v>
      </c>
    </row>
    <row r="3395" spans="2:21" ht="42.75" hidden="1" x14ac:dyDescent="0.45">
      <c r="B3395">
        <v>2698</v>
      </c>
      <c r="C3395" s="9" t="s">
        <v>2698</v>
      </c>
      <c r="D3395" s="3" t="s">
        <v>6808</v>
      </c>
      <c r="E3395" s="5">
        <v>8000</v>
      </c>
      <c r="F3395" s="7">
        <v>26.01</v>
      </c>
      <c r="G3395" t="s">
        <v>8220</v>
      </c>
      <c r="H3395" t="s">
        <v>8223</v>
      </c>
      <c r="I3395" t="s">
        <v>8245</v>
      </c>
      <c r="J3395">
        <v>1403904808</v>
      </c>
      <c r="K3395">
        <v>1401312808</v>
      </c>
      <c r="L3395" t="b">
        <v>0</v>
      </c>
      <c r="M3395">
        <v>2</v>
      </c>
      <c r="N3395" t="b">
        <v>0</v>
      </c>
      <c r="O3395" t="s">
        <v>8282</v>
      </c>
      <c r="P3395">
        <f t="shared" ref="P3395:P3458" si="212">ROUND(F3395/E3395*100,0)</f>
        <v>0</v>
      </c>
      <c r="Q3395">
        <f t="shared" ref="Q3395:Q3458" si="213">IFERROR(ROUND(F3395/M3395,2),0)</f>
        <v>13.01</v>
      </c>
      <c r="R3395" s="12" t="s">
        <v>8319</v>
      </c>
      <c r="S3395" t="s">
        <v>8345</v>
      </c>
      <c r="T3395" s="17">
        <f t="shared" ref="T3395:T3458" si="214">(((K3395/60)/60)/24)+DATE(1970,1,1)</f>
        <v>41787.898240740738</v>
      </c>
      <c r="U3395" s="17">
        <f t="shared" si="211"/>
        <v>42112.702800925923</v>
      </c>
    </row>
    <row r="3396" spans="2:21" ht="42.75" hidden="1" x14ac:dyDescent="0.45">
      <c r="B3396">
        <v>453</v>
      </c>
      <c r="C3396" s="9" t="s">
        <v>454</v>
      </c>
      <c r="D3396" s="3" t="s">
        <v>4563</v>
      </c>
      <c r="E3396" s="5">
        <v>94875</v>
      </c>
      <c r="F3396" s="7">
        <v>26</v>
      </c>
      <c r="G3396" t="s">
        <v>8220</v>
      </c>
      <c r="H3396" t="s">
        <v>8223</v>
      </c>
      <c r="I3396" t="s">
        <v>8245</v>
      </c>
      <c r="J3396">
        <v>1424375279</v>
      </c>
      <c r="K3396">
        <v>1422992879</v>
      </c>
      <c r="L3396" t="b">
        <v>0</v>
      </c>
      <c r="M3396">
        <v>2</v>
      </c>
      <c r="N3396" t="b">
        <v>0</v>
      </c>
      <c r="O3396" t="s">
        <v>8268</v>
      </c>
      <c r="P3396">
        <f t="shared" si="212"/>
        <v>0</v>
      </c>
      <c r="Q3396">
        <f t="shared" si="213"/>
        <v>13</v>
      </c>
      <c r="R3396" s="12" t="s">
        <v>8321</v>
      </c>
      <c r="S3396" t="s">
        <v>8339</v>
      </c>
      <c r="T3396" s="17">
        <f t="shared" si="214"/>
        <v>42038.824988425928</v>
      </c>
      <c r="U3396" s="17">
        <f t="shared" si="211"/>
        <v>41514.996423611112</v>
      </c>
    </row>
    <row r="3397" spans="2:21" ht="28.5" hidden="1" x14ac:dyDescent="0.45">
      <c r="B3397">
        <v>594</v>
      </c>
      <c r="C3397" s="9" t="s">
        <v>595</v>
      </c>
      <c r="D3397" s="3" t="s">
        <v>4704</v>
      </c>
      <c r="E3397" s="5">
        <v>25000</v>
      </c>
      <c r="F3397" s="7">
        <v>26</v>
      </c>
      <c r="G3397" t="s">
        <v>8220</v>
      </c>
      <c r="H3397" t="s">
        <v>8223</v>
      </c>
      <c r="I3397" t="s">
        <v>8245</v>
      </c>
      <c r="J3397">
        <v>1460832206</v>
      </c>
      <c r="K3397">
        <v>1458240206</v>
      </c>
      <c r="L3397" t="b">
        <v>0</v>
      </c>
      <c r="M3397">
        <v>2</v>
      </c>
      <c r="N3397" t="b">
        <v>0</v>
      </c>
      <c r="O3397" t="s">
        <v>8270</v>
      </c>
      <c r="P3397">
        <f t="shared" si="212"/>
        <v>0</v>
      </c>
      <c r="Q3397">
        <f t="shared" si="213"/>
        <v>13</v>
      </c>
      <c r="R3397" s="12" t="s">
        <v>8308</v>
      </c>
      <c r="S3397" t="s">
        <v>8342</v>
      </c>
      <c r="T3397" s="17">
        <f t="shared" si="214"/>
        <v>42446.780162037037</v>
      </c>
      <c r="U3397" s="17">
        <f t="shared" si="211"/>
        <v>41863.951516203706</v>
      </c>
    </row>
    <row r="3398" spans="2:21" ht="42.75" hidden="1" x14ac:dyDescent="0.45">
      <c r="B3398">
        <v>990</v>
      </c>
      <c r="C3398" s="9" t="s">
        <v>991</v>
      </c>
      <c r="D3398" s="3" t="s">
        <v>5100</v>
      </c>
      <c r="E3398" s="5">
        <v>25000</v>
      </c>
      <c r="F3398" s="7">
        <v>26</v>
      </c>
      <c r="G3398" t="s">
        <v>8220</v>
      </c>
      <c r="H3398" t="s">
        <v>8223</v>
      </c>
      <c r="I3398" t="s">
        <v>8245</v>
      </c>
      <c r="J3398">
        <v>1409770164</v>
      </c>
      <c r="K3398">
        <v>1407178164</v>
      </c>
      <c r="L3398" t="b">
        <v>0</v>
      </c>
      <c r="M3398">
        <v>2</v>
      </c>
      <c r="N3398" t="b">
        <v>0</v>
      </c>
      <c r="O3398" t="s">
        <v>8271</v>
      </c>
      <c r="P3398">
        <f t="shared" si="212"/>
        <v>0</v>
      </c>
      <c r="Q3398">
        <f t="shared" si="213"/>
        <v>13</v>
      </c>
      <c r="R3398" s="12" t="s">
        <v>8308</v>
      </c>
      <c r="S3398" t="s">
        <v>8310</v>
      </c>
      <c r="T3398" s="17">
        <f t="shared" si="214"/>
        <v>41855.784305555557</v>
      </c>
      <c r="U3398" s="17">
        <f t="shared" ref="U3398:U3461" si="215">(((J3395/60)/60)/24)+DATE(1970,1,1)</f>
        <v>41817.898240740738</v>
      </c>
    </row>
    <row r="3399" spans="2:21" ht="42.75" hidden="1" x14ac:dyDescent="0.45">
      <c r="B3399">
        <v>1422</v>
      </c>
      <c r="C3399" s="9" t="s">
        <v>1423</v>
      </c>
      <c r="D3399" s="3" t="s">
        <v>5532</v>
      </c>
      <c r="E3399" s="5">
        <v>25000</v>
      </c>
      <c r="F3399" s="7">
        <v>26</v>
      </c>
      <c r="G3399" t="s">
        <v>8220</v>
      </c>
      <c r="H3399" t="s">
        <v>8227</v>
      </c>
      <c r="I3399" t="s">
        <v>8249</v>
      </c>
      <c r="J3399">
        <v>1474436704</v>
      </c>
      <c r="K3399">
        <v>1471844704</v>
      </c>
      <c r="L3399" t="b">
        <v>0</v>
      </c>
      <c r="M3399">
        <v>2</v>
      </c>
      <c r="N3399" t="b">
        <v>0</v>
      </c>
      <c r="O3399" t="s">
        <v>8285</v>
      </c>
      <c r="P3399">
        <f t="shared" si="212"/>
        <v>0</v>
      </c>
      <c r="Q3399">
        <f t="shared" si="213"/>
        <v>13</v>
      </c>
      <c r="R3399" s="12" t="s">
        <v>8311</v>
      </c>
      <c r="S3399" t="s">
        <v>8348</v>
      </c>
      <c r="T3399" s="17">
        <f t="shared" si="214"/>
        <v>42604.239629629628</v>
      </c>
      <c r="U3399" s="17">
        <f t="shared" si="215"/>
        <v>42054.824988425928</v>
      </c>
    </row>
    <row r="3400" spans="2:21" ht="57" hidden="1" x14ac:dyDescent="0.45">
      <c r="B3400">
        <v>1874</v>
      </c>
      <c r="C3400" s="9" t="s">
        <v>1875</v>
      </c>
      <c r="D3400" s="3" t="s">
        <v>5984</v>
      </c>
      <c r="E3400" s="5">
        <v>160000</v>
      </c>
      <c r="F3400" s="7">
        <v>26</v>
      </c>
      <c r="G3400" t="s">
        <v>8220</v>
      </c>
      <c r="H3400" t="s">
        <v>8223</v>
      </c>
      <c r="I3400" t="s">
        <v>8245</v>
      </c>
      <c r="J3400">
        <v>1467155733</v>
      </c>
      <c r="K3400">
        <v>1465427733</v>
      </c>
      <c r="L3400" t="b">
        <v>0</v>
      </c>
      <c r="M3400">
        <v>2</v>
      </c>
      <c r="N3400" t="b">
        <v>0</v>
      </c>
      <c r="O3400" t="s">
        <v>8281</v>
      </c>
      <c r="P3400">
        <f t="shared" si="212"/>
        <v>0</v>
      </c>
      <c r="Q3400">
        <f t="shared" si="213"/>
        <v>13</v>
      </c>
      <c r="R3400" s="12" t="s">
        <v>8316</v>
      </c>
      <c r="S3400" t="s">
        <v>8344</v>
      </c>
      <c r="T3400" s="17">
        <f t="shared" si="214"/>
        <v>42529.969131944439</v>
      </c>
      <c r="U3400" s="17">
        <f t="shared" si="215"/>
        <v>42476.780162037037</v>
      </c>
    </row>
    <row r="3401" spans="2:21" ht="57" hidden="1" x14ac:dyDescent="0.45">
      <c r="B3401">
        <v>2159</v>
      </c>
      <c r="C3401" s="9" t="s">
        <v>2160</v>
      </c>
      <c r="D3401" s="3" t="s">
        <v>6269</v>
      </c>
      <c r="E3401" s="5">
        <v>3600</v>
      </c>
      <c r="F3401" s="7">
        <v>26</v>
      </c>
      <c r="G3401" t="s">
        <v>8220</v>
      </c>
      <c r="H3401" t="s">
        <v>8223</v>
      </c>
      <c r="I3401" t="s">
        <v>8245</v>
      </c>
      <c r="J3401">
        <v>1310837574</v>
      </c>
      <c r="K3401">
        <v>1308245574</v>
      </c>
      <c r="L3401" t="b">
        <v>0</v>
      </c>
      <c r="M3401">
        <v>2</v>
      </c>
      <c r="N3401" t="b">
        <v>0</v>
      </c>
      <c r="O3401" t="s">
        <v>8280</v>
      </c>
      <c r="P3401">
        <f t="shared" si="212"/>
        <v>1</v>
      </c>
      <c r="Q3401">
        <f t="shared" si="213"/>
        <v>13</v>
      </c>
      <c r="R3401" s="12" t="s">
        <v>8316</v>
      </c>
      <c r="S3401" t="s">
        <v>8334</v>
      </c>
      <c r="T3401" s="17">
        <f t="shared" si="214"/>
        <v>40710.731180555551</v>
      </c>
      <c r="U3401" s="17">
        <f t="shared" si="215"/>
        <v>41885.784305555557</v>
      </c>
    </row>
    <row r="3402" spans="2:21" ht="42.75" hidden="1" x14ac:dyDescent="0.45">
      <c r="B3402">
        <v>2434</v>
      </c>
      <c r="C3402" s="9" t="s">
        <v>2435</v>
      </c>
      <c r="D3402" s="3" t="s">
        <v>6544</v>
      </c>
      <c r="E3402" s="5">
        <v>20000</v>
      </c>
      <c r="F3402" s="7">
        <v>26</v>
      </c>
      <c r="G3402" t="s">
        <v>8220</v>
      </c>
      <c r="H3402" t="s">
        <v>8223</v>
      </c>
      <c r="I3402" t="s">
        <v>8245</v>
      </c>
      <c r="J3402">
        <v>1438662474</v>
      </c>
      <c r="K3402">
        <v>1435206474</v>
      </c>
      <c r="L3402" t="b">
        <v>0</v>
      </c>
      <c r="M3402">
        <v>2</v>
      </c>
      <c r="N3402" t="b">
        <v>0</v>
      </c>
      <c r="O3402" t="s">
        <v>8282</v>
      </c>
      <c r="P3402">
        <f t="shared" si="212"/>
        <v>0</v>
      </c>
      <c r="Q3402">
        <f t="shared" si="213"/>
        <v>13</v>
      </c>
      <c r="R3402" s="12" t="s">
        <v>8319</v>
      </c>
      <c r="S3402" t="s">
        <v>8345</v>
      </c>
      <c r="T3402" s="17">
        <f t="shared" si="214"/>
        <v>42180.18604166666</v>
      </c>
      <c r="U3402" s="17">
        <f t="shared" si="215"/>
        <v>42634.239629629628</v>
      </c>
    </row>
    <row r="3403" spans="2:21" ht="42.75" hidden="1" x14ac:dyDescent="0.45">
      <c r="B3403">
        <v>2591</v>
      </c>
      <c r="C3403" s="9" t="s">
        <v>2591</v>
      </c>
      <c r="D3403" s="3" t="s">
        <v>6701</v>
      </c>
      <c r="E3403" s="5">
        <v>1500</v>
      </c>
      <c r="F3403" s="7">
        <v>26</v>
      </c>
      <c r="G3403" t="s">
        <v>8220</v>
      </c>
      <c r="H3403" t="s">
        <v>8223</v>
      </c>
      <c r="I3403" t="s">
        <v>8245</v>
      </c>
      <c r="J3403">
        <v>1457901924</v>
      </c>
      <c r="K3403">
        <v>1452721524</v>
      </c>
      <c r="L3403" t="b">
        <v>0</v>
      </c>
      <c r="M3403">
        <v>2</v>
      </c>
      <c r="N3403" t="b">
        <v>0</v>
      </c>
      <c r="O3403" t="s">
        <v>8282</v>
      </c>
      <c r="P3403">
        <f t="shared" si="212"/>
        <v>2</v>
      </c>
      <c r="Q3403">
        <f t="shared" si="213"/>
        <v>13</v>
      </c>
      <c r="R3403" s="12" t="s">
        <v>8319</v>
      </c>
      <c r="S3403" t="s">
        <v>8345</v>
      </c>
      <c r="T3403" s="17">
        <f t="shared" si="214"/>
        <v>42382.906527777777</v>
      </c>
      <c r="U3403" s="17">
        <f t="shared" si="215"/>
        <v>42549.969131944439</v>
      </c>
    </row>
    <row r="3404" spans="2:21" hidden="1" x14ac:dyDescent="0.45">
      <c r="B3404">
        <v>3108</v>
      </c>
      <c r="C3404" s="9" t="s">
        <v>3108</v>
      </c>
      <c r="D3404" s="3" t="s">
        <v>7218</v>
      </c>
      <c r="E3404" s="5">
        <v>50000</v>
      </c>
      <c r="F3404" s="7">
        <v>26</v>
      </c>
      <c r="G3404" t="s">
        <v>8220</v>
      </c>
      <c r="H3404" t="s">
        <v>8223</v>
      </c>
      <c r="I3404" t="s">
        <v>8245</v>
      </c>
      <c r="J3404">
        <v>1430234394</v>
      </c>
      <c r="K3404">
        <v>1425053994</v>
      </c>
      <c r="L3404" t="b">
        <v>0</v>
      </c>
      <c r="M3404">
        <v>2</v>
      </c>
      <c r="N3404" t="b">
        <v>0</v>
      </c>
      <c r="O3404" t="s">
        <v>8301</v>
      </c>
      <c r="P3404">
        <f t="shared" si="212"/>
        <v>0</v>
      </c>
      <c r="Q3404">
        <f t="shared" si="213"/>
        <v>13</v>
      </c>
      <c r="R3404" s="12" t="s">
        <v>8323</v>
      </c>
      <c r="S3404" t="s">
        <v>8324</v>
      </c>
      <c r="T3404" s="17">
        <f t="shared" si="214"/>
        <v>42062.680486111116</v>
      </c>
      <c r="U3404" s="17">
        <f t="shared" si="215"/>
        <v>40740.731180555551</v>
      </c>
    </row>
    <row r="3405" spans="2:21" ht="28.5" hidden="1" x14ac:dyDescent="0.45">
      <c r="B3405">
        <v>3124</v>
      </c>
      <c r="C3405" s="9" t="s">
        <v>3124</v>
      </c>
      <c r="D3405" s="3" t="s">
        <v>7234</v>
      </c>
      <c r="E3405" s="5">
        <v>800000</v>
      </c>
      <c r="F3405" s="7">
        <v>26</v>
      </c>
      <c r="G3405" t="s">
        <v>8219</v>
      </c>
      <c r="H3405" t="s">
        <v>8223</v>
      </c>
      <c r="I3405" t="s">
        <v>8245</v>
      </c>
      <c r="J3405">
        <v>1422902601</v>
      </c>
      <c r="K3405">
        <v>1417718601</v>
      </c>
      <c r="L3405" t="b">
        <v>0</v>
      </c>
      <c r="M3405">
        <v>4</v>
      </c>
      <c r="N3405" t="b">
        <v>0</v>
      </c>
      <c r="O3405" t="s">
        <v>8301</v>
      </c>
      <c r="P3405">
        <f t="shared" si="212"/>
        <v>0</v>
      </c>
      <c r="Q3405">
        <f t="shared" si="213"/>
        <v>6.5</v>
      </c>
      <c r="R3405" s="12" t="s">
        <v>8323</v>
      </c>
      <c r="S3405" t="s">
        <v>8324</v>
      </c>
      <c r="T3405" s="17">
        <f t="shared" si="214"/>
        <v>41977.780104166668</v>
      </c>
      <c r="U3405" s="17">
        <f t="shared" si="215"/>
        <v>42220.18604166666</v>
      </c>
    </row>
    <row r="3406" spans="2:21" ht="28.5" hidden="1" x14ac:dyDescent="0.45">
      <c r="B3406">
        <v>3853</v>
      </c>
      <c r="C3406" s="9" t="s">
        <v>3850</v>
      </c>
      <c r="D3406" s="3" t="s">
        <v>7962</v>
      </c>
      <c r="E3406" s="5">
        <v>100000</v>
      </c>
      <c r="F3406" s="7">
        <v>26</v>
      </c>
      <c r="G3406" t="s">
        <v>8220</v>
      </c>
      <c r="H3406" t="s">
        <v>8223</v>
      </c>
      <c r="I3406" t="s">
        <v>8245</v>
      </c>
      <c r="J3406">
        <v>1409602178</v>
      </c>
      <c r="K3406">
        <v>1406578178</v>
      </c>
      <c r="L3406" t="b">
        <v>0</v>
      </c>
      <c r="M3406">
        <v>2</v>
      </c>
      <c r="N3406" t="b">
        <v>0</v>
      </c>
      <c r="O3406" t="s">
        <v>8269</v>
      </c>
      <c r="P3406">
        <f t="shared" si="212"/>
        <v>0</v>
      </c>
      <c r="Q3406">
        <f t="shared" si="213"/>
        <v>13</v>
      </c>
      <c r="R3406" s="12" t="s">
        <v>8323</v>
      </c>
      <c r="S3406" t="s">
        <v>8326</v>
      </c>
      <c r="T3406" s="17">
        <f t="shared" si="214"/>
        <v>41848.84002314815</v>
      </c>
      <c r="U3406" s="17">
        <f t="shared" si="215"/>
        <v>42442.864861111113</v>
      </c>
    </row>
    <row r="3407" spans="2:21" ht="42.75" hidden="1" x14ac:dyDescent="0.45">
      <c r="B3407">
        <v>4013</v>
      </c>
      <c r="C3407" s="9" t="s">
        <v>4009</v>
      </c>
      <c r="D3407" s="3" t="s">
        <v>8118</v>
      </c>
      <c r="E3407" s="5">
        <v>2000</v>
      </c>
      <c r="F3407" s="7">
        <v>26</v>
      </c>
      <c r="G3407" t="s">
        <v>8220</v>
      </c>
      <c r="H3407" t="s">
        <v>8223</v>
      </c>
      <c r="I3407" t="s">
        <v>8245</v>
      </c>
      <c r="J3407">
        <v>1424070823</v>
      </c>
      <c r="K3407">
        <v>1421478823</v>
      </c>
      <c r="L3407" t="b">
        <v>0</v>
      </c>
      <c r="M3407">
        <v>2</v>
      </c>
      <c r="N3407" t="b">
        <v>0</v>
      </c>
      <c r="O3407" t="s">
        <v>8269</v>
      </c>
      <c r="P3407">
        <f t="shared" si="212"/>
        <v>1</v>
      </c>
      <c r="Q3407">
        <f t="shared" si="213"/>
        <v>13</v>
      </c>
      <c r="R3407" s="12" t="s">
        <v>8323</v>
      </c>
      <c r="S3407" t="s">
        <v>8326</v>
      </c>
      <c r="T3407" s="17">
        <f t="shared" si="214"/>
        <v>42021.301192129627</v>
      </c>
      <c r="U3407" s="17">
        <f t="shared" si="215"/>
        <v>42122.638819444444</v>
      </c>
    </row>
    <row r="3408" spans="2:21" ht="42.75" hidden="1" x14ac:dyDescent="0.45">
      <c r="B3408">
        <v>459</v>
      </c>
      <c r="C3408" s="9" t="s">
        <v>460</v>
      </c>
      <c r="D3408" s="3" t="s">
        <v>4569</v>
      </c>
      <c r="E3408" s="5">
        <v>39000</v>
      </c>
      <c r="F3408" s="7">
        <v>25</v>
      </c>
      <c r="G3408" t="s">
        <v>8220</v>
      </c>
      <c r="H3408" t="s">
        <v>8223</v>
      </c>
      <c r="I3408" t="s">
        <v>8245</v>
      </c>
      <c r="J3408">
        <v>1321201327</v>
      </c>
      <c r="K3408">
        <v>1316013727</v>
      </c>
      <c r="L3408" t="b">
        <v>0</v>
      </c>
      <c r="M3408">
        <v>1</v>
      </c>
      <c r="N3408" t="b">
        <v>0</v>
      </c>
      <c r="O3408" t="s">
        <v>8268</v>
      </c>
      <c r="P3408">
        <f t="shared" si="212"/>
        <v>0</v>
      </c>
      <c r="Q3408">
        <f t="shared" si="213"/>
        <v>25</v>
      </c>
      <c r="R3408" s="12" t="s">
        <v>8321</v>
      </c>
      <c r="S3408" t="s">
        <v>8339</v>
      </c>
      <c r="T3408" s="17">
        <f t="shared" si="214"/>
        <v>40800.6403587963</v>
      </c>
      <c r="U3408" s="17">
        <f t="shared" si="215"/>
        <v>42037.780104166668</v>
      </c>
    </row>
    <row r="3409" spans="2:21" ht="28.5" hidden="1" x14ac:dyDescent="0.45">
      <c r="B3409">
        <v>460</v>
      </c>
      <c r="C3409" s="9" t="s">
        <v>461</v>
      </c>
      <c r="D3409" s="3" t="s">
        <v>4570</v>
      </c>
      <c r="E3409" s="5">
        <v>8500</v>
      </c>
      <c r="F3409" s="7">
        <v>25</v>
      </c>
      <c r="G3409" t="s">
        <v>8220</v>
      </c>
      <c r="H3409" t="s">
        <v>8223</v>
      </c>
      <c r="I3409" t="s">
        <v>8245</v>
      </c>
      <c r="J3409">
        <v>1401595200</v>
      </c>
      <c r="K3409">
        <v>1398862875</v>
      </c>
      <c r="L3409" t="b">
        <v>0</v>
      </c>
      <c r="M3409">
        <v>2</v>
      </c>
      <c r="N3409" t="b">
        <v>0</v>
      </c>
      <c r="O3409" t="s">
        <v>8268</v>
      </c>
      <c r="P3409">
        <f t="shared" si="212"/>
        <v>0</v>
      </c>
      <c r="Q3409">
        <f t="shared" si="213"/>
        <v>12.5</v>
      </c>
      <c r="R3409" s="12" t="s">
        <v>8321</v>
      </c>
      <c r="S3409" t="s">
        <v>8339</v>
      </c>
      <c r="T3409" s="17">
        <f t="shared" si="214"/>
        <v>41759.542534722219</v>
      </c>
      <c r="U3409" s="17">
        <f t="shared" si="215"/>
        <v>41883.84002314815</v>
      </c>
    </row>
    <row r="3410" spans="2:21" ht="42.75" hidden="1" x14ac:dyDescent="0.45">
      <c r="B3410">
        <v>541</v>
      </c>
      <c r="C3410" s="9" t="s">
        <v>542</v>
      </c>
      <c r="D3410" s="3" t="s">
        <v>4651</v>
      </c>
      <c r="E3410" s="5">
        <v>4500</v>
      </c>
      <c r="F3410" s="7">
        <v>25</v>
      </c>
      <c r="G3410" t="s">
        <v>8220</v>
      </c>
      <c r="H3410" t="s">
        <v>8223</v>
      </c>
      <c r="I3410" t="s">
        <v>8245</v>
      </c>
      <c r="J3410">
        <v>1446080834</v>
      </c>
      <c r="K3410">
        <v>1443488834</v>
      </c>
      <c r="L3410" t="b">
        <v>0</v>
      </c>
      <c r="M3410">
        <v>1</v>
      </c>
      <c r="N3410" t="b">
        <v>0</v>
      </c>
      <c r="O3410" t="s">
        <v>8270</v>
      </c>
      <c r="P3410">
        <f t="shared" si="212"/>
        <v>1</v>
      </c>
      <c r="Q3410">
        <f t="shared" si="213"/>
        <v>25</v>
      </c>
      <c r="R3410" s="12" t="s">
        <v>8308</v>
      </c>
      <c r="S3410" t="s">
        <v>8342</v>
      </c>
      <c r="T3410" s="17">
        <f t="shared" si="214"/>
        <v>42276.046689814815</v>
      </c>
      <c r="U3410" s="17">
        <f t="shared" si="215"/>
        <v>42051.301192129627</v>
      </c>
    </row>
    <row r="3411" spans="2:21" ht="42.75" hidden="1" x14ac:dyDescent="0.45">
      <c r="B3411">
        <v>938</v>
      </c>
      <c r="C3411" s="9" t="s">
        <v>939</v>
      </c>
      <c r="D3411" s="3" t="s">
        <v>5048</v>
      </c>
      <c r="E3411" s="5">
        <v>7000</v>
      </c>
      <c r="F3411" s="7">
        <v>25</v>
      </c>
      <c r="G3411" t="s">
        <v>8220</v>
      </c>
      <c r="H3411" t="s">
        <v>8223</v>
      </c>
      <c r="I3411" t="s">
        <v>8245</v>
      </c>
      <c r="J3411">
        <v>1346585448</v>
      </c>
      <c r="K3411">
        <v>1343993448</v>
      </c>
      <c r="L3411" t="b">
        <v>0</v>
      </c>
      <c r="M3411">
        <v>1</v>
      </c>
      <c r="N3411" t="b">
        <v>0</v>
      </c>
      <c r="O3411" t="s">
        <v>8276</v>
      </c>
      <c r="P3411">
        <f t="shared" si="212"/>
        <v>0</v>
      </c>
      <c r="Q3411">
        <f t="shared" si="213"/>
        <v>25</v>
      </c>
      <c r="R3411" s="12" t="s">
        <v>8327</v>
      </c>
      <c r="S3411" t="s">
        <v>8350</v>
      </c>
      <c r="T3411" s="17">
        <f t="shared" si="214"/>
        <v>41124.479722222226</v>
      </c>
      <c r="U3411" s="17">
        <f t="shared" si="215"/>
        <v>40860.682025462964</v>
      </c>
    </row>
    <row r="3412" spans="2:21" ht="42.75" hidden="1" x14ac:dyDescent="0.45">
      <c r="B3412">
        <v>1091</v>
      </c>
      <c r="C3412" s="9" t="s">
        <v>1092</v>
      </c>
      <c r="D3412" s="3" t="s">
        <v>5201</v>
      </c>
      <c r="E3412" s="5">
        <v>200</v>
      </c>
      <c r="F3412" s="7">
        <v>25</v>
      </c>
      <c r="G3412" t="s">
        <v>8220</v>
      </c>
      <c r="H3412" t="s">
        <v>8224</v>
      </c>
      <c r="I3412" t="s">
        <v>8246</v>
      </c>
      <c r="J3412">
        <v>1460313672</v>
      </c>
      <c r="K3412">
        <v>1457725272</v>
      </c>
      <c r="L3412" t="b">
        <v>0</v>
      </c>
      <c r="M3412">
        <v>2</v>
      </c>
      <c r="N3412" t="b">
        <v>0</v>
      </c>
      <c r="O3412" t="s">
        <v>8280</v>
      </c>
      <c r="P3412">
        <f t="shared" si="212"/>
        <v>13</v>
      </c>
      <c r="Q3412">
        <f t="shared" si="213"/>
        <v>12.5</v>
      </c>
      <c r="R3412" s="12" t="s">
        <v>8316</v>
      </c>
      <c r="S3412" t="s">
        <v>8334</v>
      </c>
      <c r="T3412" s="17">
        <f t="shared" si="214"/>
        <v>42440.820277777777</v>
      </c>
      <c r="U3412" s="17">
        <f t="shared" si="215"/>
        <v>41791.166666666664</v>
      </c>
    </row>
    <row r="3413" spans="2:21" ht="42.75" hidden="1" x14ac:dyDescent="0.45">
      <c r="B3413">
        <v>1099</v>
      </c>
      <c r="C3413" s="9" t="s">
        <v>1100</v>
      </c>
      <c r="D3413" s="3" t="s">
        <v>5209</v>
      </c>
      <c r="E3413" s="5">
        <v>5000</v>
      </c>
      <c r="F3413" s="7">
        <v>25</v>
      </c>
      <c r="G3413" t="s">
        <v>8220</v>
      </c>
      <c r="H3413" t="s">
        <v>8224</v>
      </c>
      <c r="I3413" t="s">
        <v>8246</v>
      </c>
      <c r="J3413">
        <v>1431547468</v>
      </c>
      <c r="K3413">
        <v>1428955468</v>
      </c>
      <c r="L3413" t="b">
        <v>0</v>
      </c>
      <c r="M3413">
        <v>1</v>
      </c>
      <c r="N3413" t="b">
        <v>0</v>
      </c>
      <c r="O3413" t="s">
        <v>8280</v>
      </c>
      <c r="P3413">
        <f t="shared" si="212"/>
        <v>1</v>
      </c>
      <c r="Q3413">
        <f t="shared" si="213"/>
        <v>25</v>
      </c>
      <c r="R3413" s="12" t="s">
        <v>8316</v>
      </c>
      <c r="S3413" t="s">
        <v>8334</v>
      </c>
      <c r="T3413" s="17">
        <f t="shared" si="214"/>
        <v>42107.836435185185</v>
      </c>
      <c r="U3413" s="17">
        <f t="shared" si="215"/>
        <v>42306.046689814815</v>
      </c>
    </row>
    <row r="3414" spans="2:21" ht="28.5" hidden="1" x14ac:dyDescent="0.45">
      <c r="B3414">
        <v>1171</v>
      </c>
      <c r="C3414" s="9" t="s">
        <v>1172</v>
      </c>
      <c r="D3414" s="3" t="s">
        <v>5281</v>
      </c>
      <c r="E3414" s="5">
        <v>25000</v>
      </c>
      <c r="F3414" s="7">
        <v>25</v>
      </c>
      <c r="G3414" t="s">
        <v>8220</v>
      </c>
      <c r="H3414" t="s">
        <v>8223</v>
      </c>
      <c r="I3414" t="s">
        <v>8245</v>
      </c>
      <c r="J3414">
        <v>1415909927</v>
      </c>
      <c r="K3414">
        <v>1414351127</v>
      </c>
      <c r="L3414" t="b">
        <v>0</v>
      </c>
      <c r="M3414">
        <v>1</v>
      </c>
      <c r="N3414" t="b">
        <v>0</v>
      </c>
      <c r="O3414" t="s">
        <v>8282</v>
      </c>
      <c r="P3414">
        <f t="shared" si="212"/>
        <v>0</v>
      </c>
      <c r="Q3414">
        <f t="shared" si="213"/>
        <v>25</v>
      </c>
      <c r="R3414" s="12" t="s">
        <v>8319</v>
      </c>
      <c r="S3414" t="s">
        <v>8345</v>
      </c>
      <c r="T3414" s="17">
        <f t="shared" si="214"/>
        <v>41938.804710648146</v>
      </c>
      <c r="U3414" s="17">
        <f t="shared" si="215"/>
        <v>41154.479722222226</v>
      </c>
    </row>
    <row r="3415" spans="2:21" ht="42.75" hidden="1" x14ac:dyDescent="0.45">
      <c r="B3415">
        <v>1229</v>
      </c>
      <c r="C3415" s="9" t="s">
        <v>1230</v>
      </c>
      <c r="D3415" s="3" t="s">
        <v>5339</v>
      </c>
      <c r="E3415" s="5">
        <v>2750</v>
      </c>
      <c r="F3415" s="7">
        <v>25</v>
      </c>
      <c r="G3415" t="s">
        <v>8219</v>
      </c>
      <c r="H3415" t="s">
        <v>8223</v>
      </c>
      <c r="I3415" t="s">
        <v>8245</v>
      </c>
      <c r="J3415">
        <v>1334592000</v>
      </c>
      <c r="K3415">
        <v>1331982127</v>
      </c>
      <c r="L3415" t="b">
        <v>0</v>
      </c>
      <c r="M3415">
        <v>1</v>
      </c>
      <c r="N3415" t="b">
        <v>0</v>
      </c>
      <c r="O3415" t="s">
        <v>8284</v>
      </c>
      <c r="P3415">
        <f t="shared" si="212"/>
        <v>1</v>
      </c>
      <c r="Q3415">
        <f t="shared" si="213"/>
        <v>25</v>
      </c>
      <c r="R3415" s="12" t="s">
        <v>8327</v>
      </c>
      <c r="S3415" t="s">
        <v>8354</v>
      </c>
      <c r="T3415" s="17">
        <f t="shared" si="214"/>
        <v>40985.459803240738</v>
      </c>
      <c r="U3415" s="17">
        <f t="shared" si="215"/>
        <v>42470.778611111105</v>
      </c>
    </row>
    <row r="3416" spans="2:21" ht="42.75" hidden="1" x14ac:dyDescent="0.45">
      <c r="B3416">
        <v>1819</v>
      </c>
      <c r="C3416" s="9" t="s">
        <v>1820</v>
      </c>
      <c r="D3416" s="3" t="s">
        <v>5929</v>
      </c>
      <c r="E3416" s="5">
        <v>1200</v>
      </c>
      <c r="F3416" s="7">
        <v>25</v>
      </c>
      <c r="G3416" t="s">
        <v>8220</v>
      </c>
      <c r="H3416" t="s">
        <v>8223</v>
      </c>
      <c r="I3416" t="s">
        <v>8245</v>
      </c>
      <c r="J3416">
        <v>1406743396</v>
      </c>
      <c r="K3416">
        <v>1404151396</v>
      </c>
      <c r="L3416" t="b">
        <v>0</v>
      </c>
      <c r="M3416">
        <v>4</v>
      </c>
      <c r="N3416" t="b">
        <v>0</v>
      </c>
      <c r="O3416" t="s">
        <v>8283</v>
      </c>
      <c r="P3416">
        <f t="shared" si="212"/>
        <v>2</v>
      </c>
      <c r="Q3416">
        <f t="shared" si="213"/>
        <v>6.25</v>
      </c>
      <c r="R3416" s="12" t="s">
        <v>8313</v>
      </c>
      <c r="S3416" t="s">
        <v>8314</v>
      </c>
      <c r="T3416" s="17">
        <f t="shared" si="214"/>
        <v>41820.752268518518</v>
      </c>
      <c r="U3416" s="17">
        <f t="shared" si="215"/>
        <v>42137.836435185185</v>
      </c>
    </row>
    <row r="3417" spans="2:21" hidden="1" x14ac:dyDescent="0.45">
      <c r="B3417">
        <v>1988</v>
      </c>
      <c r="C3417" s="9" t="s">
        <v>1989</v>
      </c>
      <c r="D3417" s="3" t="s">
        <v>6098</v>
      </c>
      <c r="E3417" s="5">
        <v>6000</v>
      </c>
      <c r="F3417" s="7">
        <v>25</v>
      </c>
      <c r="G3417" t="s">
        <v>8220</v>
      </c>
      <c r="H3417" t="s">
        <v>8223</v>
      </c>
      <c r="I3417" t="s">
        <v>8245</v>
      </c>
      <c r="J3417">
        <v>1440094742</v>
      </c>
      <c r="K3417">
        <v>1437502742</v>
      </c>
      <c r="L3417" t="b">
        <v>0</v>
      </c>
      <c r="M3417">
        <v>1</v>
      </c>
      <c r="N3417" t="b">
        <v>0</v>
      </c>
      <c r="O3417" t="s">
        <v>8294</v>
      </c>
      <c r="P3417">
        <f t="shared" si="212"/>
        <v>0</v>
      </c>
      <c r="Q3417">
        <f t="shared" si="213"/>
        <v>25</v>
      </c>
      <c r="R3417" s="12" t="s">
        <v>8313</v>
      </c>
      <c r="S3417" t="s">
        <v>8353</v>
      </c>
      <c r="T3417" s="17">
        <f t="shared" si="214"/>
        <v>42206.763217592597</v>
      </c>
      <c r="U3417" s="17">
        <f t="shared" si="215"/>
        <v>41956.846377314811</v>
      </c>
    </row>
    <row r="3418" spans="2:21" ht="42.75" hidden="1" x14ac:dyDescent="0.45">
      <c r="B3418">
        <v>2128</v>
      </c>
      <c r="C3418" s="9" t="s">
        <v>2129</v>
      </c>
      <c r="D3418" s="3" t="s">
        <v>6238</v>
      </c>
      <c r="E3418" s="5">
        <v>15000</v>
      </c>
      <c r="F3418" s="7">
        <v>25</v>
      </c>
      <c r="G3418" t="s">
        <v>8220</v>
      </c>
      <c r="H3418" t="s">
        <v>8228</v>
      </c>
      <c r="I3418" t="s">
        <v>8250</v>
      </c>
      <c r="J3418">
        <v>1411324369</v>
      </c>
      <c r="K3418">
        <v>1406140369</v>
      </c>
      <c r="L3418" t="b">
        <v>0</v>
      </c>
      <c r="M3418">
        <v>1</v>
      </c>
      <c r="N3418" t="b">
        <v>0</v>
      </c>
      <c r="O3418" t="s">
        <v>8280</v>
      </c>
      <c r="P3418">
        <f t="shared" si="212"/>
        <v>0</v>
      </c>
      <c r="Q3418">
        <f t="shared" si="213"/>
        <v>25</v>
      </c>
      <c r="R3418" s="12" t="s">
        <v>8316</v>
      </c>
      <c r="S3418" t="s">
        <v>8334</v>
      </c>
      <c r="T3418" s="17">
        <f t="shared" si="214"/>
        <v>41843.772789351853</v>
      </c>
      <c r="U3418" s="17">
        <f t="shared" si="215"/>
        <v>41015.666666666664</v>
      </c>
    </row>
    <row r="3419" spans="2:21" ht="42.75" hidden="1" x14ac:dyDescent="0.45">
      <c r="B3419">
        <v>2131</v>
      </c>
      <c r="C3419" s="9" t="s">
        <v>2132</v>
      </c>
      <c r="D3419" s="3" t="s">
        <v>6241</v>
      </c>
      <c r="E3419" s="5">
        <v>500</v>
      </c>
      <c r="F3419" s="7">
        <v>25</v>
      </c>
      <c r="G3419" t="s">
        <v>8220</v>
      </c>
      <c r="H3419" t="s">
        <v>8223</v>
      </c>
      <c r="I3419" t="s">
        <v>8245</v>
      </c>
      <c r="J3419">
        <v>1436677091</v>
      </c>
      <c r="K3419">
        <v>1434085091</v>
      </c>
      <c r="L3419" t="b">
        <v>0</v>
      </c>
      <c r="M3419">
        <v>3</v>
      </c>
      <c r="N3419" t="b">
        <v>0</v>
      </c>
      <c r="O3419" t="s">
        <v>8280</v>
      </c>
      <c r="P3419">
        <f t="shared" si="212"/>
        <v>5</v>
      </c>
      <c r="Q3419">
        <f t="shared" si="213"/>
        <v>8.33</v>
      </c>
      <c r="R3419" s="12" t="s">
        <v>8316</v>
      </c>
      <c r="S3419" t="s">
        <v>8334</v>
      </c>
      <c r="T3419" s="17">
        <f t="shared" si="214"/>
        <v>42167.207071759258</v>
      </c>
      <c r="U3419" s="17">
        <f t="shared" si="215"/>
        <v>41850.752268518518</v>
      </c>
    </row>
    <row r="3420" spans="2:21" ht="42.75" hidden="1" x14ac:dyDescent="0.45">
      <c r="B3420">
        <v>2354</v>
      </c>
      <c r="C3420" s="9" t="s">
        <v>2355</v>
      </c>
      <c r="D3420" s="3" t="s">
        <v>6464</v>
      </c>
      <c r="E3420" s="5">
        <v>35000</v>
      </c>
      <c r="F3420" s="7">
        <v>25</v>
      </c>
      <c r="G3420" t="s">
        <v>8219</v>
      </c>
      <c r="H3420" t="s">
        <v>8223</v>
      </c>
      <c r="I3420" t="s">
        <v>8245</v>
      </c>
      <c r="J3420">
        <v>1420910460</v>
      </c>
      <c r="K3420">
        <v>1415726460</v>
      </c>
      <c r="L3420" t="b">
        <v>0</v>
      </c>
      <c r="M3420">
        <v>1</v>
      </c>
      <c r="N3420" t="b">
        <v>0</v>
      </c>
      <c r="O3420" t="s">
        <v>8270</v>
      </c>
      <c r="P3420">
        <f t="shared" si="212"/>
        <v>0</v>
      </c>
      <c r="Q3420">
        <f t="shared" si="213"/>
        <v>25</v>
      </c>
      <c r="R3420" s="12" t="s">
        <v>8308</v>
      </c>
      <c r="S3420" t="s">
        <v>8342</v>
      </c>
      <c r="T3420" s="17">
        <f t="shared" si="214"/>
        <v>41954.722916666666</v>
      </c>
      <c r="U3420" s="17">
        <f t="shared" si="215"/>
        <v>42236.763217592597</v>
      </c>
    </row>
    <row r="3421" spans="2:21" ht="28.5" hidden="1" x14ac:dyDescent="0.45">
      <c r="B3421">
        <v>2391</v>
      </c>
      <c r="C3421" s="9" t="s">
        <v>2392</v>
      </c>
      <c r="D3421" s="3" t="s">
        <v>6501</v>
      </c>
      <c r="E3421" s="5">
        <v>20000</v>
      </c>
      <c r="F3421" s="7">
        <v>25</v>
      </c>
      <c r="G3421" t="s">
        <v>8219</v>
      </c>
      <c r="H3421" t="s">
        <v>8223</v>
      </c>
      <c r="I3421" t="s">
        <v>8245</v>
      </c>
      <c r="J3421">
        <v>1427825044</v>
      </c>
      <c r="K3421">
        <v>1425236644</v>
      </c>
      <c r="L3421" t="b">
        <v>0</v>
      </c>
      <c r="M3421">
        <v>1</v>
      </c>
      <c r="N3421" t="b">
        <v>0</v>
      </c>
      <c r="O3421" t="s">
        <v>8270</v>
      </c>
      <c r="P3421">
        <f t="shared" si="212"/>
        <v>0</v>
      </c>
      <c r="Q3421">
        <f t="shared" si="213"/>
        <v>25</v>
      </c>
      <c r="R3421" s="12" t="s">
        <v>8308</v>
      </c>
      <c r="S3421" t="s">
        <v>8342</v>
      </c>
      <c r="T3421" s="17">
        <f t="shared" si="214"/>
        <v>42064.794490740736</v>
      </c>
      <c r="U3421" s="17">
        <f t="shared" si="215"/>
        <v>41903.772789351853</v>
      </c>
    </row>
    <row r="3422" spans="2:21" ht="42.75" hidden="1" x14ac:dyDescent="0.45">
      <c r="B3422">
        <v>2413</v>
      </c>
      <c r="C3422" s="9" t="s">
        <v>2414</v>
      </c>
      <c r="D3422" s="3" t="s">
        <v>6523</v>
      </c>
      <c r="E3422" s="5">
        <v>3000</v>
      </c>
      <c r="F3422" s="7">
        <v>25</v>
      </c>
      <c r="G3422" t="s">
        <v>8220</v>
      </c>
      <c r="H3422" t="s">
        <v>8223</v>
      </c>
      <c r="I3422" t="s">
        <v>8245</v>
      </c>
      <c r="J3422">
        <v>1401579000</v>
      </c>
      <c r="K3422">
        <v>1398911882</v>
      </c>
      <c r="L3422" t="b">
        <v>0</v>
      </c>
      <c r="M3422">
        <v>3</v>
      </c>
      <c r="N3422" t="b">
        <v>0</v>
      </c>
      <c r="O3422" t="s">
        <v>8282</v>
      </c>
      <c r="P3422">
        <f t="shared" si="212"/>
        <v>1</v>
      </c>
      <c r="Q3422">
        <f t="shared" si="213"/>
        <v>8.33</v>
      </c>
      <c r="R3422" s="12" t="s">
        <v>8319</v>
      </c>
      <c r="S3422" t="s">
        <v>8345</v>
      </c>
      <c r="T3422" s="17">
        <f t="shared" si="214"/>
        <v>41760.10974537037</v>
      </c>
      <c r="U3422" s="17">
        <f t="shared" si="215"/>
        <v>42197.207071759258</v>
      </c>
    </row>
    <row r="3423" spans="2:21" ht="42.75" hidden="1" x14ac:dyDescent="0.45">
      <c r="B3423">
        <v>2692</v>
      </c>
      <c r="C3423" s="9" t="s">
        <v>2692</v>
      </c>
      <c r="D3423" s="3" t="s">
        <v>6802</v>
      </c>
      <c r="E3423" s="5">
        <v>3500</v>
      </c>
      <c r="F3423" s="7">
        <v>25</v>
      </c>
      <c r="G3423" t="s">
        <v>8220</v>
      </c>
      <c r="H3423" t="s">
        <v>8223</v>
      </c>
      <c r="I3423" t="s">
        <v>8245</v>
      </c>
      <c r="J3423">
        <v>1427266860</v>
      </c>
      <c r="K3423">
        <v>1424678460</v>
      </c>
      <c r="L3423" t="b">
        <v>0</v>
      </c>
      <c r="M3423">
        <v>1</v>
      </c>
      <c r="N3423" t="b">
        <v>0</v>
      </c>
      <c r="O3423" t="s">
        <v>8282</v>
      </c>
      <c r="P3423">
        <f t="shared" si="212"/>
        <v>1</v>
      </c>
      <c r="Q3423">
        <f t="shared" si="213"/>
        <v>25</v>
      </c>
      <c r="R3423" s="12" t="s">
        <v>8319</v>
      </c>
      <c r="S3423" t="s">
        <v>8345</v>
      </c>
      <c r="T3423" s="17">
        <f t="shared" si="214"/>
        <v>42058.334027777775</v>
      </c>
      <c r="U3423" s="17">
        <f t="shared" si="215"/>
        <v>42014.722916666666</v>
      </c>
    </row>
    <row r="3424" spans="2:21" ht="42.75" hidden="1" x14ac:dyDescent="0.45">
      <c r="B3424">
        <v>2762</v>
      </c>
      <c r="C3424" s="9" t="s">
        <v>2762</v>
      </c>
      <c r="D3424" s="3" t="s">
        <v>6872</v>
      </c>
      <c r="E3424" s="5">
        <v>3250</v>
      </c>
      <c r="F3424" s="7">
        <v>25</v>
      </c>
      <c r="G3424" t="s">
        <v>8220</v>
      </c>
      <c r="H3424" t="s">
        <v>8223</v>
      </c>
      <c r="I3424" t="s">
        <v>8245</v>
      </c>
      <c r="J3424">
        <v>1332114795</v>
      </c>
      <c r="K3424">
        <v>1326934395</v>
      </c>
      <c r="L3424" t="b">
        <v>0</v>
      </c>
      <c r="M3424">
        <v>1</v>
      </c>
      <c r="N3424" t="b">
        <v>0</v>
      </c>
      <c r="O3424" t="s">
        <v>8302</v>
      </c>
      <c r="P3424">
        <f t="shared" si="212"/>
        <v>1</v>
      </c>
      <c r="Q3424">
        <f t="shared" si="213"/>
        <v>25</v>
      </c>
      <c r="R3424" s="12" t="s">
        <v>8311</v>
      </c>
      <c r="S3424" t="s">
        <v>8356</v>
      </c>
      <c r="T3424" s="17">
        <f t="shared" si="214"/>
        <v>40927.036979166667</v>
      </c>
      <c r="U3424" s="17">
        <f t="shared" si="215"/>
        <v>42094.752824074079</v>
      </c>
    </row>
    <row r="3425" spans="2:22" hidden="1" x14ac:dyDescent="0.45">
      <c r="B3425">
        <v>2893</v>
      </c>
      <c r="C3425" s="9" t="s">
        <v>2893</v>
      </c>
      <c r="D3425" s="3" t="s">
        <v>7003</v>
      </c>
      <c r="E3425" s="5">
        <v>5000</v>
      </c>
      <c r="F3425" s="7">
        <v>25</v>
      </c>
      <c r="G3425" t="s">
        <v>8220</v>
      </c>
      <c r="H3425" t="s">
        <v>8223</v>
      </c>
      <c r="I3425" t="s">
        <v>8245</v>
      </c>
      <c r="J3425">
        <v>1420768800</v>
      </c>
      <c r="K3425">
        <v>1415644395</v>
      </c>
      <c r="L3425" t="b">
        <v>0</v>
      </c>
      <c r="M3425">
        <v>2</v>
      </c>
      <c r="N3425" t="b">
        <v>0</v>
      </c>
      <c r="O3425" t="s">
        <v>8269</v>
      </c>
      <c r="P3425">
        <f t="shared" si="212"/>
        <v>1</v>
      </c>
      <c r="Q3425">
        <f t="shared" si="213"/>
        <v>12.5</v>
      </c>
      <c r="R3425" s="12" t="s">
        <v>8323</v>
      </c>
      <c r="S3425" t="s">
        <v>8326</v>
      </c>
      <c r="T3425" s="17">
        <f t="shared" si="214"/>
        <v>41953.773090277777</v>
      </c>
      <c r="U3425" s="17">
        <f t="shared" si="215"/>
        <v>41790.979166666664</v>
      </c>
    </row>
    <row r="3426" spans="2:22" ht="42.75" hidden="1" x14ac:dyDescent="0.45">
      <c r="B3426">
        <v>2902</v>
      </c>
      <c r="C3426" s="9" t="s">
        <v>2902</v>
      </c>
      <c r="D3426" s="3" t="s">
        <v>7012</v>
      </c>
      <c r="E3426" s="5">
        <v>150000</v>
      </c>
      <c r="F3426" s="7">
        <v>25</v>
      </c>
      <c r="G3426" t="s">
        <v>8220</v>
      </c>
      <c r="H3426" t="s">
        <v>8223</v>
      </c>
      <c r="I3426" t="s">
        <v>8245</v>
      </c>
      <c r="J3426">
        <v>1440412396</v>
      </c>
      <c r="K3426">
        <v>1437820396</v>
      </c>
      <c r="L3426" t="b">
        <v>0</v>
      </c>
      <c r="M3426">
        <v>1</v>
      </c>
      <c r="N3426" t="b">
        <v>0</v>
      </c>
      <c r="O3426" t="s">
        <v>8269</v>
      </c>
      <c r="P3426">
        <f t="shared" si="212"/>
        <v>0</v>
      </c>
      <c r="Q3426">
        <f t="shared" si="213"/>
        <v>25</v>
      </c>
      <c r="R3426" s="12" t="s">
        <v>8323</v>
      </c>
      <c r="S3426" t="s">
        <v>8326</v>
      </c>
      <c r="T3426" s="17">
        <f t="shared" si="214"/>
        <v>42210.439768518518</v>
      </c>
      <c r="U3426" s="17">
        <f t="shared" si="215"/>
        <v>42088.292361111111</v>
      </c>
    </row>
    <row r="3427" spans="2:22" ht="42.75" hidden="1" x14ac:dyDescent="0.45">
      <c r="B3427">
        <v>2949</v>
      </c>
      <c r="C3427" s="9" t="s">
        <v>2949</v>
      </c>
      <c r="D3427" s="3" t="s">
        <v>7059</v>
      </c>
      <c r="E3427" s="5">
        <v>1000</v>
      </c>
      <c r="F3427" s="7">
        <v>25</v>
      </c>
      <c r="G3427" t="s">
        <v>8220</v>
      </c>
      <c r="H3427" t="s">
        <v>8223</v>
      </c>
      <c r="I3427" t="s">
        <v>8245</v>
      </c>
      <c r="J3427">
        <v>1447965917</v>
      </c>
      <c r="K3427">
        <v>1445370317</v>
      </c>
      <c r="L3427" t="b">
        <v>0</v>
      </c>
      <c r="M3427">
        <v>2</v>
      </c>
      <c r="N3427" t="b">
        <v>0</v>
      </c>
      <c r="O3427" t="s">
        <v>8301</v>
      </c>
      <c r="P3427">
        <f t="shared" si="212"/>
        <v>3</v>
      </c>
      <c r="Q3427">
        <f t="shared" si="213"/>
        <v>12.5</v>
      </c>
      <c r="R3427" s="12" t="s">
        <v>8323</v>
      </c>
      <c r="S3427" t="s">
        <v>8324</v>
      </c>
      <c r="T3427" s="17">
        <f t="shared" si="214"/>
        <v>42297.823113425926</v>
      </c>
      <c r="U3427" s="17">
        <f t="shared" si="215"/>
        <v>40986.995312500003</v>
      </c>
    </row>
    <row r="3428" spans="2:22" ht="28.5" hidden="1" x14ac:dyDescent="0.45">
      <c r="B3428">
        <v>3094</v>
      </c>
      <c r="C3428" s="9" t="s">
        <v>3094</v>
      </c>
      <c r="D3428" s="3" t="s">
        <v>7204</v>
      </c>
      <c r="E3428" s="5">
        <v>100000</v>
      </c>
      <c r="F3428" s="7">
        <v>25</v>
      </c>
      <c r="G3428" t="s">
        <v>8220</v>
      </c>
      <c r="H3428" t="s">
        <v>8223</v>
      </c>
      <c r="I3428" t="s">
        <v>8245</v>
      </c>
      <c r="J3428">
        <v>1442775956</v>
      </c>
      <c r="K3428">
        <v>1437591956</v>
      </c>
      <c r="L3428" t="b">
        <v>0</v>
      </c>
      <c r="M3428">
        <v>1</v>
      </c>
      <c r="N3428" t="b">
        <v>0</v>
      </c>
      <c r="O3428" t="s">
        <v>8301</v>
      </c>
      <c r="P3428">
        <f t="shared" si="212"/>
        <v>0</v>
      </c>
      <c r="Q3428">
        <f t="shared" si="213"/>
        <v>25</v>
      </c>
      <c r="R3428" s="12" t="s">
        <v>8323</v>
      </c>
      <c r="S3428" t="s">
        <v>8324</v>
      </c>
      <c r="T3428" s="17">
        <f t="shared" si="214"/>
        <v>42207.795787037037</v>
      </c>
      <c r="U3428" s="17">
        <f t="shared" si="215"/>
        <v>42013.083333333328</v>
      </c>
    </row>
    <row r="3429" spans="2:22" ht="42.75" hidden="1" x14ac:dyDescent="0.45">
      <c r="B3429">
        <v>3201</v>
      </c>
      <c r="C3429" s="9" t="s">
        <v>3201</v>
      </c>
      <c r="D3429" s="3" t="s">
        <v>7311</v>
      </c>
      <c r="E3429" s="5">
        <v>2000</v>
      </c>
      <c r="F3429" s="7">
        <v>25</v>
      </c>
      <c r="G3429" t="s">
        <v>8220</v>
      </c>
      <c r="H3429" t="s">
        <v>8224</v>
      </c>
      <c r="I3429" t="s">
        <v>8246</v>
      </c>
      <c r="J3429">
        <v>1409509477</v>
      </c>
      <c r="K3429">
        <v>1407695077</v>
      </c>
      <c r="L3429" t="b">
        <v>0</v>
      </c>
      <c r="M3429">
        <v>2</v>
      </c>
      <c r="N3429" t="b">
        <v>0</v>
      </c>
      <c r="O3429" t="s">
        <v>8303</v>
      </c>
      <c r="P3429">
        <f t="shared" si="212"/>
        <v>1</v>
      </c>
      <c r="Q3429">
        <f t="shared" si="213"/>
        <v>12.5</v>
      </c>
      <c r="R3429" s="12" t="s">
        <v>8323</v>
      </c>
      <c r="S3429" t="s">
        <v>8335</v>
      </c>
      <c r="T3429" s="17">
        <f t="shared" si="214"/>
        <v>41861.767094907409</v>
      </c>
      <c r="U3429" s="17">
        <f t="shared" si="215"/>
        <v>42240.439768518518</v>
      </c>
      <c r="V3429">
        <f>YEAR(T:T)</f>
        <v>2014</v>
      </c>
    </row>
    <row r="3430" spans="2:22" ht="28.5" x14ac:dyDescent="0.45">
      <c r="B3430">
        <v>3747</v>
      </c>
      <c r="C3430" s="9" t="s">
        <v>3744</v>
      </c>
      <c r="D3430" s="3" t="s">
        <v>7857</v>
      </c>
      <c r="E3430" s="5">
        <v>2500</v>
      </c>
      <c r="F3430" s="7">
        <v>25</v>
      </c>
      <c r="G3430" t="s">
        <v>8220</v>
      </c>
      <c r="H3430" t="s">
        <v>8224</v>
      </c>
      <c r="I3430" t="s">
        <v>8246</v>
      </c>
      <c r="J3430">
        <v>1436137140</v>
      </c>
      <c r="K3430">
        <v>1433833896</v>
      </c>
      <c r="L3430" t="b">
        <v>0</v>
      </c>
      <c r="M3430">
        <v>1</v>
      </c>
      <c r="N3430" t="b">
        <v>0</v>
      </c>
      <c r="O3430" t="s">
        <v>8269</v>
      </c>
      <c r="P3430">
        <f t="shared" si="212"/>
        <v>1</v>
      </c>
      <c r="Q3430">
        <f t="shared" si="213"/>
        <v>25</v>
      </c>
      <c r="R3430" s="12" t="s">
        <v>8323</v>
      </c>
      <c r="S3430" t="s">
        <v>8326</v>
      </c>
      <c r="T3430" s="17">
        <f t="shared" si="214"/>
        <v>42164.299722222218</v>
      </c>
      <c r="U3430" s="17">
        <f t="shared" si="215"/>
        <v>42327.864780092597</v>
      </c>
    </row>
    <row r="3431" spans="2:22" ht="42.75" hidden="1" x14ac:dyDescent="0.45">
      <c r="B3431">
        <v>3855</v>
      </c>
      <c r="C3431" s="9" t="s">
        <v>3852</v>
      </c>
      <c r="D3431" s="3" t="s">
        <v>7964</v>
      </c>
      <c r="E3431" s="5">
        <v>1000</v>
      </c>
      <c r="F3431" s="7">
        <v>25</v>
      </c>
      <c r="G3431" t="s">
        <v>8220</v>
      </c>
      <c r="H3431" t="s">
        <v>8223</v>
      </c>
      <c r="I3431" t="s">
        <v>8245</v>
      </c>
      <c r="J3431">
        <v>1427408271</v>
      </c>
      <c r="K3431">
        <v>1424819871</v>
      </c>
      <c r="L3431" t="b">
        <v>0</v>
      </c>
      <c r="M3431">
        <v>1</v>
      </c>
      <c r="N3431" t="b">
        <v>0</v>
      </c>
      <c r="O3431" t="s">
        <v>8269</v>
      </c>
      <c r="P3431">
        <f t="shared" si="212"/>
        <v>3</v>
      </c>
      <c r="Q3431">
        <f t="shared" si="213"/>
        <v>25</v>
      </c>
      <c r="R3431" s="12" t="s">
        <v>8323</v>
      </c>
      <c r="S3431" t="s">
        <v>8326</v>
      </c>
      <c r="T3431" s="17">
        <f t="shared" si="214"/>
        <v>42059.970729166671</v>
      </c>
      <c r="U3431" s="17">
        <f t="shared" si="215"/>
        <v>42267.795787037037</v>
      </c>
    </row>
    <row r="3432" spans="2:22" ht="28.5" hidden="1" x14ac:dyDescent="0.45">
      <c r="B3432">
        <v>3881</v>
      </c>
      <c r="C3432" s="9" t="s">
        <v>3878</v>
      </c>
      <c r="D3432" s="3" t="s">
        <v>7990</v>
      </c>
      <c r="E3432" s="5">
        <v>500</v>
      </c>
      <c r="F3432" s="7">
        <v>25</v>
      </c>
      <c r="G3432" t="s">
        <v>8219</v>
      </c>
      <c r="H3432" t="s">
        <v>8223</v>
      </c>
      <c r="I3432" t="s">
        <v>8245</v>
      </c>
      <c r="J3432">
        <v>1487550399</v>
      </c>
      <c r="K3432">
        <v>1484958399</v>
      </c>
      <c r="L3432" t="b">
        <v>0</v>
      </c>
      <c r="M3432">
        <v>1</v>
      </c>
      <c r="N3432" t="b">
        <v>0</v>
      </c>
      <c r="O3432" t="s">
        <v>8303</v>
      </c>
      <c r="P3432">
        <f t="shared" si="212"/>
        <v>5</v>
      </c>
      <c r="Q3432">
        <f t="shared" si="213"/>
        <v>25</v>
      </c>
      <c r="R3432" s="12" t="s">
        <v>8323</v>
      </c>
      <c r="S3432" t="s">
        <v>8335</v>
      </c>
      <c r="T3432" s="17">
        <f t="shared" si="214"/>
        <v>42756.018506944441</v>
      </c>
      <c r="U3432" s="17">
        <f t="shared" si="215"/>
        <v>41882.767094907409</v>
      </c>
    </row>
    <row r="3433" spans="2:22" ht="42.75" hidden="1" x14ac:dyDescent="0.45">
      <c r="B3433">
        <v>3901</v>
      </c>
      <c r="C3433" s="9" t="s">
        <v>3898</v>
      </c>
      <c r="D3433" s="3" t="s">
        <v>8009</v>
      </c>
      <c r="E3433" s="5">
        <v>3000</v>
      </c>
      <c r="F3433" s="7">
        <v>25</v>
      </c>
      <c r="G3433" t="s">
        <v>8220</v>
      </c>
      <c r="H3433" t="s">
        <v>8223</v>
      </c>
      <c r="I3433" t="s">
        <v>8245</v>
      </c>
      <c r="J3433">
        <v>1450554599</v>
      </c>
      <c r="K3433">
        <v>1447098599</v>
      </c>
      <c r="L3433" t="b">
        <v>0</v>
      </c>
      <c r="M3433">
        <v>1</v>
      </c>
      <c r="N3433" t="b">
        <v>0</v>
      </c>
      <c r="O3433" t="s">
        <v>8269</v>
      </c>
      <c r="P3433">
        <f t="shared" si="212"/>
        <v>1</v>
      </c>
      <c r="Q3433">
        <f t="shared" si="213"/>
        <v>25</v>
      </c>
      <c r="R3433" s="12" t="s">
        <v>8323</v>
      </c>
      <c r="S3433" t="s">
        <v>8326</v>
      </c>
      <c r="T3433" s="17">
        <f t="shared" si="214"/>
        <v>42317.826377314821</v>
      </c>
      <c r="U3433" s="17">
        <f t="shared" si="215"/>
        <v>42190.957638888889</v>
      </c>
    </row>
    <row r="3434" spans="2:22" ht="42.75" x14ac:dyDescent="0.45">
      <c r="B3434">
        <v>3927</v>
      </c>
      <c r="C3434" s="9" t="s">
        <v>3924</v>
      </c>
      <c r="D3434" s="3" t="s">
        <v>8035</v>
      </c>
      <c r="E3434" s="5">
        <v>2500</v>
      </c>
      <c r="F3434" s="7">
        <v>25</v>
      </c>
      <c r="G3434" t="s">
        <v>8220</v>
      </c>
      <c r="H3434" t="s">
        <v>8224</v>
      </c>
      <c r="I3434" t="s">
        <v>8246</v>
      </c>
      <c r="J3434">
        <v>1407565504</v>
      </c>
      <c r="K3434">
        <v>1404973504</v>
      </c>
      <c r="L3434" t="b">
        <v>0</v>
      </c>
      <c r="M3434">
        <v>2</v>
      </c>
      <c r="N3434" t="b">
        <v>0</v>
      </c>
      <c r="O3434" t="s">
        <v>8269</v>
      </c>
      <c r="P3434">
        <f t="shared" si="212"/>
        <v>1</v>
      </c>
      <c r="Q3434">
        <f t="shared" si="213"/>
        <v>12.5</v>
      </c>
      <c r="R3434" s="12" t="s">
        <v>8323</v>
      </c>
      <c r="S3434" t="s">
        <v>8326</v>
      </c>
      <c r="T3434" s="17">
        <f t="shared" si="214"/>
        <v>41830.267407407409</v>
      </c>
      <c r="U3434" s="17">
        <f t="shared" si="215"/>
        <v>42089.929062499999</v>
      </c>
    </row>
    <row r="3435" spans="2:22" ht="42.75" hidden="1" x14ac:dyDescent="0.45">
      <c r="B3435">
        <v>3950</v>
      </c>
      <c r="C3435" s="9" t="s">
        <v>3947</v>
      </c>
      <c r="D3435" s="3" t="s">
        <v>8058</v>
      </c>
      <c r="E3435" s="5">
        <v>4000</v>
      </c>
      <c r="F3435" s="7">
        <v>25</v>
      </c>
      <c r="G3435" t="s">
        <v>8220</v>
      </c>
      <c r="H3435" t="s">
        <v>8223</v>
      </c>
      <c r="I3435" t="s">
        <v>8245</v>
      </c>
      <c r="J3435">
        <v>1460140500</v>
      </c>
      <c r="K3435">
        <v>1457628680</v>
      </c>
      <c r="L3435" t="b">
        <v>0</v>
      </c>
      <c r="M3435">
        <v>1</v>
      </c>
      <c r="N3435" t="b">
        <v>0</v>
      </c>
      <c r="O3435" t="s">
        <v>8269</v>
      </c>
      <c r="P3435">
        <f t="shared" si="212"/>
        <v>1</v>
      </c>
      <c r="Q3435">
        <f t="shared" si="213"/>
        <v>25</v>
      </c>
      <c r="R3435" s="12" t="s">
        <v>8323</v>
      </c>
      <c r="S3435" t="s">
        <v>8326</v>
      </c>
      <c r="T3435" s="17">
        <f t="shared" si="214"/>
        <v>42439.702314814815</v>
      </c>
      <c r="U3435" s="17">
        <f t="shared" si="215"/>
        <v>42786.018506944441</v>
      </c>
    </row>
    <row r="3436" spans="2:22" ht="42.75" hidden="1" x14ac:dyDescent="0.45">
      <c r="B3436">
        <v>3952</v>
      </c>
      <c r="C3436" s="9" t="s">
        <v>3949</v>
      </c>
      <c r="D3436" s="3" t="s">
        <v>8059</v>
      </c>
      <c r="E3436" s="5">
        <v>26000</v>
      </c>
      <c r="F3436" s="7">
        <v>25</v>
      </c>
      <c r="G3436" t="s">
        <v>8220</v>
      </c>
      <c r="H3436" t="s">
        <v>8223</v>
      </c>
      <c r="I3436" t="s">
        <v>8245</v>
      </c>
      <c r="J3436">
        <v>1445885890</v>
      </c>
      <c r="K3436">
        <v>1440701890</v>
      </c>
      <c r="L3436" t="b">
        <v>0</v>
      </c>
      <c r="M3436">
        <v>1</v>
      </c>
      <c r="N3436" t="b">
        <v>0</v>
      </c>
      <c r="O3436" t="s">
        <v>8269</v>
      </c>
      <c r="P3436">
        <f t="shared" si="212"/>
        <v>0</v>
      </c>
      <c r="Q3436">
        <f t="shared" si="213"/>
        <v>25</v>
      </c>
      <c r="R3436" s="12" t="s">
        <v>8323</v>
      </c>
      <c r="S3436" t="s">
        <v>8326</v>
      </c>
      <c r="T3436" s="17">
        <f t="shared" si="214"/>
        <v>42243.790393518517</v>
      </c>
      <c r="U3436" s="17">
        <f t="shared" si="215"/>
        <v>42357.826377314821</v>
      </c>
    </row>
    <row r="3437" spans="2:22" ht="57" hidden="1" x14ac:dyDescent="0.45">
      <c r="B3437">
        <v>4066</v>
      </c>
      <c r="C3437" s="9" t="s">
        <v>4062</v>
      </c>
      <c r="D3437" s="3" t="s">
        <v>8170</v>
      </c>
      <c r="E3437" s="5">
        <v>15000</v>
      </c>
      <c r="F3437" s="7">
        <v>25</v>
      </c>
      <c r="G3437" t="s">
        <v>8220</v>
      </c>
      <c r="H3437" t="s">
        <v>8223</v>
      </c>
      <c r="I3437" t="s">
        <v>8245</v>
      </c>
      <c r="J3437">
        <v>1463619388</v>
      </c>
      <c r="K3437">
        <v>1461027388</v>
      </c>
      <c r="L3437" t="b">
        <v>0</v>
      </c>
      <c r="M3437">
        <v>1</v>
      </c>
      <c r="N3437" t="b">
        <v>0</v>
      </c>
      <c r="O3437" t="s">
        <v>8269</v>
      </c>
      <c r="P3437">
        <f t="shared" si="212"/>
        <v>0</v>
      </c>
      <c r="Q3437">
        <f t="shared" si="213"/>
        <v>25</v>
      </c>
      <c r="R3437" s="12" t="s">
        <v>8323</v>
      </c>
      <c r="S3437" t="s">
        <v>8326</v>
      </c>
      <c r="T3437" s="17">
        <f t="shared" si="214"/>
        <v>42479.039212962962</v>
      </c>
      <c r="U3437" s="17">
        <f t="shared" si="215"/>
        <v>41860.267407407409</v>
      </c>
    </row>
    <row r="3438" spans="2:22" ht="42.75" hidden="1" x14ac:dyDescent="0.45">
      <c r="B3438">
        <v>430</v>
      </c>
      <c r="C3438" s="9" t="s">
        <v>431</v>
      </c>
      <c r="D3438" s="3" t="s">
        <v>4540</v>
      </c>
      <c r="E3438" s="5">
        <v>1000</v>
      </c>
      <c r="F3438" s="7">
        <v>24</v>
      </c>
      <c r="G3438" t="s">
        <v>8220</v>
      </c>
      <c r="H3438" t="s">
        <v>8223</v>
      </c>
      <c r="I3438" t="s">
        <v>8245</v>
      </c>
      <c r="J3438">
        <v>1378866867</v>
      </c>
      <c r="K3438">
        <v>1377570867</v>
      </c>
      <c r="L3438" t="b">
        <v>0</v>
      </c>
      <c r="M3438">
        <v>5</v>
      </c>
      <c r="N3438" t="b">
        <v>0</v>
      </c>
      <c r="O3438" t="s">
        <v>8268</v>
      </c>
      <c r="P3438">
        <f t="shared" si="212"/>
        <v>2</v>
      </c>
      <c r="Q3438">
        <f t="shared" si="213"/>
        <v>4.8</v>
      </c>
      <c r="R3438" s="12" t="s">
        <v>8321</v>
      </c>
      <c r="S3438" t="s">
        <v>8339</v>
      </c>
      <c r="T3438" s="17">
        <f t="shared" si="214"/>
        <v>41513.107256944444</v>
      </c>
      <c r="U3438" s="17">
        <f t="shared" si="215"/>
        <v>42468.774305555555</v>
      </c>
    </row>
    <row r="3439" spans="2:22" ht="42.75" hidden="1" x14ac:dyDescent="0.45">
      <c r="B3439">
        <v>2948</v>
      </c>
      <c r="C3439" s="9" t="s">
        <v>2948</v>
      </c>
      <c r="D3439" s="3" t="s">
        <v>7058</v>
      </c>
      <c r="E3439" s="5">
        <v>500000</v>
      </c>
      <c r="F3439" s="7">
        <v>24</v>
      </c>
      <c r="G3439" t="s">
        <v>8220</v>
      </c>
      <c r="H3439" t="s">
        <v>8223</v>
      </c>
      <c r="I3439" t="s">
        <v>8245</v>
      </c>
      <c r="J3439">
        <v>1433259293</v>
      </c>
      <c r="K3439">
        <v>1428075293</v>
      </c>
      <c r="L3439" t="b">
        <v>0</v>
      </c>
      <c r="M3439">
        <v>9</v>
      </c>
      <c r="N3439" t="b">
        <v>0</v>
      </c>
      <c r="O3439" t="s">
        <v>8301</v>
      </c>
      <c r="P3439">
        <f t="shared" si="212"/>
        <v>0</v>
      </c>
      <c r="Q3439">
        <f t="shared" si="213"/>
        <v>2.67</v>
      </c>
      <c r="R3439" s="12" t="s">
        <v>8323</v>
      </c>
      <c r="S3439" t="s">
        <v>8324</v>
      </c>
      <c r="T3439" s="17">
        <f t="shared" si="214"/>
        <v>42097.649224537032</v>
      </c>
      <c r="U3439" s="17">
        <f t="shared" si="215"/>
        <v>42303.790393518517</v>
      </c>
    </row>
    <row r="3440" spans="2:22" ht="42.75" hidden="1" x14ac:dyDescent="0.45">
      <c r="B3440">
        <v>2895</v>
      </c>
      <c r="C3440" s="9" t="s">
        <v>2895</v>
      </c>
      <c r="D3440" s="3" t="s">
        <v>7005</v>
      </c>
      <c r="E3440" s="5">
        <v>500</v>
      </c>
      <c r="F3440" s="7">
        <v>23</v>
      </c>
      <c r="G3440" t="s">
        <v>8220</v>
      </c>
      <c r="H3440" t="s">
        <v>8223</v>
      </c>
      <c r="I3440" t="s">
        <v>8245</v>
      </c>
      <c r="J3440">
        <v>1403470800</v>
      </c>
      <c r="K3440">
        <v>1403356792</v>
      </c>
      <c r="L3440" t="b">
        <v>0</v>
      </c>
      <c r="M3440">
        <v>4</v>
      </c>
      <c r="N3440" t="b">
        <v>0</v>
      </c>
      <c r="O3440" t="s">
        <v>8269</v>
      </c>
      <c r="P3440">
        <f t="shared" si="212"/>
        <v>5</v>
      </c>
      <c r="Q3440">
        <f t="shared" si="213"/>
        <v>5.75</v>
      </c>
      <c r="R3440" s="12" t="s">
        <v>8323</v>
      </c>
      <c r="S3440" t="s">
        <v>8326</v>
      </c>
      <c r="T3440" s="17">
        <f t="shared" si="214"/>
        <v>41811.555462962962</v>
      </c>
      <c r="U3440" s="17">
        <f t="shared" si="215"/>
        <v>42509.039212962962</v>
      </c>
    </row>
    <row r="3441" spans="2:21" ht="42.75" hidden="1" x14ac:dyDescent="0.45">
      <c r="B3441">
        <v>4002</v>
      </c>
      <c r="C3441" s="9" t="s">
        <v>3998</v>
      </c>
      <c r="D3441" s="3" t="s">
        <v>8108</v>
      </c>
      <c r="E3441" s="5">
        <v>1250</v>
      </c>
      <c r="F3441" s="7">
        <v>23</v>
      </c>
      <c r="G3441" t="s">
        <v>8220</v>
      </c>
      <c r="H3441" t="s">
        <v>8223</v>
      </c>
      <c r="I3441" t="s">
        <v>8245</v>
      </c>
      <c r="J3441">
        <v>1411779761</v>
      </c>
      <c r="K3441">
        <v>1409187761</v>
      </c>
      <c r="L3441" t="b">
        <v>0</v>
      </c>
      <c r="M3441">
        <v>4</v>
      </c>
      <c r="N3441" t="b">
        <v>0</v>
      </c>
      <c r="O3441" t="s">
        <v>8269</v>
      </c>
      <c r="P3441">
        <f t="shared" si="212"/>
        <v>2</v>
      </c>
      <c r="Q3441">
        <f t="shared" si="213"/>
        <v>5.75</v>
      </c>
      <c r="R3441" s="12" t="s">
        <v>8323</v>
      </c>
      <c r="S3441" t="s">
        <v>8326</v>
      </c>
      <c r="T3441" s="17">
        <f t="shared" si="214"/>
        <v>41879.043530092589</v>
      </c>
      <c r="U3441" s="17">
        <f t="shared" si="215"/>
        <v>41528.107256944444</v>
      </c>
    </row>
    <row r="3442" spans="2:21" ht="28.5" hidden="1" x14ac:dyDescent="0.45">
      <c r="B3442">
        <v>1736</v>
      </c>
      <c r="C3442" s="9" t="s">
        <v>1737</v>
      </c>
      <c r="D3442" s="3" t="s">
        <v>5846</v>
      </c>
      <c r="E3442" s="5">
        <v>3000</v>
      </c>
      <c r="F3442" s="7">
        <v>22</v>
      </c>
      <c r="G3442" t="s">
        <v>8220</v>
      </c>
      <c r="H3442" t="s">
        <v>8223</v>
      </c>
      <c r="I3442" t="s">
        <v>8245</v>
      </c>
      <c r="J3442">
        <v>1447018833</v>
      </c>
      <c r="K3442">
        <v>1444423233</v>
      </c>
      <c r="L3442" t="b">
        <v>0</v>
      </c>
      <c r="M3442">
        <v>1</v>
      </c>
      <c r="N3442" t="b">
        <v>0</v>
      </c>
      <c r="O3442" t="s">
        <v>8291</v>
      </c>
      <c r="P3442">
        <f t="shared" si="212"/>
        <v>1</v>
      </c>
      <c r="Q3442">
        <f t="shared" si="213"/>
        <v>22</v>
      </c>
      <c r="R3442" s="12" t="s">
        <v>8327</v>
      </c>
      <c r="S3442" t="s">
        <v>8330</v>
      </c>
      <c r="T3442" s="17">
        <f t="shared" si="214"/>
        <v>42286.861493055556</v>
      </c>
      <c r="U3442" s="17">
        <f t="shared" si="215"/>
        <v>42157.649224537032</v>
      </c>
    </row>
    <row r="3443" spans="2:21" ht="57" hidden="1" x14ac:dyDescent="0.45">
      <c r="B3443">
        <v>3074</v>
      </c>
      <c r="C3443" s="9" t="s">
        <v>3074</v>
      </c>
      <c r="D3443" s="3" t="s">
        <v>7184</v>
      </c>
      <c r="E3443" s="5">
        <v>25000</v>
      </c>
      <c r="F3443" s="7">
        <v>22</v>
      </c>
      <c r="G3443" t="s">
        <v>8220</v>
      </c>
      <c r="H3443" t="s">
        <v>8229</v>
      </c>
      <c r="I3443" t="s">
        <v>8248</v>
      </c>
      <c r="J3443">
        <v>1457617359</v>
      </c>
      <c r="K3443">
        <v>1455025359</v>
      </c>
      <c r="L3443" t="b">
        <v>0</v>
      </c>
      <c r="M3443">
        <v>3</v>
      </c>
      <c r="N3443" t="b">
        <v>0</v>
      </c>
      <c r="O3443" t="s">
        <v>8301</v>
      </c>
      <c r="P3443">
        <f t="shared" si="212"/>
        <v>0</v>
      </c>
      <c r="Q3443">
        <f t="shared" si="213"/>
        <v>7.33</v>
      </c>
      <c r="R3443" s="12" t="s">
        <v>8323</v>
      </c>
      <c r="S3443" t="s">
        <v>8324</v>
      </c>
      <c r="T3443" s="17">
        <f t="shared" si="214"/>
        <v>42409.571284722217</v>
      </c>
      <c r="U3443" s="17">
        <f t="shared" si="215"/>
        <v>41812.875</v>
      </c>
    </row>
    <row r="3444" spans="2:21" ht="42.75" hidden="1" x14ac:dyDescent="0.45">
      <c r="B3444">
        <v>777</v>
      </c>
      <c r="C3444" s="9" t="s">
        <v>778</v>
      </c>
      <c r="D3444" s="3" t="s">
        <v>4887</v>
      </c>
      <c r="E3444" s="5">
        <v>3000</v>
      </c>
      <c r="F3444" s="7">
        <v>21</v>
      </c>
      <c r="G3444" t="s">
        <v>8220</v>
      </c>
      <c r="H3444" t="s">
        <v>8223</v>
      </c>
      <c r="I3444" t="s">
        <v>8245</v>
      </c>
      <c r="J3444">
        <v>1375313577</v>
      </c>
      <c r="K3444">
        <v>1372721577</v>
      </c>
      <c r="L3444" t="b">
        <v>0</v>
      </c>
      <c r="M3444">
        <v>3</v>
      </c>
      <c r="N3444" t="b">
        <v>0</v>
      </c>
      <c r="O3444" t="s">
        <v>8273</v>
      </c>
      <c r="P3444">
        <f t="shared" si="212"/>
        <v>1</v>
      </c>
      <c r="Q3444">
        <f t="shared" si="213"/>
        <v>7</v>
      </c>
      <c r="R3444" s="12" t="s">
        <v>8311</v>
      </c>
      <c r="S3444" t="s">
        <v>8352</v>
      </c>
      <c r="T3444" s="17">
        <f t="shared" si="214"/>
        <v>41456.981215277774</v>
      </c>
      <c r="U3444" s="17">
        <f t="shared" si="215"/>
        <v>41909.043530092589</v>
      </c>
    </row>
    <row r="3445" spans="2:21" ht="28.5" hidden="1" x14ac:dyDescent="0.45">
      <c r="B3445">
        <v>900</v>
      </c>
      <c r="C3445" s="9" t="s">
        <v>901</v>
      </c>
      <c r="D3445" s="3" t="s">
        <v>5010</v>
      </c>
      <c r="E3445" s="5">
        <v>5000</v>
      </c>
      <c r="F3445" s="7">
        <v>21</v>
      </c>
      <c r="G3445" t="s">
        <v>8220</v>
      </c>
      <c r="H3445" t="s">
        <v>8223</v>
      </c>
      <c r="I3445" t="s">
        <v>8245</v>
      </c>
      <c r="J3445">
        <v>1459365802</v>
      </c>
      <c r="K3445">
        <v>1456777402</v>
      </c>
      <c r="L3445" t="b">
        <v>0</v>
      </c>
      <c r="M3445">
        <v>2</v>
      </c>
      <c r="N3445" t="b">
        <v>0</v>
      </c>
      <c r="O3445" t="s">
        <v>8276</v>
      </c>
      <c r="P3445">
        <f t="shared" si="212"/>
        <v>0</v>
      </c>
      <c r="Q3445">
        <f t="shared" si="213"/>
        <v>10.5</v>
      </c>
      <c r="R3445" s="12" t="s">
        <v>8327</v>
      </c>
      <c r="S3445" t="s">
        <v>8350</v>
      </c>
      <c r="T3445" s="17">
        <f t="shared" si="214"/>
        <v>42429.84956018519</v>
      </c>
      <c r="U3445" s="17">
        <f t="shared" si="215"/>
        <v>42316.90315972222</v>
      </c>
    </row>
    <row r="3446" spans="2:21" ht="57" hidden="1" x14ac:dyDescent="0.45">
      <c r="B3446">
        <v>1092</v>
      </c>
      <c r="C3446" s="9" t="s">
        <v>1093</v>
      </c>
      <c r="D3446" s="3" t="s">
        <v>5202</v>
      </c>
      <c r="E3446" s="5">
        <v>2000</v>
      </c>
      <c r="F3446" s="7">
        <v>21</v>
      </c>
      <c r="G3446" t="s">
        <v>8220</v>
      </c>
      <c r="H3446" t="s">
        <v>8223</v>
      </c>
      <c r="I3446" t="s">
        <v>8245</v>
      </c>
      <c r="J3446">
        <v>1357432638</v>
      </c>
      <c r="K3446">
        <v>1354840638</v>
      </c>
      <c r="L3446" t="b">
        <v>0</v>
      </c>
      <c r="M3446">
        <v>7</v>
      </c>
      <c r="N3446" t="b">
        <v>0</v>
      </c>
      <c r="O3446" t="s">
        <v>8280</v>
      </c>
      <c r="P3446">
        <f t="shared" si="212"/>
        <v>1</v>
      </c>
      <c r="Q3446">
        <f t="shared" si="213"/>
        <v>3</v>
      </c>
      <c r="R3446" s="12" t="s">
        <v>8316</v>
      </c>
      <c r="S3446" t="s">
        <v>8334</v>
      </c>
      <c r="T3446" s="17">
        <f t="shared" si="214"/>
        <v>41250.025902777779</v>
      </c>
      <c r="U3446" s="17">
        <f t="shared" si="215"/>
        <v>42439.571284722217</v>
      </c>
    </row>
    <row r="3447" spans="2:21" ht="42.75" hidden="1" x14ac:dyDescent="0.45">
      <c r="B3447">
        <v>1129</v>
      </c>
      <c r="C3447" s="9" t="s">
        <v>1130</v>
      </c>
      <c r="D3447" s="3" t="s">
        <v>5239</v>
      </c>
      <c r="E3447" s="5">
        <v>20000</v>
      </c>
      <c r="F3447" s="7">
        <v>21</v>
      </c>
      <c r="G3447" t="s">
        <v>8220</v>
      </c>
      <c r="H3447" t="s">
        <v>8223</v>
      </c>
      <c r="I3447" t="s">
        <v>8245</v>
      </c>
      <c r="J3447">
        <v>1465107693</v>
      </c>
      <c r="K3447">
        <v>1462515693</v>
      </c>
      <c r="L3447" t="b">
        <v>0</v>
      </c>
      <c r="M3447">
        <v>2</v>
      </c>
      <c r="N3447" t="b">
        <v>0</v>
      </c>
      <c r="O3447" t="s">
        <v>8281</v>
      </c>
      <c r="P3447">
        <f t="shared" si="212"/>
        <v>0</v>
      </c>
      <c r="Q3447">
        <f t="shared" si="213"/>
        <v>10.5</v>
      </c>
      <c r="R3447" s="12" t="s">
        <v>8316</v>
      </c>
      <c r="S3447" t="s">
        <v>8344</v>
      </c>
      <c r="T3447" s="17">
        <f t="shared" si="214"/>
        <v>42496.264965277776</v>
      </c>
      <c r="U3447" s="17">
        <f t="shared" si="215"/>
        <v>41486.981215277774</v>
      </c>
    </row>
    <row r="3448" spans="2:21" ht="42.75" hidden="1" x14ac:dyDescent="0.45">
      <c r="B3448">
        <v>2430</v>
      </c>
      <c r="C3448" s="9" t="s">
        <v>2431</v>
      </c>
      <c r="D3448" s="3" t="s">
        <v>6540</v>
      </c>
      <c r="E3448" s="5">
        <v>3000</v>
      </c>
      <c r="F3448" s="7">
        <v>21</v>
      </c>
      <c r="G3448" t="s">
        <v>8220</v>
      </c>
      <c r="H3448" t="s">
        <v>8223</v>
      </c>
      <c r="I3448" t="s">
        <v>8245</v>
      </c>
      <c r="J3448">
        <v>1455246504</v>
      </c>
      <c r="K3448">
        <v>1452654504</v>
      </c>
      <c r="L3448" t="b">
        <v>0</v>
      </c>
      <c r="M3448">
        <v>2</v>
      </c>
      <c r="N3448" t="b">
        <v>0</v>
      </c>
      <c r="O3448" t="s">
        <v>8282</v>
      </c>
      <c r="P3448">
        <f t="shared" si="212"/>
        <v>1</v>
      </c>
      <c r="Q3448">
        <f t="shared" si="213"/>
        <v>10.5</v>
      </c>
      <c r="R3448" s="12" t="s">
        <v>8319</v>
      </c>
      <c r="S3448" t="s">
        <v>8345</v>
      </c>
      <c r="T3448" s="17">
        <f t="shared" si="214"/>
        <v>42382.130833333329</v>
      </c>
      <c r="U3448" s="17">
        <f t="shared" si="215"/>
        <v>42459.807893518519</v>
      </c>
    </row>
    <row r="3449" spans="2:21" ht="42.75" hidden="1" x14ac:dyDescent="0.45">
      <c r="B3449">
        <v>2890</v>
      </c>
      <c r="C3449" s="9" t="s">
        <v>2890</v>
      </c>
      <c r="D3449" s="3" t="s">
        <v>7000</v>
      </c>
      <c r="E3449" s="5">
        <v>2000</v>
      </c>
      <c r="F3449" s="7">
        <v>21</v>
      </c>
      <c r="G3449" t="s">
        <v>8220</v>
      </c>
      <c r="H3449" t="s">
        <v>8223</v>
      </c>
      <c r="I3449" t="s">
        <v>8245</v>
      </c>
      <c r="J3449">
        <v>1407553200</v>
      </c>
      <c r="K3449">
        <v>1405100992</v>
      </c>
      <c r="L3449" t="b">
        <v>0</v>
      </c>
      <c r="M3449">
        <v>3</v>
      </c>
      <c r="N3449" t="b">
        <v>0</v>
      </c>
      <c r="O3449" t="s">
        <v>8269</v>
      </c>
      <c r="P3449">
        <f t="shared" si="212"/>
        <v>1</v>
      </c>
      <c r="Q3449">
        <f t="shared" si="213"/>
        <v>7</v>
      </c>
      <c r="R3449" s="12" t="s">
        <v>8323</v>
      </c>
      <c r="S3449" t="s">
        <v>8326</v>
      </c>
      <c r="T3449" s="17">
        <f t="shared" si="214"/>
        <v>41831.742962962962</v>
      </c>
      <c r="U3449" s="17">
        <f t="shared" si="215"/>
        <v>41280.025902777779</v>
      </c>
    </row>
    <row r="3450" spans="2:21" ht="42.75" x14ac:dyDescent="0.45">
      <c r="B3450">
        <v>3961</v>
      </c>
      <c r="C3450" s="9" t="s">
        <v>3958</v>
      </c>
      <c r="D3450" s="3" t="s">
        <v>8068</v>
      </c>
      <c r="E3450" s="5">
        <v>5000</v>
      </c>
      <c r="F3450" s="7">
        <v>21</v>
      </c>
      <c r="G3450" t="s">
        <v>8220</v>
      </c>
      <c r="H3450" t="s">
        <v>8224</v>
      </c>
      <c r="I3450" t="s">
        <v>8246</v>
      </c>
      <c r="J3450">
        <v>1399584210</v>
      </c>
      <c r="K3450">
        <v>1397683410</v>
      </c>
      <c r="L3450" t="b">
        <v>0</v>
      </c>
      <c r="M3450">
        <v>2</v>
      </c>
      <c r="N3450" t="b">
        <v>0</v>
      </c>
      <c r="O3450" t="s">
        <v>8269</v>
      </c>
      <c r="P3450">
        <f t="shared" si="212"/>
        <v>0</v>
      </c>
      <c r="Q3450">
        <f t="shared" si="213"/>
        <v>10.5</v>
      </c>
      <c r="R3450" s="12" t="s">
        <v>8323</v>
      </c>
      <c r="S3450" t="s">
        <v>8326</v>
      </c>
      <c r="T3450" s="17">
        <f t="shared" si="214"/>
        <v>41745.891319444447</v>
      </c>
      <c r="U3450" s="17">
        <f t="shared" si="215"/>
        <v>42526.264965277776</v>
      </c>
    </row>
    <row r="3451" spans="2:21" ht="28.5" x14ac:dyDescent="0.45">
      <c r="B3451">
        <v>4041</v>
      </c>
      <c r="C3451" s="9" t="s">
        <v>4037</v>
      </c>
      <c r="D3451" s="3" t="s">
        <v>8145</v>
      </c>
      <c r="E3451" s="5">
        <v>5000</v>
      </c>
      <c r="F3451" s="7">
        <v>21</v>
      </c>
      <c r="G3451" t="s">
        <v>8220</v>
      </c>
      <c r="H3451" t="s">
        <v>8224</v>
      </c>
      <c r="I3451" t="s">
        <v>8246</v>
      </c>
      <c r="J3451">
        <v>1473160954</v>
      </c>
      <c r="K3451">
        <v>1467976954</v>
      </c>
      <c r="L3451" t="b">
        <v>0</v>
      </c>
      <c r="M3451">
        <v>2</v>
      </c>
      <c r="N3451" t="b">
        <v>0</v>
      </c>
      <c r="O3451" t="s">
        <v>8269</v>
      </c>
      <c r="P3451">
        <f t="shared" si="212"/>
        <v>0</v>
      </c>
      <c r="Q3451">
        <f t="shared" si="213"/>
        <v>10.5</v>
      </c>
      <c r="R3451" s="12" t="s">
        <v>8323</v>
      </c>
      <c r="S3451" t="s">
        <v>8326</v>
      </c>
      <c r="T3451" s="17">
        <f t="shared" si="214"/>
        <v>42559.474004629628</v>
      </c>
      <c r="U3451" s="17">
        <f t="shared" si="215"/>
        <v>42412.130833333329</v>
      </c>
    </row>
    <row r="3452" spans="2:21" ht="42.75" hidden="1" x14ac:dyDescent="0.45">
      <c r="B3452">
        <v>4042</v>
      </c>
      <c r="C3452" s="9" t="s">
        <v>4038</v>
      </c>
      <c r="D3452" s="3" t="s">
        <v>8146</v>
      </c>
      <c r="E3452" s="5">
        <v>10000</v>
      </c>
      <c r="F3452" s="7">
        <v>21</v>
      </c>
      <c r="G3452" t="s">
        <v>8220</v>
      </c>
      <c r="H3452" t="s">
        <v>8223</v>
      </c>
      <c r="I3452" t="s">
        <v>8245</v>
      </c>
      <c r="J3452">
        <v>1421781360</v>
      </c>
      <c r="K3452">
        <v>1419213664</v>
      </c>
      <c r="L3452" t="b">
        <v>0</v>
      </c>
      <c r="M3452">
        <v>3</v>
      </c>
      <c r="N3452" t="b">
        <v>0</v>
      </c>
      <c r="O3452" t="s">
        <v>8269</v>
      </c>
      <c r="P3452">
        <f t="shared" si="212"/>
        <v>0</v>
      </c>
      <c r="Q3452">
        <f t="shared" si="213"/>
        <v>7</v>
      </c>
      <c r="R3452" s="12" t="s">
        <v>8323</v>
      </c>
      <c r="S3452" t="s">
        <v>8326</v>
      </c>
      <c r="T3452" s="17">
        <f t="shared" si="214"/>
        <v>41995.084074074075</v>
      </c>
      <c r="U3452" s="17">
        <f t="shared" si="215"/>
        <v>41860.125</v>
      </c>
    </row>
    <row r="3453" spans="2:21" ht="42.75" hidden="1" x14ac:dyDescent="0.45">
      <c r="B3453">
        <v>213</v>
      </c>
      <c r="C3453" s="9" t="s">
        <v>215</v>
      </c>
      <c r="D3453" s="3" t="s">
        <v>4323</v>
      </c>
      <c r="E3453" s="5">
        <v>50000</v>
      </c>
      <c r="F3453" s="7">
        <v>20</v>
      </c>
      <c r="G3453" t="s">
        <v>8220</v>
      </c>
      <c r="H3453" t="s">
        <v>8223</v>
      </c>
      <c r="I3453" t="s">
        <v>8245</v>
      </c>
      <c r="J3453">
        <v>1439734001</v>
      </c>
      <c r="K3453">
        <v>1437142547</v>
      </c>
      <c r="L3453" t="b">
        <v>0</v>
      </c>
      <c r="M3453">
        <v>1</v>
      </c>
      <c r="N3453" t="b">
        <v>0</v>
      </c>
      <c r="O3453" t="s">
        <v>8266</v>
      </c>
      <c r="P3453">
        <f t="shared" si="212"/>
        <v>0</v>
      </c>
      <c r="Q3453">
        <f t="shared" si="213"/>
        <v>20</v>
      </c>
      <c r="R3453" s="12" t="s">
        <v>8321</v>
      </c>
      <c r="S3453" t="s">
        <v>8325</v>
      </c>
      <c r="T3453" s="17">
        <f t="shared" si="214"/>
        <v>42202.594293981485</v>
      </c>
      <c r="U3453" s="17">
        <f t="shared" si="215"/>
        <v>41767.891319444447</v>
      </c>
    </row>
    <row r="3454" spans="2:21" ht="42.75" hidden="1" x14ac:dyDescent="0.45">
      <c r="B3454">
        <v>569</v>
      </c>
      <c r="C3454" s="9" t="s">
        <v>570</v>
      </c>
      <c r="D3454" s="3" t="s">
        <v>4679</v>
      </c>
      <c r="E3454" s="5">
        <v>2500</v>
      </c>
      <c r="F3454" s="7">
        <v>20</v>
      </c>
      <c r="G3454" t="s">
        <v>8220</v>
      </c>
      <c r="H3454" t="s">
        <v>8228</v>
      </c>
      <c r="I3454" t="s">
        <v>8250</v>
      </c>
      <c r="J3454">
        <v>1451679612</v>
      </c>
      <c r="K3454">
        <v>1449087612</v>
      </c>
      <c r="L3454" t="b">
        <v>0</v>
      </c>
      <c r="M3454">
        <v>1</v>
      </c>
      <c r="N3454" t="b">
        <v>0</v>
      </c>
      <c r="O3454" t="s">
        <v>8270</v>
      </c>
      <c r="P3454">
        <f t="shared" si="212"/>
        <v>1</v>
      </c>
      <c r="Q3454">
        <f t="shared" si="213"/>
        <v>20</v>
      </c>
      <c r="R3454" s="12" t="s">
        <v>8308</v>
      </c>
      <c r="S3454" t="s">
        <v>8342</v>
      </c>
      <c r="T3454" s="17">
        <f t="shared" si="214"/>
        <v>42340.847361111111</v>
      </c>
      <c r="U3454" s="17">
        <f t="shared" si="215"/>
        <v>42619.474004629628</v>
      </c>
    </row>
    <row r="3455" spans="2:21" ht="42.75" hidden="1" x14ac:dyDescent="0.45">
      <c r="B3455">
        <v>597</v>
      </c>
      <c r="C3455" s="9" t="s">
        <v>598</v>
      </c>
      <c r="D3455" s="3" t="s">
        <v>4707</v>
      </c>
      <c r="E3455" s="5">
        <v>7500</v>
      </c>
      <c r="F3455" s="7">
        <v>20</v>
      </c>
      <c r="G3455" t="s">
        <v>8220</v>
      </c>
      <c r="H3455" t="s">
        <v>8223</v>
      </c>
      <c r="I3455" t="s">
        <v>8245</v>
      </c>
      <c r="J3455">
        <v>1469980800</v>
      </c>
      <c r="K3455">
        <v>1466787335</v>
      </c>
      <c r="L3455" t="b">
        <v>0</v>
      </c>
      <c r="M3455">
        <v>2</v>
      </c>
      <c r="N3455" t="b">
        <v>0</v>
      </c>
      <c r="O3455" t="s">
        <v>8270</v>
      </c>
      <c r="P3455">
        <f t="shared" si="212"/>
        <v>0</v>
      </c>
      <c r="Q3455">
        <f t="shared" si="213"/>
        <v>10</v>
      </c>
      <c r="R3455" s="12" t="s">
        <v>8308</v>
      </c>
      <c r="S3455" t="s">
        <v>8342</v>
      </c>
      <c r="T3455" s="17">
        <f t="shared" si="214"/>
        <v>42545.705266203702</v>
      </c>
      <c r="U3455" s="17">
        <f t="shared" si="215"/>
        <v>42024.802777777775</v>
      </c>
    </row>
    <row r="3456" spans="2:21" ht="42.75" hidden="1" x14ac:dyDescent="0.45">
      <c r="B3456">
        <v>884</v>
      </c>
      <c r="C3456" s="9" t="s">
        <v>885</v>
      </c>
      <c r="D3456" s="3" t="s">
        <v>4994</v>
      </c>
      <c r="E3456" s="5">
        <v>2000</v>
      </c>
      <c r="F3456" s="7">
        <v>20</v>
      </c>
      <c r="G3456" t="s">
        <v>8220</v>
      </c>
      <c r="H3456" t="s">
        <v>8223</v>
      </c>
      <c r="I3456" t="s">
        <v>8245</v>
      </c>
      <c r="J3456">
        <v>1336789860</v>
      </c>
      <c r="K3456">
        <v>1331666146</v>
      </c>
      <c r="L3456" t="b">
        <v>0</v>
      </c>
      <c r="M3456">
        <v>2</v>
      </c>
      <c r="N3456" t="b">
        <v>0</v>
      </c>
      <c r="O3456" t="s">
        <v>8277</v>
      </c>
      <c r="P3456">
        <f t="shared" si="212"/>
        <v>1</v>
      </c>
      <c r="Q3456">
        <f t="shared" si="213"/>
        <v>10</v>
      </c>
      <c r="R3456" s="12" t="s">
        <v>8327</v>
      </c>
      <c r="S3456" t="s">
        <v>8328</v>
      </c>
      <c r="T3456" s="17">
        <f t="shared" si="214"/>
        <v>40981.802615740737</v>
      </c>
      <c r="U3456" s="17">
        <f t="shared" si="215"/>
        <v>42232.587974537033</v>
      </c>
    </row>
    <row r="3457" spans="2:21" ht="42.75" hidden="1" x14ac:dyDescent="0.45">
      <c r="B3457">
        <v>1133</v>
      </c>
      <c r="C3457" s="9" t="s">
        <v>1134</v>
      </c>
      <c r="D3457" s="3" t="s">
        <v>5243</v>
      </c>
      <c r="E3457" s="5">
        <v>3000</v>
      </c>
      <c r="F3457" s="7">
        <v>20</v>
      </c>
      <c r="G3457" t="s">
        <v>8220</v>
      </c>
      <c r="H3457" t="s">
        <v>8224</v>
      </c>
      <c r="I3457" t="s">
        <v>8246</v>
      </c>
      <c r="J3457">
        <v>1406799981</v>
      </c>
      <c r="K3457">
        <v>1404207981</v>
      </c>
      <c r="L3457" t="b">
        <v>0</v>
      </c>
      <c r="M3457">
        <v>1</v>
      </c>
      <c r="N3457" t="b">
        <v>0</v>
      </c>
      <c r="O3457" t="s">
        <v>8281</v>
      </c>
      <c r="P3457">
        <f t="shared" si="212"/>
        <v>1</v>
      </c>
      <c r="Q3457">
        <f t="shared" si="213"/>
        <v>20</v>
      </c>
      <c r="R3457" s="12" t="s">
        <v>8316</v>
      </c>
      <c r="S3457" t="s">
        <v>8344</v>
      </c>
      <c r="T3457" s="17">
        <f t="shared" si="214"/>
        <v>41821.407187500001</v>
      </c>
      <c r="U3457" s="17">
        <f t="shared" si="215"/>
        <v>42370.847361111111</v>
      </c>
    </row>
    <row r="3458" spans="2:21" ht="42.75" hidden="1" x14ac:dyDescent="0.45">
      <c r="B3458">
        <v>1542</v>
      </c>
      <c r="C3458" s="9" t="s">
        <v>1543</v>
      </c>
      <c r="D3458" s="3" t="s">
        <v>5652</v>
      </c>
      <c r="E3458" s="5">
        <v>500</v>
      </c>
      <c r="F3458" s="7">
        <v>20</v>
      </c>
      <c r="G3458" t="s">
        <v>8220</v>
      </c>
      <c r="H3458" t="s">
        <v>8228</v>
      </c>
      <c r="I3458" t="s">
        <v>8250</v>
      </c>
      <c r="J3458">
        <v>1435708500</v>
      </c>
      <c r="K3458">
        <v>1434412500</v>
      </c>
      <c r="L3458" t="b">
        <v>0</v>
      </c>
      <c r="M3458">
        <v>1</v>
      </c>
      <c r="N3458" t="b">
        <v>0</v>
      </c>
      <c r="O3458" t="s">
        <v>8287</v>
      </c>
      <c r="P3458">
        <f t="shared" si="212"/>
        <v>4</v>
      </c>
      <c r="Q3458">
        <f t="shared" si="213"/>
        <v>20</v>
      </c>
      <c r="R3458" s="12" t="s">
        <v>8313</v>
      </c>
      <c r="S3458" t="s">
        <v>8355</v>
      </c>
      <c r="T3458" s="17">
        <f t="shared" si="214"/>
        <v>42170.996527777781</v>
      </c>
      <c r="U3458" s="17">
        <f t="shared" si="215"/>
        <v>42582.666666666672</v>
      </c>
    </row>
    <row r="3459" spans="2:21" ht="28.5" hidden="1" x14ac:dyDescent="0.45">
      <c r="B3459">
        <v>1738</v>
      </c>
      <c r="C3459" s="9" t="s">
        <v>1739</v>
      </c>
      <c r="D3459" s="3" t="s">
        <v>5848</v>
      </c>
      <c r="E3459" s="5">
        <v>5000</v>
      </c>
      <c r="F3459" s="7">
        <v>20</v>
      </c>
      <c r="G3459" t="s">
        <v>8220</v>
      </c>
      <c r="H3459" t="s">
        <v>8223</v>
      </c>
      <c r="I3459" t="s">
        <v>8245</v>
      </c>
      <c r="J3459">
        <v>1412283542</v>
      </c>
      <c r="K3459">
        <v>1409691542</v>
      </c>
      <c r="L3459" t="b">
        <v>0</v>
      </c>
      <c r="M3459">
        <v>1</v>
      </c>
      <c r="N3459" t="b">
        <v>0</v>
      </c>
      <c r="O3459" t="s">
        <v>8291</v>
      </c>
      <c r="P3459">
        <f t="shared" ref="P3459:P3522" si="216">ROUND(F3459/E3459*100,0)</f>
        <v>0</v>
      </c>
      <c r="Q3459">
        <f t="shared" ref="Q3459:Q3522" si="217">IFERROR(ROUND(F3459/M3459,2),0)</f>
        <v>20</v>
      </c>
      <c r="R3459" s="12" t="s">
        <v>8327</v>
      </c>
      <c r="S3459" t="s">
        <v>8330</v>
      </c>
      <c r="T3459" s="17">
        <f t="shared" ref="T3459:T3522" si="218">(((K3459/60)/60)/24)+DATE(1970,1,1)</f>
        <v>41884.874328703707</v>
      </c>
      <c r="U3459" s="17">
        <f t="shared" si="215"/>
        <v>41041.104861111111</v>
      </c>
    </row>
    <row r="3460" spans="2:21" ht="42.75" hidden="1" x14ac:dyDescent="0.45">
      <c r="B3460">
        <v>2863</v>
      </c>
      <c r="C3460" s="9" t="s">
        <v>2863</v>
      </c>
      <c r="D3460" s="3" t="s">
        <v>6973</v>
      </c>
      <c r="E3460" s="5">
        <v>50000</v>
      </c>
      <c r="F3460" s="7">
        <v>20</v>
      </c>
      <c r="G3460" t="s">
        <v>8220</v>
      </c>
      <c r="H3460" t="s">
        <v>8223</v>
      </c>
      <c r="I3460" t="s">
        <v>8245</v>
      </c>
      <c r="J3460">
        <v>1410279123</v>
      </c>
      <c r="K3460">
        <v>1405095123</v>
      </c>
      <c r="L3460" t="b">
        <v>0</v>
      </c>
      <c r="M3460">
        <v>1</v>
      </c>
      <c r="N3460" t="b">
        <v>0</v>
      </c>
      <c r="O3460" t="s">
        <v>8269</v>
      </c>
      <c r="P3460">
        <f t="shared" si="216"/>
        <v>0</v>
      </c>
      <c r="Q3460">
        <f t="shared" si="217"/>
        <v>20</v>
      </c>
      <c r="R3460" s="12" t="s">
        <v>8323</v>
      </c>
      <c r="S3460" t="s">
        <v>8326</v>
      </c>
      <c r="T3460" s="17">
        <f t="shared" si="218"/>
        <v>41831.675034722226</v>
      </c>
      <c r="U3460" s="17">
        <f t="shared" si="215"/>
        <v>41851.407187500001</v>
      </c>
    </row>
    <row r="3461" spans="2:21" ht="42.75" hidden="1" x14ac:dyDescent="0.45">
      <c r="B3461">
        <v>2909</v>
      </c>
      <c r="C3461" s="9" t="s">
        <v>2909</v>
      </c>
      <c r="D3461" s="3" t="s">
        <v>7019</v>
      </c>
      <c r="E3461" s="5">
        <v>180000</v>
      </c>
      <c r="F3461" s="7">
        <v>20</v>
      </c>
      <c r="G3461" t="s">
        <v>8220</v>
      </c>
      <c r="H3461" t="s">
        <v>8223</v>
      </c>
      <c r="I3461" t="s">
        <v>8245</v>
      </c>
      <c r="J3461">
        <v>1416944760</v>
      </c>
      <c r="K3461">
        <v>1413527001</v>
      </c>
      <c r="L3461" t="b">
        <v>0</v>
      </c>
      <c r="M3461">
        <v>1</v>
      </c>
      <c r="N3461" t="b">
        <v>0</v>
      </c>
      <c r="O3461" t="s">
        <v>8269</v>
      </c>
      <c r="P3461">
        <f t="shared" si="216"/>
        <v>0</v>
      </c>
      <c r="Q3461">
        <f t="shared" si="217"/>
        <v>20</v>
      </c>
      <c r="R3461" s="12" t="s">
        <v>8323</v>
      </c>
      <c r="S3461" t="s">
        <v>8326</v>
      </c>
      <c r="T3461" s="17">
        <f t="shared" si="218"/>
        <v>41929.266215277778</v>
      </c>
      <c r="U3461" s="17">
        <f t="shared" si="215"/>
        <v>42185.996527777781</v>
      </c>
    </row>
    <row r="3462" spans="2:21" ht="28.5" x14ac:dyDescent="0.45">
      <c r="B3462">
        <v>3735</v>
      </c>
      <c r="C3462" s="9" t="s">
        <v>3732</v>
      </c>
      <c r="D3462" s="3" t="s">
        <v>7845</v>
      </c>
      <c r="E3462" s="5">
        <v>150</v>
      </c>
      <c r="F3462" s="7">
        <v>20</v>
      </c>
      <c r="G3462" t="s">
        <v>8220</v>
      </c>
      <c r="H3462" t="s">
        <v>8224</v>
      </c>
      <c r="I3462" t="s">
        <v>8246</v>
      </c>
      <c r="J3462">
        <v>1432831089</v>
      </c>
      <c r="K3462">
        <v>1430239089</v>
      </c>
      <c r="L3462" t="b">
        <v>0</v>
      </c>
      <c r="M3462">
        <v>2</v>
      </c>
      <c r="N3462" t="b">
        <v>0</v>
      </c>
      <c r="O3462" t="s">
        <v>8269</v>
      </c>
      <c r="P3462">
        <f t="shared" si="216"/>
        <v>13</v>
      </c>
      <c r="Q3462">
        <f t="shared" si="217"/>
        <v>10</v>
      </c>
      <c r="R3462" s="12" t="s">
        <v>8323</v>
      </c>
      <c r="S3462" t="s">
        <v>8326</v>
      </c>
      <c r="T3462" s="17">
        <f t="shared" si="218"/>
        <v>42122.693159722221</v>
      </c>
      <c r="U3462" s="17">
        <f t="shared" ref="U3462:U3525" si="219">(((J3459/60)/60)/24)+DATE(1970,1,1)</f>
        <v>41914.874328703707</v>
      </c>
    </row>
    <row r="3463" spans="2:21" ht="42.75" hidden="1" x14ac:dyDescent="0.45">
      <c r="B3463">
        <v>3852</v>
      </c>
      <c r="C3463" s="9" t="s">
        <v>3849</v>
      </c>
      <c r="D3463" s="3" t="s">
        <v>7961</v>
      </c>
      <c r="E3463" s="5">
        <v>10000</v>
      </c>
      <c r="F3463" s="7">
        <v>20</v>
      </c>
      <c r="G3463" t="s">
        <v>8220</v>
      </c>
      <c r="H3463" t="s">
        <v>8223</v>
      </c>
      <c r="I3463" t="s">
        <v>8245</v>
      </c>
      <c r="J3463">
        <v>1427427276</v>
      </c>
      <c r="K3463">
        <v>1425270876</v>
      </c>
      <c r="L3463" t="b">
        <v>0</v>
      </c>
      <c r="M3463">
        <v>2</v>
      </c>
      <c r="N3463" t="b">
        <v>0</v>
      </c>
      <c r="O3463" t="s">
        <v>8269</v>
      </c>
      <c r="P3463">
        <f t="shared" si="216"/>
        <v>0</v>
      </c>
      <c r="Q3463">
        <f t="shared" si="217"/>
        <v>10</v>
      </c>
      <c r="R3463" s="12" t="s">
        <v>8323</v>
      </c>
      <c r="S3463" t="s">
        <v>8326</v>
      </c>
      <c r="T3463" s="17">
        <f t="shared" si="218"/>
        <v>42065.190694444449</v>
      </c>
      <c r="U3463" s="17">
        <f t="shared" si="219"/>
        <v>41891.675034722226</v>
      </c>
    </row>
    <row r="3464" spans="2:21" ht="42.75" hidden="1" x14ac:dyDescent="0.45">
      <c r="B3464">
        <v>4092</v>
      </c>
      <c r="C3464" s="9" t="s">
        <v>4088</v>
      </c>
      <c r="D3464" s="3" t="s">
        <v>8195</v>
      </c>
      <c r="E3464" s="5">
        <v>110000</v>
      </c>
      <c r="F3464" s="7">
        <v>20</v>
      </c>
      <c r="G3464" t="s">
        <v>8220</v>
      </c>
      <c r="H3464" t="s">
        <v>8223</v>
      </c>
      <c r="I3464" t="s">
        <v>8245</v>
      </c>
      <c r="J3464">
        <v>1428205247</v>
      </c>
      <c r="K3464">
        <v>1423024847</v>
      </c>
      <c r="L3464" t="b">
        <v>0</v>
      </c>
      <c r="M3464">
        <v>1</v>
      </c>
      <c r="N3464" t="b">
        <v>0</v>
      </c>
      <c r="O3464" t="s">
        <v>8269</v>
      </c>
      <c r="P3464">
        <f t="shared" si="216"/>
        <v>0</v>
      </c>
      <c r="Q3464">
        <f t="shared" si="217"/>
        <v>20</v>
      </c>
      <c r="R3464" s="12" t="s">
        <v>8323</v>
      </c>
      <c r="S3464" t="s">
        <v>8326</v>
      </c>
      <c r="T3464" s="17">
        <f t="shared" si="218"/>
        <v>42039.194988425923</v>
      </c>
      <c r="U3464" s="17">
        <f t="shared" si="219"/>
        <v>41968.823611111111</v>
      </c>
    </row>
    <row r="3465" spans="2:21" ht="42.75" hidden="1" x14ac:dyDescent="0.45">
      <c r="B3465">
        <v>2660</v>
      </c>
      <c r="C3465" s="9" t="s">
        <v>2660</v>
      </c>
      <c r="D3465" s="3" t="s">
        <v>6770</v>
      </c>
      <c r="E3465" s="5">
        <v>20000</v>
      </c>
      <c r="F3465" s="7">
        <v>19</v>
      </c>
      <c r="G3465" t="s">
        <v>8219</v>
      </c>
      <c r="H3465" t="s">
        <v>8223</v>
      </c>
      <c r="I3465" t="s">
        <v>8245</v>
      </c>
      <c r="J3465">
        <v>1448388418</v>
      </c>
      <c r="K3465">
        <v>1443200818</v>
      </c>
      <c r="L3465" t="b">
        <v>0</v>
      </c>
      <c r="M3465">
        <v>5</v>
      </c>
      <c r="N3465" t="b">
        <v>0</v>
      </c>
      <c r="O3465" t="s">
        <v>8299</v>
      </c>
      <c r="P3465">
        <f t="shared" si="216"/>
        <v>0</v>
      </c>
      <c r="Q3465">
        <f t="shared" si="217"/>
        <v>3.8</v>
      </c>
      <c r="R3465" s="12" t="s">
        <v>8308</v>
      </c>
      <c r="S3465" t="s">
        <v>8315</v>
      </c>
      <c r="T3465" s="17">
        <f t="shared" si="218"/>
        <v>42272.713171296295</v>
      </c>
      <c r="U3465" s="17">
        <f t="shared" si="219"/>
        <v>42152.693159722221</v>
      </c>
    </row>
    <row r="3466" spans="2:21" ht="42.75" x14ac:dyDescent="0.45">
      <c r="B3466">
        <v>4011</v>
      </c>
      <c r="C3466" s="9" t="s">
        <v>4007</v>
      </c>
      <c r="D3466" s="3" t="s">
        <v>8116</v>
      </c>
      <c r="E3466" s="5">
        <v>250</v>
      </c>
      <c r="F3466" s="7">
        <v>19</v>
      </c>
      <c r="G3466" t="s">
        <v>8220</v>
      </c>
      <c r="H3466" t="s">
        <v>8224</v>
      </c>
      <c r="I3466" t="s">
        <v>8246</v>
      </c>
      <c r="J3466">
        <v>1422450278</v>
      </c>
      <c r="K3466">
        <v>1419858278</v>
      </c>
      <c r="L3466" t="b">
        <v>0</v>
      </c>
      <c r="M3466">
        <v>4</v>
      </c>
      <c r="N3466" t="b">
        <v>0</v>
      </c>
      <c r="O3466" t="s">
        <v>8269</v>
      </c>
      <c r="P3466">
        <f t="shared" si="216"/>
        <v>8</v>
      </c>
      <c r="Q3466">
        <f t="shared" si="217"/>
        <v>4.75</v>
      </c>
      <c r="R3466" s="12" t="s">
        <v>8323</v>
      </c>
      <c r="S3466" t="s">
        <v>8326</v>
      </c>
      <c r="T3466" s="17">
        <f t="shared" si="218"/>
        <v>42002.54488425926</v>
      </c>
      <c r="U3466" s="17">
        <f t="shared" si="219"/>
        <v>42090.149027777778</v>
      </c>
    </row>
    <row r="3467" spans="2:21" hidden="1" x14ac:dyDescent="0.45">
      <c r="B3467">
        <v>638</v>
      </c>
      <c r="C3467" s="9" t="s">
        <v>639</v>
      </c>
      <c r="D3467" s="3" t="s">
        <v>4748</v>
      </c>
      <c r="E3467" s="5">
        <v>200000</v>
      </c>
      <c r="F3467" s="7">
        <v>18</v>
      </c>
      <c r="G3467" t="s">
        <v>8219</v>
      </c>
      <c r="H3467" t="s">
        <v>8235</v>
      </c>
      <c r="I3467" t="s">
        <v>8248</v>
      </c>
      <c r="J3467">
        <v>1490447662</v>
      </c>
      <c r="K3467">
        <v>1485267262</v>
      </c>
      <c r="L3467" t="b">
        <v>0</v>
      </c>
      <c r="M3467">
        <v>6</v>
      </c>
      <c r="N3467" t="b">
        <v>0</v>
      </c>
      <c r="O3467" t="s">
        <v>8270</v>
      </c>
      <c r="P3467">
        <f t="shared" si="216"/>
        <v>0</v>
      </c>
      <c r="Q3467">
        <f t="shared" si="217"/>
        <v>3</v>
      </c>
      <c r="R3467" s="12" t="s">
        <v>8308</v>
      </c>
      <c r="S3467" t="s">
        <v>8342</v>
      </c>
      <c r="T3467" s="17">
        <f t="shared" si="218"/>
        <v>42759.593310185184</v>
      </c>
      <c r="U3467" s="17">
        <f t="shared" si="219"/>
        <v>42099.153321759266</v>
      </c>
    </row>
    <row r="3468" spans="2:21" ht="42.75" hidden="1" x14ac:dyDescent="0.45">
      <c r="B3468">
        <v>1686</v>
      </c>
      <c r="C3468" s="9" t="s">
        <v>1687</v>
      </c>
      <c r="D3468" s="3" t="s">
        <v>5796</v>
      </c>
      <c r="E3468" s="5">
        <v>5000</v>
      </c>
      <c r="F3468" s="7">
        <v>18</v>
      </c>
      <c r="G3468" t="s">
        <v>8221</v>
      </c>
      <c r="H3468" t="s">
        <v>8228</v>
      </c>
      <c r="I3468" t="s">
        <v>8250</v>
      </c>
      <c r="J3468">
        <v>1493320519</v>
      </c>
      <c r="K3468">
        <v>1488140119</v>
      </c>
      <c r="L3468" t="b">
        <v>0</v>
      </c>
      <c r="M3468">
        <v>1</v>
      </c>
      <c r="N3468" t="b">
        <v>0</v>
      </c>
      <c r="O3468" t="s">
        <v>8291</v>
      </c>
      <c r="P3468">
        <f t="shared" si="216"/>
        <v>0</v>
      </c>
      <c r="Q3468">
        <f t="shared" si="217"/>
        <v>18</v>
      </c>
      <c r="R3468" s="12" t="s">
        <v>8327</v>
      </c>
      <c r="S3468" t="s">
        <v>8330</v>
      </c>
      <c r="T3468" s="17">
        <f t="shared" si="218"/>
        <v>42792.843969907408</v>
      </c>
      <c r="U3468" s="17">
        <f t="shared" si="219"/>
        <v>42332.754837962959</v>
      </c>
    </row>
    <row r="3469" spans="2:21" ht="42.75" hidden="1" x14ac:dyDescent="0.45">
      <c r="B3469">
        <v>192</v>
      </c>
      <c r="C3469" s="9" t="s">
        <v>194</v>
      </c>
      <c r="D3469" s="3" t="s">
        <v>4302</v>
      </c>
      <c r="E3469" s="5">
        <v>1000000</v>
      </c>
      <c r="F3469" s="7">
        <v>17</v>
      </c>
      <c r="G3469" t="s">
        <v>8220</v>
      </c>
      <c r="H3469" t="s">
        <v>8223</v>
      </c>
      <c r="I3469" t="s">
        <v>8245</v>
      </c>
      <c r="J3469">
        <v>1413572432</v>
      </c>
      <c r="K3469">
        <v>1410980432</v>
      </c>
      <c r="L3469" t="b">
        <v>0</v>
      </c>
      <c r="M3469">
        <v>3</v>
      </c>
      <c r="N3469" t="b">
        <v>0</v>
      </c>
      <c r="O3469" t="s">
        <v>8266</v>
      </c>
      <c r="P3469">
        <f t="shared" si="216"/>
        <v>0</v>
      </c>
      <c r="Q3469">
        <f t="shared" si="217"/>
        <v>5.67</v>
      </c>
      <c r="R3469" s="12" t="s">
        <v>8321</v>
      </c>
      <c r="S3469" t="s">
        <v>8325</v>
      </c>
      <c r="T3469" s="17">
        <f t="shared" si="218"/>
        <v>41899.792037037041</v>
      </c>
      <c r="U3469" s="17">
        <f t="shared" si="219"/>
        <v>42032.54488425926</v>
      </c>
    </row>
    <row r="3470" spans="2:21" ht="42.75" hidden="1" x14ac:dyDescent="0.45">
      <c r="B3470">
        <v>1169</v>
      </c>
      <c r="C3470" s="9" t="s">
        <v>1170</v>
      </c>
      <c r="D3470" s="3" t="s">
        <v>5279</v>
      </c>
      <c r="E3470" s="5">
        <v>10000</v>
      </c>
      <c r="F3470" s="7">
        <v>17</v>
      </c>
      <c r="G3470" t="s">
        <v>8220</v>
      </c>
      <c r="H3470" t="s">
        <v>8223</v>
      </c>
      <c r="I3470" t="s">
        <v>8245</v>
      </c>
      <c r="J3470">
        <v>1424593763</v>
      </c>
      <c r="K3470">
        <v>1422001763</v>
      </c>
      <c r="L3470" t="b">
        <v>0</v>
      </c>
      <c r="M3470">
        <v>3</v>
      </c>
      <c r="N3470" t="b">
        <v>0</v>
      </c>
      <c r="O3470" t="s">
        <v>8282</v>
      </c>
      <c r="P3470">
        <f t="shared" si="216"/>
        <v>0</v>
      </c>
      <c r="Q3470">
        <f t="shared" si="217"/>
        <v>5.67</v>
      </c>
      <c r="R3470" s="12" t="s">
        <v>8319</v>
      </c>
      <c r="S3470" t="s">
        <v>8345</v>
      </c>
      <c r="T3470" s="17">
        <f t="shared" si="218"/>
        <v>42027.353738425925</v>
      </c>
      <c r="U3470" s="17">
        <f t="shared" si="219"/>
        <v>42819.55164351852</v>
      </c>
    </row>
    <row r="3471" spans="2:21" ht="42.75" hidden="1" x14ac:dyDescent="0.45">
      <c r="B3471">
        <v>2133</v>
      </c>
      <c r="C3471" s="9" t="s">
        <v>2134</v>
      </c>
      <c r="D3471" s="3" t="s">
        <v>6243</v>
      </c>
      <c r="E3471" s="5">
        <v>1000</v>
      </c>
      <c r="F3471" s="7">
        <v>16</v>
      </c>
      <c r="G3471" t="s">
        <v>8220</v>
      </c>
      <c r="H3471" t="s">
        <v>8223</v>
      </c>
      <c r="I3471" t="s">
        <v>8245</v>
      </c>
      <c r="J3471">
        <v>1303628340</v>
      </c>
      <c r="K3471">
        <v>1300328399</v>
      </c>
      <c r="L3471" t="b">
        <v>0</v>
      </c>
      <c r="M3471">
        <v>3</v>
      </c>
      <c r="N3471" t="b">
        <v>0</v>
      </c>
      <c r="O3471" t="s">
        <v>8280</v>
      </c>
      <c r="P3471">
        <f t="shared" si="216"/>
        <v>2</v>
      </c>
      <c r="Q3471">
        <f t="shared" si="217"/>
        <v>5.33</v>
      </c>
      <c r="R3471" s="12" t="s">
        <v>8316</v>
      </c>
      <c r="S3471" t="s">
        <v>8334</v>
      </c>
      <c r="T3471" s="17">
        <f t="shared" si="218"/>
        <v>40619.097210648149</v>
      </c>
      <c r="U3471" s="17">
        <f t="shared" si="219"/>
        <v>42852.802303240736</v>
      </c>
    </row>
    <row r="3472" spans="2:21" ht="42.75" hidden="1" x14ac:dyDescent="0.45">
      <c r="B3472">
        <v>4049</v>
      </c>
      <c r="C3472" s="9" t="s">
        <v>4045</v>
      </c>
      <c r="D3472" s="3" t="s">
        <v>8153</v>
      </c>
      <c r="E3472" s="5">
        <v>20000</v>
      </c>
      <c r="F3472" s="7">
        <v>16</v>
      </c>
      <c r="G3472" t="s">
        <v>8220</v>
      </c>
      <c r="H3472" t="s">
        <v>8223</v>
      </c>
      <c r="I3472" t="s">
        <v>8245</v>
      </c>
      <c r="J3472">
        <v>1436914815</v>
      </c>
      <c r="K3472">
        <v>1434322815</v>
      </c>
      <c r="L3472" t="b">
        <v>0</v>
      </c>
      <c r="M3472">
        <v>1</v>
      </c>
      <c r="N3472" t="b">
        <v>0</v>
      </c>
      <c r="O3472" t="s">
        <v>8269</v>
      </c>
      <c r="P3472">
        <f t="shared" si="216"/>
        <v>0</v>
      </c>
      <c r="Q3472">
        <f t="shared" si="217"/>
        <v>16</v>
      </c>
      <c r="R3472" s="12" t="s">
        <v>8323</v>
      </c>
      <c r="S3472" t="s">
        <v>8326</v>
      </c>
      <c r="T3472" s="17">
        <f t="shared" si="218"/>
        <v>42169.958506944444</v>
      </c>
      <c r="U3472" s="17">
        <f t="shared" si="219"/>
        <v>41929.792037037041</v>
      </c>
    </row>
    <row r="3473" spans="2:21" ht="28.5" hidden="1" x14ac:dyDescent="0.45">
      <c r="B3473">
        <v>674</v>
      </c>
      <c r="C3473" s="9" t="s">
        <v>675</v>
      </c>
      <c r="D3473" s="3" t="s">
        <v>4784</v>
      </c>
      <c r="E3473" s="5">
        <v>50000</v>
      </c>
      <c r="F3473" s="7">
        <v>15</v>
      </c>
      <c r="G3473" t="s">
        <v>8220</v>
      </c>
      <c r="H3473" t="s">
        <v>8223</v>
      </c>
      <c r="I3473" t="s">
        <v>8245</v>
      </c>
      <c r="J3473">
        <v>1407811627</v>
      </c>
      <c r="K3473">
        <v>1402627627</v>
      </c>
      <c r="L3473" t="b">
        <v>0</v>
      </c>
      <c r="M3473">
        <v>2</v>
      </c>
      <c r="N3473" t="b">
        <v>0</v>
      </c>
      <c r="O3473" t="s">
        <v>8271</v>
      </c>
      <c r="P3473">
        <f t="shared" si="216"/>
        <v>0</v>
      </c>
      <c r="Q3473">
        <f t="shared" si="217"/>
        <v>7.5</v>
      </c>
      <c r="R3473" s="12" t="s">
        <v>8308</v>
      </c>
      <c r="S3473" t="s">
        <v>8310</v>
      </c>
      <c r="T3473" s="17">
        <f t="shared" si="218"/>
        <v>41803.116053240738</v>
      </c>
      <c r="U3473" s="17">
        <f t="shared" si="219"/>
        <v>42057.353738425925</v>
      </c>
    </row>
    <row r="3474" spans="2:21" ht="42.75" hidden="1" x14ac:dyDescent="0.45">
      <c r="B3474">
        <v>1053</v>
      </c>
      <c r="C3474" s="9" t="s">
        <v>1054</v>
      </c>
      <c r="D3474" s="3" t="s">
        <v>5163</v>
      </c>
      <c r="E3474" s="5">
        <v>1500</v>
      </c>
      <c r="F3474" s="7">
        <v>15</v>
      </c>
      <c r="G3474" t="s">
        <v>8219</v>
      </c>
      <c r="H3474" t="s">
        <v>8223</v>
      </c>
      <c r="I3474" t="s">
        <v>8245</v>
      </c>
      <c r="J3474">
        <v>1488773332</v>
      </c>
      <c r="K3474">
        <v>1486613332</v>
      </c>
      <c r="L3474" t="b">
        <v>0</v>
      </c>
      <c r="M3474">
        <v>1</v>
      </c>
      <c r="N3474" t="b">
        <v>0</v>
      </c>
      <c r="O3474" t="s">
        <v>8279</v>
      </c>
      <c r="P3474">
        <f t="shared" si="216"/>
        <v>1</v>
      </c>
      <c r="Q3474">
        <f t="shared" si="217"/>
        <v>15</v>
      </c>
      <c r="R3474" s="12" t="s">
        <v>8346</v>
      </c>
      <c r="S3474" t="s">
        <v>8347</v>
      </c>
      <c r="T3474" s="17">
        <f t="shared" si="218"/>
        <v>42775.172824074078</v>
      </c>
      <c r="U3474" s="17">
        <f t="shared" si="219"/>
        <v>40657.290972222225</v>
      </c>
    </row>
    <row r="3475" spans="2:21" hidden="1" x14ac:dyDescent="0.45">
      <c r="B3475">
        <v>1086</v>
      </c>
      <c r="C3475" s="9" t="s">
        <v>1087</v>
      </c>
      <c r="D3475" s="3" t="s">
        <v>5196</v>
      </c>
      <c r="E3475" s="5">
        <v>18000</v>
      </c>
      <c r="F3475" s="7">
        <v>15</v>
      </c>
      <c r="G3475" t="s">
        <v>8220</v>
      </c>
      <c r="H3475" t="s">
        <v>8223</v>
      </c>
      <c r="I3475" t="s">
        <v>8245</v>
      </c>
      <c r="J3475">
        <v>1408913291</v>
      </c>
      <c r="K3475">
        <v>1406321291</v>
      </c>
      <c r="L3475" t="b">
        <v>0</v>
      </c>
      <c r="M3475">
        <v>2</v>
      </c>
      <c r="N3475" t="b">
        <v>0</v>
      </c>
      <c r="O3475" t="s">
        <v>8280</v>
      </c>
      <c r="P3475">
        <f t="shared" si="216"/>
        <v>0</v>
      </c>
      <c r="Q3475">
        <f t="shared" si="217"/>
        <v>7.5</v>
      </c>
      <c r="R3475" s="12" t="s">
        <v>8316</v>
      </c>
      <c r="S3475" t="s">
        <v>8334</v>
      </c>
      <c r="T3475" s="17">
        <f t="shared" si="218"/>
        <v>41845.866793981484</v>
      </c>
      <c r="U3475" s="17">
        <f t="shared" si="219"/>
        <v>42199.958506944444</v>
      </c>
    </row>
    <row r="3476" spans="2:21" hidden="1" x14ac:dyDescent="0.45">
      <c r="B3476">
        <v>1406</v>
      </c>
      <c r="C3476" s="9" t="s">
        <v>1407</v>
      </c>
      <c r="D3476" s="3" t="s">
        <v>5516</v>
      </c>
      <c r="E3476" s="5">
        <v>12000</v>
      </c>
      <c r="F3476" s="7">
        <v>15</v>
      </c>
      <c r="G3476" t="s">
        <v>8220</v>
      </c>
      <c r="H3476" t="s">
        <v>8236</v>
      </c>
      <c r="I3476" t="s">
        <v>8248</v>
      </c>
      <c r="J3476">
        <v>1449914400</v>
      </c>
      <c r="K3476">
        <v>1445336607</v>
      </c>
      <c r="L3476" t="b">
        <v>0</v>
      </c>
      <c r="M3476">
        <v>3</v>
      </c>
      <c r="N3476" t="b">
        <v>0</v>
      </c>
      <c r="O3476" t="s">
        <v>8285</v>
      </c>
      <c r="P3476">
        <f t="shared" si="216"/>
        <v>0</v>
      </c>
      <c r="Q3476">
        <f t="shared" si="217"/>
        <v>5</v>
      </c>
      <c r="R3476" s="12" t="s">
        <v>8311</v>
      </c>
      <c r="S3476" t="s">
        <v>8348</v>
      </c>
      <c r="T3476" s="17">
        <f t="shared" si="218"/>
        <v>42297.432951388888</v>
      </c>
      <c r="U3476" s="17">
        <f t="shared" si="219"/>
        <v>41863.116053240738</v>
      </c>
    </row>
    <row r="3477" spans="2:21" ht="42.75" hidden="1" x14ac:dyDescent="0.45">
      <c r="B3477">
        <v>1407</v>
      </c>
      <c r="C3477" s="9" t="s">
        <v>1408</v>
      </c>
      <c r="D3477" s="3" t="s">
        <v>5517</v>
      </c>
      <c r="E3477" s="5">
        <v>3000</v>
      </c>
      <c r="F3477" s="7">
        <v>15</v>
      </c>
      <c r="G3477" t="s">
        <v>8220</v>
      </c>
      <c r="H3477" t="s">
        <v>8223</v>
      </c>
      <c r="I3477" t="s">
        <v>8245</v>
      </c>
      <c r="J3477">
        <v>1407847978</v>
      </c>
      <c r="K3477">
        <v>1405687978</v>
      </c>
      <c r="L3477" t="b">
        <v>0</v>
      </c>
      <c r="M3477">
        <v>2</v>
      </c>
      <c r="N3477" t="b">
        <v>0</v>
      </c>
      <c r="O3477" t="s">
        <v>8285</v>
      </c>
      <c r="P3477">
        <f t="shared" si="216"/>
        <v>1</v>
      </c>
      <c r="Q3477">
        <f t="shared" si="217"/>
        <v>7.5</v>
      </c>
      <c r="R3477" s="12" t="s">
        <v>8311</v>
      </c>
      <c r="S3477" t="s">
        <v>8348</v>
      </c>
      <c r="T3477" s="17">
        <f t="shared" si="218"/>
        <v>41838.536782407406</v>
      </c>
      <c r="U3477" s="17">
        <f t="shared" si="219"/>
        <v>42800.172824074078</v>
      </c>
    </row>
    <row r="3478" spans="2:21" ht="28.5" hidden="1" x14ac:dyDescent="0.45">
      <c r="B3478">
        <v>1435</v>
      </c>
      <c r="C3478" s="9" t="s">
        <v>1436</v>
      </c>
      <c r="D3478" s="3" t="s">
        <v>5545</v>
      </c>
      <c r="E3478" s="5">
        <v>15000</v>
      </c>
      <c r="F3478" s="7">
        <v>15</v>
      </c>
      <c r="G3478" t="s">
        <v>8220</v>
      </c>
      <c r="H3478" t="s">
        <v>8236</v>
      </c>
      <c r="I3478" t="s">
        <v>8248</v>
      </c>
      <c r="J3478">
        <v>1444589020</v>
      </c>
      <c r="K3478">
        <v>1441997020</v>
      </c>
      <c r="L3478" t="b">
        <v>0</v>
      </c>
      <c r="M3478">
        <v>2</v>
      </c>
      <c r="N3478" t="b">
        <v>0</v>
      </c>
      <c r="O3478" t="s">
        <v>8285</v>
      </c>
      <c r="P3478">
        <f t="shared" si="216"/>
        <v>0</v>
      </c>
      <c r="Q3478">
        <f t="shared" si="217"/>
        <v>7.5</v>
      </c>
      <c r="R3478" s="12" t="s">
        <v>8311</v>
      </c>
      <c r="S3478" t="s">
        <v>8348</v>
      </c>
      <c r="T3478" s="17">
        <f t="shared" si="218"/>
        <v>42258.780324074076</v>
      </c>
      <c r="U3478" s="17">
        <f t="shared" si="219"/>
        <v>41875.866793981484</v>
      </c>
    </row>
    <row r="3479" spans="2:21" ht="42.75" hidden="1" x14ac:dyDescent="0.45">
      <c r="B3479">
        <v>1454</v>
      </c>
      <c r="C3479" s="9" t="s">
        <v>1455</v>
      </c>
      <c r="D3479" s="3" t="s">
        <v>5564</v>
      </c>
      <c r="E3479" s="5">
        <v>1750</v>
      </c>
      <c r="F3479" s="7">
        <v>15</v>
      </c>
      <c r="G3479" t="s">
        <v>8219</v>
      </c>
      <c r="H3479" t="s">
        <v>8226</v>
      </c>
      <c r="I3479" t="s">
        <v>8248</v>
      </c>
      <c r="J3479">
        <v>1461535140</v>
      </c>
      <c r="K3479">
        <v>1459716480</v>
      </c>
      <c r="L3479" t="b">
        <v>0</v>
      </c>
      <c r="M3479">
        <v>1</v>
      </c>
      <c r="N3479" t="b">
        <v>0</v>
      </c>
      <c r="O3479" t="s">
        <v>8285</v>
      </c>
      <c r="P3479">
        <f t="shared" si="216"/>
        <v>1</v>
      </c>
      <c r="Q3479">
        <f t="shared" si="217"/>
        <v>15</v>
      </c>
      <c r="R3479" s="12" t="s">
        <v>8311</v>
      </c>
      <c r="S3479" t="s">
        <v>8348</v>
      </c>
      <c r="T3479" s="17">
        <f t="shared" si="218"/>
        <v>42463.866666666669</v>
      </c>
      <c r="U3479" s="17">
        <f t="shared" si="219"/>
        <v>42350.416666666672</v>
      </c>
    </row>
    <row r="3480" spans="2:21" ht="42.75" hidden="1" x14ac:dyDescent="0.45">
      <c r="B3480">
        <v>1583</v>
      </c>
      <c r="C3480" s="9" t="s">
        <v>1584</v>
      </c>
      <c r="D3480" s="3" t="s">
        <v>5693</v>
      </c>
      <c r="E3480" s="5">
        <v>20000</v>
      </c>
      <c r="F3480" s="7">
        <v>15</v>
      </c>
      <c r="G3480" t="s">
        <v>8220</v>
      </c>
      <c r="H3480" t="s">
        <v>8224</v>
      </c>
      <c r="I3480" t="s">
        <v>8246</v>
      </c>
      <c r="J3480">
        <v>1411681391</v>
      </c>
      <c r="K3480">
        <v>1409089391</v>
      </c>
      <c r="L3480" t="b">
        <v>0</v>
      </c>
      <c r="M3480">
        <v>1</v>
      </c>
      <c r="N3480" t="b">
        <v>0</v>
      </c>
      <c r="O3480" t="s">
        <v>8289</v>
      </c>
      <c r="P3480">
        <f t="shared" si="216"/>
        <v>0</v>
      </c>
      <c r="Q3480">
        <f t="shared" si="217"/>
        <v>15</v>
      </c>
      <c r="R3480" s="12" t="s">
        <v>8313</v>
      </c>
      <c r="S3480" t="s">
        <v>8351</v>
      </c>
      <c r="T3480" s="17">
        <f t="shared" si="218"/>
        <v>41877.904988425929</v>
      </c>
      <c r="U3480" s="17">
        <f t="shared" si="219"/>
        <v>41863.536782407406</v>
      </c>
    </row>
    <row r="3481" spans="2:21" ht="42.75" hidden="1" x14ac:dyDescent="0.45">
      <c r="B3481">
        <v>1810</v>
      </c>
      <c r="C3481" s="9" t="s">
        <v>1811</v>
      </c>
      <c r="D3481" s="3" t="s">
        <v>5920</v>
      </c>
      <c r="E3481" s="5">
        <v>450</v>
      </c>
      <c r="F3481" s="7">
        <v>15</v>
      </c>
      <c r="G3481" t="s">
        <v>8220</v>
      </c>
      <c r="H3481" t="s">
        <v>8223</v>
      </c>
      <c r="I3481" t="s">
        <v>8245</v>
      </c>
      <c r="J3481">
        <v>1408657826</v>
      </c>
      <c r="K3481">
        <v>1407621026</v>
      </c>
      <c r="L3481" t="b">
        <v>0</v>
      </c>
      <c r="M3481">
        <v>2</v>
      </c>
      <c r="N3481" t="b">
        <v>0</v>
      </c>
      <c r="O3481" t="s">
        <v>8283</v>
      </c>
      <c r="P3481">
        <f t="shared" si="216"/>
        <v>3</v>
      </c>
      <c r="Q3481">
        <f t="shared" si="217"/>
        <v>7.5</v>
      </c>
      <c r="R3481" s="12" t="s">
        <v>8313</v>
      </c>
      <c r="S3481" t="s">
        <v>8314</v>
      </c>
      <c r="T3481" s="17">
        <f t="shared" si="218"/>
        <v>41860.91002314815</v>
      </c>
      <c r="U3481" s="17">
        <f t="shared" si="219"/>
        <v>42288.780324074076</v>
      </c>
    </row>
    <row r="3482" spans="2:21" ht="42.75" hidden="1" x14ac:dyDescent="0.45">
      <c r="B3482">
        <v>2347</v>
      </c>
      <c r="C3482" s="9" t="s">
        <v>2348</v>
      </c>
      <c r="D3482" s="3" t="s">
        <v>6457</v>
      </c>
      <c r="E3482" s="5">
        <v>1000</v>
      </c>
      <c r="F3482" s="7">
        <v>15</v>
      </c>
      <c r="G3482" t="s">
        <v>8219</v>
      </c>
      <c r="H3482" t="s">
        <v>8223</v>
      </c>
      <c r="I3482" t="s">
        <v>8245</v>
      </c>
      <c r="J3482">
        <v>1472135676</v>
      </c>
      <c r="K3482">
        <v>1469543676</v>
      </c>
      <c r="L3482" t="b">
        <v>0</v>
      </c>
      <c r="M3482">
        <v>1</v>
      </c>
      <c r="N3482" t="b">
        <v>0</v>
      </c>
      <c r="O3482" t="s">
        <v>8270</v>
      </c>
      <c r="P3482">
        <f t="shared" si="216"/>
        <v>2</v>
      </c>
      <c r="Q3482">
        <f t="shared" si="217"/>
        <v>15</v>
      </c>
      <c r="R3482" s="12" t="s">
        <v>8308</v>
      </c>
      <c r="S3482" t="s">
        <v>8342</v>
      </c>
      <c r="T3482" s="17">
        <f t="shared" si="218"/>
        <v>42577.607361111113</v>
      </c>
      <c r="U3482" s="17">
        <f t="shared" si="219"/>
        <v>42484.915972222225</v>
      </c>
    </row>
    <row r="3483" spans="2:21" ht="28.5" hidden="1" x14ac:dyDescent="0.45">
      <c r="B3483">
        <v>2641</v>
      </c>
      <c r="C3483" s="9" t="s">
        <v>2641</v>
      </c>
      <c r="D3483" s="3" t="s">
        <v>6751</v>
      </c>
      <c r="E3483" s="5">
        <v>1500</v>
      </c>
      <c r="F3483" s="7">
        <v>15</v>
      </c>
      <c r="G3483" t="s">
        <v>8220</v>
      </c>
      <c r="H3483" t="s">
        <v>8223</v>
      </c>
      <c r="I3483" t="s">
        <v>8245</v>
      </c>
      <c r="J3483">
        <v>1410811740</v>
      </c>
      <c r="K3483">
        <v>1409341863</v>
      </c>
      <c r="L3483" t="b">
        <v>0</v>
      </c>
      <c r="M3483">
        <v>1</v>
      </c>
      <c r="N3483" t="b">
        <v>0</v>
      </c>
      <c r="O3483" t="s">
        <v>8299</v>
      </c>
      <c r="P3483">
        <f t="shared" si="216"/>
        <v>1</v>
      </c>
      <c r="Q3483">
        <f t="shared" si="217"/>
        <v>15</v>
      </c>
      <c r="R3483" s="12" t="s">
        <v>8308</v>
      </c>
      <c r="S3483" t="s">
        <v>8315</v>
      </c>
      <c r="T3483" s="17">
        <f t="shared" si="218"/>
        <v>41880.827118055553</v>
      </c>
      <c r="U3483" s="17">
        <f t="shared" si="219"/>
        <v>41907.904988425929</v>
      </c>
    </row>
    <row r="3484" spans="2:21" ht="57" hidden="1" x14ac:dyDescent="0.45">
      <c r="B3484">
        <v>3642</v>
      </c>
      <c r="C3484" s="9" t="s">
        <v>3640</v>
      </c>
      <c r="D3484" s="3" t="s">
        <v>7752</v>
      </c>
      <c r="E3484" s="5">
        <v>700</v>
      </c>
      <c r="F3484" s="7">
        <v>15</v>
      </c>
      <c r="G3484" t="s">
        <v>8220</v>
      </c>
      <c r="H3484" t="s">
        <v>8235</v>
      </c>
      <c r="I3484" t="s">
        <v>8248</v>
      </c>
      <c r="J3484">
        <v>1448902800</v>
      </c>
      <c r="K3484">
        <v>1445369727</v>
      </c>
      <c r="L3484" t="b">
        <v>0</v>
      </c>
      <c r="M3484">
        <v>2</v>
      </c>
      <c r="N3484" t="b">
        <v>0</v>
      </c>
      <c r="O3484" t="s">
        <v>8303</v>
      </c>
      <c r="P3484">
        <f t="shared" si="216"/>
        <v>2</v>
      </c>
      <c r="Q3484">
        <f t="shared" si="217"/>
        <v>7.5</v>
      </c>
      <c r="R3484" s="12" t="s">
        <v>8323</v>
      </c>
      <c r="S3484" t="s">
        <v>8335</v>
      </c>
      <c r="T3484" s="17">
        <f t="shared" si="218"/>
        <v>42297.816284722227</v>
      </c>
      <c r="U3484" s="17">
        <f t="shared" si="219"/>
        <v>41872.91002314815</v>
      </c>
    </row>
    <row r="3485" spans="2:21" ht="42.75" hidden="1" x14ac:dyDescent="0.45">
      <c r="B3485">
        <v>3925</v>
      </c>
      <c r="C3485" s="9" t="s">
        <v>3922</v>
      </c>
      <c r="D3485" s="3" t="s">
        <v>8033</v>
      </c>
      <c r="E3485" s="5">
        <v>150</v>
      </c>
      <c r="F3485" s="7">
        <v>15</v>
      </c>
      <c r="G3485" t="s">
        <v>8220</v>
      </c>
      <c r="H3485" t="s">
        <v>8223</v>
      </c>
      <c r="I3485" t="s">
        <v>8245</v>
      </c>
      <c r="J3485">
        <v>1406753639</v>
      </c>
      <c r="K3485">
        <v>1404161639</v>
      </c>
      <c r="L3485" t="b">
        <v>0</v>
      </c>
      <c r="M3485">
        <v>3</v>
      </c>
      <c r="N3485" t="b">
        <v>0</v>
      </c>
      <c r="O3485" t="s">
        <v>8269</v>
      </c>
      <c r="P3485">
        <f t="shared" si="216"/>
        <v>10</v>
      </c>
      <c r="Q3485">
        <f t="shared" si="217"/>
        <v>5</v>
      </c>
      <c r="R3485" s="12" t="s">
        <v>8323</v>
      </c>
      <c r="S3485" t="s">
        <v>8326</v>
      </c>
      <c r="T3485" s="17">
        <f t="shared" si="218"/>
        <v>41820.870821759258</v>
      </c>
      <c r="U3485" s="17">
        <f t="shared" si="219"/>
        <v>42607.607361111113</v>
      </c>
    </row>
    <row r="3486" spans="2:21" ht="28.5" hidden="1" x14ac:dyDescent="0.45">
      <c r="B3486">
        <v>3926</v>
      </c>
      <c r="C3486" s="9" t="s">
        <v>3923</v>
      </c>
      <c r="D3486" s="3" t="s">
        <v>8034</v>
      </c>
      <c r="E3486" s="5">
        <v>5000</v>
      </c>
      <c r="F3486" s="7">
        <v>15</v>
      </c>
      <c r="G3486" t="s">
        <v>8220</v>
      </c>
      <c r="H3486" t="s">
        <v>8225</v>
      </c>
      <c r="I3486" t="s">
        <v>8247</v>
      </c>
      <c r="J3486">
        <v>1419645748</v>
      </c>
      <c r="K3486">
        <v>1417053748</v>
      </c>
      <c r="L3486" t="b">
        <v>0</v>
      </c>
      <c r="M3486">
        <v>1</v>
      </c>
      <c r="N3486" t="b">
        <v>0</v>
      </c>
      <c r="O3486" t="s">
        <v>8269</v>
      </c>
      <c r="P3486">
        <f t="shared" si="216"/>
        <v>0</v>
      </c>
      <c r="Q3486">
        <f t="shared" si="217"/>
        <v>15</v>
      </c>
      <c r="R3486" s="12" t="s">
        <v>8323</v>
      </c>
      <c r="S3486" t="s">
        <v>8326</v>
      </c>
      <c r="T3486" s="17">
        <f t="shared" si="218"/>
        <v>41970.085046296299</v>
      </c>
      <c r="U3486" s="17">
        <f t="shared" si="219"/>
        <v>41897.839583333334</v>
      </c>
    </row>
    <row r="3487" spans="2:21" ht="42.75" hidden="1" x14ac:dyDescent="0.45">
      <c r="B3487">
        <v>420</v>
      </c>
      <c r="C3487" s="9" t="s">
        <v>421</v>
      </c>
      <c r="D3487" s="3" t="s">
        <v>4530</v>
      </c>
      <c r="E3487" s="5">
        <v>3300</v>
      </c>
      <c r="F3487" s="7">
        <v>14.5</v>
      </c>
      <c r="G3487" t="s">
        <v>8220</v>
      </c>
      <c r="H3487" t="s">
        <v>8223</v>
      </c>
      <c r="I3487" t="s">
        <v>8245</v>
      </c>
      <c r="J3487">
        <v>1394772031</v>
      </c>
      <c r="K3487">
        <v>1392183631</v>
      </c>
      <c r="L3487" t="b">
        <v>0</v>
      </c>
      <c r="M3487">
        <v>3</v>
      </c>
      <c r="N3487" t="b">
        <v>0</v>
      </c>
      <c r="O3487" t="s">
        <v>8268</v>
      </c>
      <c r="P3487">
        <f t="shared" si="216"/>
        <v>0</v>
      </c>
      <c r="Q3487">
        <f t="shared" si="217"/>
        <v>4.83</v>
      </c>
      <c r="R3487" s="12" t="s">
        <v>8321</v>
      </c>
      <c r="S3487" t="s">
        <v>8339</v>
      </c>
      <c r="T3487" s="17">
        <f t="shared" si="218"/>
        <v>41682.23646990741</v>
      </c>
      <c r="U3487" s="17">
        <f t="shared" si="219"/>
        <v>42338.708333333328</v>
      </c>
    </row>
    <row r="3488" spans="2:21" ht="28.5" hidden="1" x14ac:dyDescent="0.45">
      <c r="B3488">
        <v>578</v>
      </c>
      <c r="C3488" s="9" t="s">
        <v>579</v>
      </c>
      <c r="D3488" s="3" t="s">
        <v>4688</v>
      </c>
      <c r="E3488" s="5">
        <v>125000</v>
      </c>
      <c r="F3488" s="7">
        <v>14</v>
      </c>
      <c r="G3488" t="s">
        <v>8220</v>
      </c>
      <c r="H3488" t="s">
        <v>8224</v>
      </c>
      <c r="I3488" t="s">
        <v>8246</v>
      </c>
      <c r="J3488">
        <v>1441633993</v>
      </c>
      <c r="K3488">
        <v>1439560393</v>
      </c>
      <c r="L3488" t="b">
        <v>0</v>
      </c>
      <c r="M3488">
        <v>7</v>
      </c>
      <c r="N3488" t="b">
        <v>0</v>
      </c>
      <c r="O3488" t="s">
        <v>8270</v>
      </c>
      <c r="P3488">
        <f t="shared" si="216"/>
        <v>0</v>
      </c>
      <c r="Q3488">
        <f t="shared" si="217"/>
        <v>2</v>
      </c>
      <c r="R3488" s="12" t="s">
        <v>8308</v>
      </c>
      <c r="S3488" t="s">
        <v>8342</v>
      </c>
      <c r="T3488" s="17">
        <f t="shared" si="218"/>
        <v>42230.578622685185</v>
      </c>
      <c r="U3488" s="17">
        <f t="shared" si="219"/>
        <v>41850.870821759258</v>
      </c>
    </row>
    <row r="3489" spans="2:21" ht="42.75" hidden="1" x14ac:dyDescent="0.45">
      <c r="B3489">
        <v>31</v>
      </c>
      <c r="C3489" s="9" t="s">
        <v>33</v>
      </c>
      <c r="D3489" s="3" t="s">
        <v>4142</v>
      </c>
      <c r="E3489" s="5">
        <v>13</v>
      </c>
      <c r="F3489" s="7">
        <v>13</v>
      </c>
      <c r="G3489" t="s">
        <v>8218</v>
      </c>
      <c r="H3489" t="s">
        <v>8223</v>
      </c>
      <c r="I3489" t="s">
        <v>8245</v>
      </c>
      <c r="J3489">
        <v>1453748434</v>
      </c>
      <c r="K3489">
        <v>1452193234</v>
      </c>
      <c r="L3489" t="b">
        <v>0</v>
      </c>
      <c r="M3489">
        <v>1</v>
      </c>
      <c r="N3489" t="b">
        <v>1</v>
      </c>
      <c r="O3489" t="s">
        <v>8263</v>
      </c>
      <c r="P3489">
        <f t="shared" si="216"/>
        <v>100</v>
      </c>
      <c r="Q3489">
        <f t="shared" si="217"/>
        <v>13</v>
      </c>
      <c r="R3489" s="12" t="s">
        <v>8321</v>
      </c>
      <c r="S3489" t="s">
        <v>8332</v>
      </c>
      <c r="T3489" s="17">
        <f t="shared" si="218"/>
        <v>42376.79206018518</v>
      </c>
      <c r="U3489" s="17">
        <f t="shared" si="219"/>
        <v>42000.085046296299</v>
      </c>
    </row>
    <row r="3490" spans="2:21" ht="28.5" hidden="1" x14ac:dyDescent="0.45">
      <c r="B3490">
        <v>3600</v>
      </c>
      <c r="C3490" s="9" t="s">
        <v>3599</v>
      </c>
      <c r="D3490" s="3" t="s">
        <v>7710</v>
      </c>
      <c r="E3490" s="5">
        <v>10</v>
      </c>
      <c r="F3490" s="7">
        <v>13</v>
      </c>
      <c r="G3490" t="s">
        <v>8218</v>
      </c>
      <c r="H3490" t="s">
        <v>8223</v>
      </c>
      <c r="I3490" t="s">
        <v>8245</v>
      </c>
      <c r="J3490">
        <v>1476390164</v>
      </c>
      <c r="K3490">
        <v>1473970964</v>
      </c>
      <c r="L3490" t="b">
        <v>0</v>
      </c>
      <c r="M3490">
        <v>4</v>
      </c>
      <c r="N3490" t="b">
        <v>1</v>
      </c>
      <c r="O3490" t="s">
        <v>8269</v>
      </c>
      <c r="P3490">
        <f t="shared" si="216"/>
        <v>130</v>
      </c>
      <c r="Q3490">
        <f t="shared" si="217"/>
        <v>3.25</v>
      </c>
      <c r="R3490" s="12" t="s">
        <v>8323</v>
      </c>
      <c r="S3490" t="s">
        <v>8326</v>
      </c>
      <c r="T3490" s="17">
        <f t="shared" si="218"/>
        <v>42628.849120370374</v>
      </c>
      <c r="U3490" s="17">
        <f t="shared" si="219"/>
        <v>41712.194803240738</v>
      </c>
    </row>
    <row r="3491" spans="2:21" ht="42.75" hidden="1" x14ac:dyDescent="0.45">
      <c r="B3491">
        <v>560</v>
      </c>
      <c r="C3491" s="9" t="s">
        <v>561</v>
      </c>
      <c r="D3491" s="3" t="s">
        <v>4670</v>
      </c>
      <c r="E3491" s="5">
        <v>100000</v>
      </c>
      <c r="F3491" s="7">
        <v>12</v>
      </c>
      <c r="G3491" t="s">
        <v>8220</v>
      </c>
      <c r="H3491" t="s">
        <v>8228</v>
      </c>
      <c r="I3491" t="s">
        <v>8250</v>
      </c>
      <c r="J3491">
        <v>1418841045</v>
      </c>
      <c r="K3491">
        <v>1416249045</v>
      </c>
      <c r="L3491" t="b">
        <v>0</v>
      </c>
      <c r="M3491">
        <v>3</v>
      </c>
      <c r="N3491" t="b">
        <v>0</v>
      </c>
      <c r="O3491" t="s">
        <v>8270</v>
      </c>
      <c r="P3491">
        <f t="shared" si="216"/>
        <v>0</v>
      </c>
      <c r="Q3491">
        <f t="shared" si="217"/>
        <v>4</v>
      </c>
      <c r="R3491" s="12" t="s">
        <v>8308</v>
      </c>
      <c r="S3491" t="s">
        <v>8342</v>
      </c>
      <c r="T3491" s="17">
        <f t="shared" si="218"/>
        <v>41960.771354166667</v>
      </c>
      <c r="U3491" s="17">
        <f t="shared" si="219"/>
        <v>42254.578622685185</v>
      </c>
    </row>
    <row r="3492" spans="2:21" ht="42.75" hidden="1" x14ac:dyDescent="0.45">
      <c r="B3492">
        <v>1081</v>
      </c>
      <c r="C3492" s="9" t="s">
        <v>1082</v>
      </c>
      <c r="D3492" s="3" t="s">
        <v>5191</v>
      </c>
      <c r="E3492" s="5">
        <v>68000</v>
      </c>
      <c r="F3492" s="7">
        <v>12</v>
      </c>
      <c r="G3492" t="s">
        <v>8220</v>
      </c>
      <c r="H3492" t="s">
        <v>8223</v>
      </c>
      <c r="I3492" t="s">
        <v>8245</v>
      </c>
      <c r="J3492">
        <v>1422483292</v>
      </c>
      <c r="K3492">
        <v>1419891292</v>
      </c>
      <c r="L3492" t="b">
        <v>0</v>
      </c>
      <c r="M3492">
        <v>4</v>
      </c>
      <c r="N3492" t="b">
        <v>0</v>
      </c>
      <c r="O3492" t="s">
        <v>8280</v>
      </c>
      <c r="P3492">
        <f t="shared" si="216"/>
        <v>0</v>
      </c>
      <c r="Q3492">
        <f t="shared" si="217"/>
        <v>3</v>
      </c>
      <c r="R3492" s="12" t="s">
        <v>8316</v>
      </c>
      <c r="S3492" t="s">
        <v>8334</v>
      </c>
      <c r="T3492" s="17">
        <f t="shared" si="218"/>
        <v>42002.926990740743</v>
      </c>
      <c r="U3492" s="17">
        <f t="shared" si="219"/>
        <v>42394.79206018518</v>
      </c>
    </row>
    <row r="3493" spans="2:21" ht="42.75" hidden="1" x14ac:dyDescent="0.45">
      <c r="B3493">
        <v>1902</v>
      </c>
      <c r="C3493" s="9" t="s">
        <v>1903</v>
      </c>
      <c r="D3493" s="3" t="s">
        <v>6012</v>
      </c>
      <c r="E3493" s="5">
        <v>1000</v>
      </c>
      <c r="F3493" s="7">
        <v>12</v>
      </c>
      <c r="G3493" t="s">
        <v>8220</v>
      </c>
      <c r="H3493" t="s">
        <v>8232</v>
      </c>
      <c r="I3493" t="s">
        <v>8248</v>
      </c>
      <c r="J3493">
        <v>1425495447</v>
      </c>
      <c r="K3493">
        <v>1422903447</v>
      </c>
      <c r="L3493" t="b">
        <v>0</v>
      </c>
      <c r="M3493">
        <v>3</v>
      </c>
      <c r="N3493" t="b">
        <v>0</v>
      </c>
      <c r="O3493" t="s">
        <v>8292</v>
      </c>
      <c r="P3493">
        <f t="shared" si="216"/>
        <v>1</v>
      </c>
      <c r="Q3493">
        <f t="shared" si="217"/>
        <v>4</v>
      </c>
      <c r="R3493" s="12" t="s">
        <v>8308</v>
      </c>
      <c r="S3493" t="s">
        <v>8318</v>
      </c>
      <c r="T3493" s="17">
        <f t="shared" si="218"/>
        <v>42037.789895833332</v>
      </c>
      <c r="U3493" s="17">
        <f t="shared" si="219"/>
        <v>42656.849120370374</v>
      </c>
    </row>
    <row r="3494" spans="2:21" ht="42.75" hidden="1" x14ac:dyDescent="0.45">
      <c r="B3494">
        <v>167</v>
      </c>
      <c r="C3494" s="9" t="s">
        <v>169</v>
      </c>
      <c r="D3494" s="3" t="s">
        <v>4277</v>
      </c>
      <c r="E3494" s="5">
        <v>110000</v>
      </c>
      <c r="F3494" s="7">
        <v>11</v>
      </c>
      <c r="G3494" t="s">
        <v>8220</v>
      </c>
      <c r="H3494" t="s">
        <v>8223</v>
      </c>
      <c r="I3494" t="s">
        <v>8245</v>
      </c>
      <c r="J3494">
        <v>1438726535</v>
      </c>
      <c r="K3494">
        <v>1433542535</v>
      </c>
      <c r="L3494" t="b">
        <v>0</v>
      </c>
      <c r="M3494">
        <v>2</v>
      </c>
      <c r="N3494" t="b">
        <v>0</v>
      </c>
      <c r="O3494" t="s">
        <v>8266</v>
      </c>
      <c r="P3494">
        <f t="shared" si="216"/>
        <v>0</v>
      </c>
      <c r="Q3494">
        <f t="shared" si="217"/>
        <v>5.5</v>
      </c>
      <c r="R3494" s="12" t="s">
        <v>8321</v>
      </c>
      <c r="S3494" t="s">
        <v>8325</v>
      </c>
      <c r="T3494" s="17">
        <f t="shared" si="218"/>
        <v>42160.927488425921</v>
      </c>
      <c r="U3494" s="17">
        <f t="shared" si="219"/>
        <v>41990.771354166667</v>
      </c>
    </row>
    <row r="3495" spans="2:21" ht="42.75" hidden="1" x14ac:dyDescent="0.45">
      <c r="B3495">
        <v>512</v>
      </c>
      <c r="C3495" s="9" t="s">
        <v>513</v>
      </c>
      <c r="D3495" s="3" t="s">
        <v>4622</v>
      </c>
      <c r="E3495" s="5">
        <v>8000</v>
      </c>
      <c r="F3495" s="7">
        <v>11</v>
      </c>
      <c r="G3495" t="s">
        <v>8220</v>
      </c>
      <c r="H3495" t="s">
        <v>8223</v>
      </c>
      <c r="I3495" t="s">
        <v>8245</v>
      </c>
      <c r="J3495">
        <v>1479667727</v>
      </c>
      <c r="K3495">
        <v>1475776127</v>
      </c>
      <c r="L3495" t="b">
        <v>0</v>
      </c>
      <c r="M3495">
        <v>2</v>
      </c>
      <c r="N3495" t="b">
        <v>0</v>
      </c>
      <c r="O3495" t="s">
        <v>8268</v>
      </c>
      <c r="P3495">
        <f t="shared" si="216"/>
        <v>0</v>
      </c>
      <c r="Q3495">
        <f t="shared" si="217"/>
        <v>5.5</v>
      </c>
      <c r="R3495" s="12" t="s">
        <v>8321</v>
      </c>
      <c r="S3495" t="s">
        <v>8339</v>
      </c>
      <c r="T3495" s="17">
        <f t="shared" si="218"/>
        <v>42649.742210648154</v>
      </c>
      <c r="U3495" s="17">
        <f t="shared" si="219"/>
        <v>42032.926990740743</v>
      </c>
    </row>
    <row r="3496" spans="2:21" ht="42.75" hidden="1" x14ac:dyDescent="0.45">
      <c r="B3496">
        <v>981</v>
      </c>
      <c r="C3496" s="9" t="s">
        <v>982</v>
      </c>
      <c r="D3496" s="3" t="s">
        <v>5091</v>
      </c>
      <c r="E3496" s="5">
        <v>88888</v>
      </c>
      <c r="F3496" s="7">
        <v>11</v>
      </c>
      <c r="G3496" t="s">
        <v>8220</v>
      </c>
      <c r="H3496" t="s">
        <v>8223</v>
      </c>
      <c r="I3496" t="s">
        <v>8245</v>
      </c>
      <c r="J3496">
        <v>1407624222</v>
      </c>
      <c r="K3496">
        <v>1405032222</v>
      </c>
      <c r="L3496" t="b">
        <v>0</v>
      </c>
      <c r="M3496">
        <v>4</v>
      </c>
      <c r="N3496" t="b">
        <v>0</v>
      </c>
      <c r="O3496" t="s">
        <v>8271</v>
      </c>
      <c r="P3496">
        <f t="shared" si="216"/>
        <v>0</v>
      </c>
      <c r="Q3496">
        <f t="shared" si="217"/>
        <v>2.75</v>
      </c>
      <c r="R3496" s="12" t="s">
        <v>8308</v>
      </c>
      <c r="S3496" t="s">
        <v>8310</v>
      </c>
      <c r="T3496" s="17">
        <f t="shared" si="218"/>
        <v>41830.947013888886</v>
      </c>
      <c r="U3496" s="17">
        <f t="shared" si="219"/>
        <v>42067.789895833332</v>
      </c>
    </row>
    <row r="3497" spans="2:21" ht="42.75" hidden="1" x14ac:dyDescent="0.45">
      <c r="B3497">
        <v>1123</v>
      </c>
      <c r="C3497" s="9" t="s">
        <v>1124</v>
      </c>
      <c r="D3497" s="3" t="s">
        <v>5233</v>
      </c>
      <c r="E3497" s="5">
        <v>5000</v>
      </c>
      <c r="F3497" s="7">
        <v>11</v>
      </c>
      <c r="G3497" t="s">
        <v>8220</v>
      </c>
      <c r="H3497" t="s">
        <v>8223</v>
      </c>
      <c r="I3497" t="s">
        <v>8245</v>
      </c>
      <c r="J3497">
        <v>1397910848</v>
      </c>
      <c r="K3497">
        <v>1395318848</v>
      </c>
      <c r="L3497" t="b">
        <v>0</v>
      </c>
      <c r="M3497">
        <v>3</v>
      </c>
      <c r="N3497" t="b">
        <v>0</v>
      </c>
      <c r="O3497" t="s">
        <v>8280</v>
      </c>
      <c r="P3497">
        <f t="shared" si="216"/>
        <v>0</v>
      </c>
      <c r="Q3497">
        <f t="shared" si="217"/>
        <v>3.67</v>
      </c>
      <c r="R3497" s="12" t="s">
        <v>8316</v>
      </c>
      <c r="S3497" t="s">
        <v>8334</v>
      </c>
      <c r="T3497" s="17">
        <f t="shared" si="218"/>
        <v>41718.5237037037</v>
      </c>
      <c r="U3497" s="17">
        <f t="shared" si="219"/>
        <v>42220.927488425921</v>
      </c>
    </row>
    <row r="3498" spans="2:21" ht="42.75" hidden="1" x14ac:dyDescent="0.45">
      <c r="B3498">
        <v>1130</v>
      </c>
      <c r="C3498" s="9" t="s">
        <v>1131</v>
      </c>
      <c r="D3498" s="3" t="s">
        <v>5240</v>
      </c>
      <c r="E3498" s="5">
        <v>5000</v>
      </c>
      <c r="F3498" s="7">
        <v>11</v>
      </c>
      <c r="G3498" t="s">
        <v>8220</v>
      </c>
      <c r="H3498" t="s">
        <v>8223</v>
      </c>
      <c r="I3498" t="s">
        <v>8245</v>
      </c>
      <c r="J3498">
        <v>1416963300</v>
      </c>
      <c r="K3498">
        <v>1411775700</v>
      </c>
      <c r="L3498" t="b">
        <v>0</v>
      </c>
      <c r="M3498">
        <v>3</v>
      </c>
      <c r="N3498" t="b">
        <v>0</v>
      </c>
      <c r="O3498" t="s">
        <v>8281</v>
      </c>
      <c r="P3498">
        <f t="shared" si="216"/>
        <v>0</v>
      </c>
      <c r="Q3498">
        <f t="shared" si="217"/>
        <v>3.67</v>
      </c>
      <c r="R3498" s="12" t="s">
        <v>8316</v>
      </c>
      <c r="S3498" t="s">
        <v>8344</v>
      </c>
      <c r="T3498" s="17">
        <f t="shared" si="218"/>
        <v>41908.996527777781</v>
      </c>
      <c r="U3498" s="17">
        <f t="shared" si="219"/>
        <v>42694.783877314811</v>
      </c>
    </row>
    <row r="3499" spans="2:21" ht="42.75" hidden="1" x14ac:dyDescent="0.45">
      <c r="B3499">
        <v>1715</v>
      </c>
      <c r="C3499" s="9" t="s">
        <v>1716</v>
      </c>
      <c r="D3499" s="3" t="s">
        <v>5825</v>
      </c>
      <c r="E3499" s="5">
        <v>5000</v>
      </c>
      <c r="F3499" s="7">
        <v>11</v>
      </c>
      <c r="G3499" t="s">
        <v>8220</v>
      </c>
      <c r="H3499" t="s">
        <v>8223</v>
      </c>
      <c r="I3499" t="s">
        <v>8245</v>
      </c>
      <c r="J3499">
        <v>1427772120</v>
      </c>
      <c r="K3499">
        <v>1425186785</v>
      </c>
      <c r="L3499" t="b">
        <v>0</v>
      </c>
      <c r="M3499">
        <v>2</v>
      </c>
      <c r="N3499" t="b">
        <v>0</v>
      </c>
      <c r="O3499" t="s">
        <v>8291</v>
      </c>
      <c r="P3499">
        <f t="shared" si="216"/>
        <v>0</v>
      </c>
      <c r="Q3499">
        <f t="shared" si="217"/>
        <v>5.5</v>
      </c>
      <c r="R3499" s="12" t="s">
        <v>8327</v>
      </c>
      <c r="S3499" t="s">
        <v>8330</v>
      </c>
      <c r="T3499" s="17">
        <f t="shared" si="218"/>
        <v>42064.217418981483</v>
      </c>
      <c r="U3499" s="17">
        <f t="shared" si="219"/>
        <v>41860.947013888886</v>
      </c>
    </row>
    <row r="3500" spans="2:21" ht="28.5" hidden="1" x14ac:dyDescent="0.45">
      <c r="B3500">
        <v>3103</v>
      </c>
      <c r="C3500" s="9" t="s">
        <v>3103</v>
      </c>
      <c r="D3500" s="3" t="s">
        <v>7213</v>
      </c>
      <c r="E3500" s="5">
        <v>4100</v>
      </c>
      <c r="F3500" s="7">
        <v>11</v>
      </c>
      <c r="G3500" t="s">
        <v>8220</v>
      </c>
      <c r="H3500" t="s">
        <v>8223</v>
      </c>
      <c r="I3500" t="s">
        <v>8245</v>
      </c>
      <c r="J3500">
        <v>1434080706</v>
      </c>
      <c r="K3500">
        <v>1428896706</v>
      </c>
      <c r="L3500" t="b">
        <v>0</v>
      </c>
      <c r="M3500">
        <v>2</v>
      </c>
      <c r="N3500" t="b">
        <v>0</v>
      </c>
      <c r="O3500" t="s">
        <v>8301</v>
      </c>
      <c r="P3500">
        <f t="shared" si="216"/>
        <v>0</v>
      </c>
      <c r="Q3500">
        <f t="shared" si="217"/>
        <v>5.5</v>
      </c>
      <c r="R3500" s="12" t="s">
        <v>8323</v>
      </c>
      <c r="S3500" t="s">
        <v>8324</v>
      </c>
      <c r="T3500" s="17">
        <f t="shared" si="218"/>
        <v>42107.156319444446</v>
      </c>
      <c r="U3500" s="17">
        <f t="shared" si="219"/>
        <v>41748.5237037037</v>
      </c>
    </row>
    <row r="3501" spans="2:21" ht="28.5" hidden="1" x14ac:dyDescent="0.45">
      <c r="B3501">
        <v>3866</v>
      </c>
      <c r="C3501" s="9" t="s">
        <v>3863</v>
      </c>
      <c r="D3501" s="3" t="s">
        <v>7975</v>
      </c>
      <c r="E3501" s="5">
        <v>2000</v>
      </c>
      <c r="F3501" s="7">
        <v>11</v>
      </c>
      <c r="G3501" t="s">
        <v>8220</v>
      </c>
      <c r="H3501" t="s">
        <v>8223</v>
      </c>
      <c r="I3501" t="s">
        <v>8245</v>
      </c>
      <c r="J3501">
        <v>1458703740</v>
      </c>
      <c r="K3501">
        <v>1454453021</v>
      </c>
      <c r="L3501" t="b">
        <v>0</v>
      </c>
      <c r="M3501">
        <v>2</v>
      </c>
      <c r="N3501" t="b">
        <v>0</v>
      </c>
      <c r="O3501" t="s">
        <v>8269</v>
      </c>
      <c r="P3501">
        <f t="shared" si="216"/>
        <v>1</v>
      </c>
      <c r="Q3501">
        <f t="shared" si="217"/>
        <v>5.5</v>
      </c>
      <c r="R3501" s="12" t="s">
        <v>8323</v>
      </c>
      <c r="S3501" t="s">
        <v>8326</v>
      </c>
      <c r="T3501" s="17">
        <f t="shared" si="218"/>
        <v>42402.947002314817</v>
      </c>
      <c r="U3501" s="17">
        <f t="shared" si="219"/>
        <v>41969.038194444445</v>
      </c>
    </row>
    <row r="3502" spans="2:21" ht="42.75" hidden="1" x14ac:dyDescent="0.45">
      <c r="B3502">
        <v>3940</v>
      </c>
      <c r="C3502" s="9" t="s">
        <v>3937</v>
      </c>
      <c r="D3502" s="3" t="s">
        <v>8048</v>
      </c>
      <c r="E3502" s="5">
        <v>5000</v>
      </c>
      <c r="F3502" s="7">
        <v>11</v>
      </c>
      <c r="G3502" t="s">
        <v>8220</v>
      </c>
      <c r="H3502" t="s">
        <v>8223</v>
      </c>
      <c r="I3502" t="s">
        <v>8245</v>
      </c>
      <c r="J3502">
        <v>1420199351</v>
      </c>
      <c r="K3502">
        <v>1416311351</v>
      </c>
      <c r="L3502" t="b">
        <v>0</v>
      </c>
      <c r="M3502">
        <v>2</v>
      </c>
      <c r="N3502" t="b">
        <v>0</v>
      </c>
      <c r="O3502" t="s">
        <v>8269</v>
      </c>
      <c r="P3502">
        <f t="shared" si="216"/>
        <v>0</v>
      </c>
      <c r="Q3502">
        <f t="shared" si="217"/>
        <v>5.5</v>
      </c>
      <c r="R3502" s="12" t="s">
        <v>8323</v>
      </c>
      <c r="S3502" t="s">
        <v>8326</v>
      </c>
      <c r="T3502" s="17">
        <f t="shared" si="218"/>
        <v>41961.492488425924</v>
      </c>
      <c r="U3502" s="17">
        <f t="shared" si="219"/>
        <v>42094.140277777777</v>
      </c>
    </row>
    <row r="3503" spans="2:21" ht="57" hidden="1" x14ac:dyDescent="0.45">
      <c r="B3503">
        <v>3970</v>
      </c>
      <c r="C3503" s="9" t="s">
        <v>3967</v>
      </c>
      <c r="D3503" s="3" t="s">
        <v>8077</v>
      </c>
      <c r="E3503" s="5">
        <v>15000</v>
      </c>
      <c r="F3503" s="7">
        <v>11</v>
      </c>
      <c r="G3503" t="s">
        <v>8220</v>
      </c>
      <c r="H3503" t="s">
        <v>8223</v>
      </c>
      <c r="I3503" t="s">
        <v>8245</v>
      </c>
      <c r="J3503">
        <v>1460925811</v>
      </c>
      <c r="K3503">
        <v>1458333811</v>
      </c>
      <c r="L3503" t="b">
        <v>0</v>
      </c>
      <c r="M3503">
        <v>2</v>
      </c>
      <c r="N3503" t="b">
        <v>0</v>
      </c>
      <c r="O3503" t="s">
        <v>8269</v>
      </c>
      <c r="P3503">
        <f t="shared" si="216"/>
        <v>0</v>
      </c>
      <c r="Q3503">
        <f t="shared" si="217"/>
        <v>5.5</v>
      </c>
      <c r="R3503" s="12" t="s">
        <v>8323</v>
      </c>
      <c r="S3503" t="s">
        <v>8326</v>
      </c>
      <c r="T3503" s="17">
        <f t="shared" si="218"/>
        <v>42447.863553240735</v>
      </c>
      <c r="U3503" s="17">
        <f t="shared" si="219"/>
        <v>42167.156319444446</v>
      </c>
    </row>
    <row r="3504" spans="2:21" ht="42.75" hidden="1" x14ac:dyDescent="0.45">
      <c r="B3504">
        <v>120</v>
      </c>
      <c r="C3504" s="9" t="s">
        <v>122</v>
      </c>
      <c r="D3504" s="3" t="s">
        <v>4231</v>
      </c>
      <c r="E3504" s="5">
        <v>70000</v>
      </c>
      <c r="F3504" s="7">
        <v>10</v>
      </c>
      <c r="G3504" t="s">
        <v>8219</v>
      </c>
      <c r="H3504" t="s">
        <v>8230</v>
      </c>
      <c r="I3504" t="s">
        <v>8251</v>
      </c>
      <c r="J3504">
        <v>1475457107</v>
      </c>
      <c r="K3504">
        <v>1472865107</v>
      </c>
      <c r="L3504" t="b">
        <v>0</v>
      </c>
      <c r="M3504">
        <v>1</v>
      </c>
      <c r="N3504" t="b">
        <v>0</v>
      </c>
      <c r="O3504" t="s">
        <v>8265</v>
      </c>
      <c r="P3504">
        <f t="shared" si="216"/>
        <v>0</v>
      </c>
      <c r="Q3504">
        <f t="shared" si="217"/>
        <v>10</v>
      </c>
      <c r="R3504" s="12" t="s">
        <v>8321</v>
      </c>
      <c r="S3504" t="s">
        <v>8337</v>
      </c>
      <c r="T3504" s="17">
        <f t="shared" si="218"/>
        <v>42616.049849537041</v>
      </c>
      <c r="U3504" s="17">
        <f t="shared" si="219"/>
        <v>42452.145138888889</v>
      </c>
    </row>
    <row r="3505" spans="2:21" ht="42.75" hidden="1" x14ac:dyDescent="0.45">
      <c r="B3505">
        <v>142</v>
      </c>
      <c r="C3505" s="9" t="s">
        <v>144</v>
      </c>
      <c r="D3505" s="3" t="s">
        <v>4252</v>
      </c>
      <c r="E3505" s="5">
        <v>3000</v>
      </c>
      <c r="F3505" s="7">
        <v>10</v>
      </c>
      <c r="G3505" t="s">
        <v>8219</v>
      </c>
      <c r="H3505" t="s">
        <v>8223</v>
      </c>
      <c r="I3505" t="s">
        <v>8245</v>
      </c>
      <c r="J3505">
        <v>1416176778</v>
      </c>
      <c r="K3505">
        <v>1414358778</v>
      </c>
      <c r="L3505" t="b">
        <v>0</v>
      </c>
      <c r="M3505">
        <v>1</v>
      </c>
      <c r="N3505" t="b">
        <v>0</v>
      </c>
      <c r="O3505" t="s">
        <v>8265</v>
      </c>
      <c r="P3505">
        <f t="shared" si="216"/>
        <v>0</v>
      </c>
      <c r="Q3505">
        <f t="shared" si="217"/>
        <v>10</v>
      </c>
      <c r="R3505" s="12" t="s">
        <v>8321</v>
      </c>
      <c r="S3505" t="s">
        <v>8337</v>
      </c>
      <c r="T3505" s="17">
        <f t="shared" si="218"/>
        <v>41938.893263888887</v>
      </c>
      <c r="U3505" s="17">
        <f t="shared" si="219"/>
        <v>42006.492488425924</v>
      </c>
    </row>
    <row r="3506" spans="2:21" ht="42.75" hidden="1" x14ac:dyDescent="0.45">
      <c r="B3506">
        <v>159</v>
      </c>
      <c r="C3506" s="9" t="s">
        <v>161</v>
      </c>
      <c r="D3506" s="3" t="s">
        <v>4269</v>
      </c>
      <c r="E3506" s="5">
        <v>500000</v>
      </c>
      <c r="F3506" s="7">
        <v>10</v>
      </c>
      <c r="G3506" t="s">
        <v>8219</v>
      </c>
      <c r="H3506" t="s">
        <v>8223</v>
      </c>
      <c r="I3506" t="s">
        <v>8245</v>
      </c>
      <c r="J3506">
        <v>1467541545</v>
      </c>
      <c r="K3506">
        <v>1464085545</v>
      </c>
      <c r="L3506" t="b">
        <v>0</v>
      </c>
      <c r="M3506">
        <v>1</v>
      </c>
      <c r="N3506" t="b">
        <v>0</v>
      </c>
      <c r="O3506" t="s">
        <v>8265</v>
      </c>
      <c r="P3506">
        <f t="shared" si="216"/>
        <v>0</v>
      </c>
      <c r="Q3506">
        <f t="shared" si="217"/>
        <v>10</v>
      </c>
      <c r="R3506" s="12" t="s">
        <v>8321</v>
      </c>
      <c r="S3506" t="s">
        <v>8337</v>
      </c>
      <c r="T3506" s="17">
        <f t="shared" si="218"/>
        <v>42514.434548611112</v>
      </c>
      <c r="U3506" s="17">
        <f t="shared" si="219"/>
        <v>42477.863553240735</v>
      </c>
    </row>
    <row r="3507" spans="2:21" ht="42.75" hidden="1" x14ac:dyDescent="0.45">
      <c r="B3507">
        <v>215</v>
      </c>
      <c r="C3507" s="9" t="s">
        <v>217</v>
      </c>
      <c r="D3507" s="3" t="s">
        <v>4325</v>
      </c>
      <c r="E3507" s="5">
        <v>4400</v>
      </c>
      <c r="F3507" s="7">
        <v>10</v>
      </c>
      <c r="G3507" t="s">
        <v>8220</v>
      </c>
      <c r="H3507" t="s">
        <v>8224</v>
      </c>
      <c r="I3507" t="s">
        <v>8246</v>
      </c>
      <c r="J3507">
        <v>1455753540</v>
      </c>
      <c r="K3507">
        <v>1452058282</v>
      </c>
      <c r="L3507" t="b">
        <v>0</v>
      </c>
      <c r="M3507">
        <v>1</v>
      </c>
      <c r="N3507" t="b">
        <v>0</v>
      </c>
      <c r="O3507" t="s">
        <v>8266</v>
      </c>
      <c r="P3507">
        <f t="shared" si="216"/>
        <v>0</v>
      </c>
      <c r="Q3507">
        <f t="shared" si="217"/>
        <v>10</v>
      </c>
      <c r="R3507" s="12" t="s">
        <v>8321</v>
      </c>
      <c r="S3507" t="s">
        <v>8325</v>
      </c>
      <c r="T3507" s="17">
        <f t="shared" si="218"/>
        <v>42375.230115740742</v>
      </c>
      <c r="U3507" s="17">
        <f t="shared" si="219"/>
        <v>42646.049849537041</v>
      </c>
    </row>
    <row r="3508" spans="2:21" ht="42.75" hidden="1" x14ac:dyDescent="0.45">
      <c r="B3508">
        <v>443</v>
      </c>
      <c r="C3508" s="9" t="s">
        <v>444</v>
      </c>
      <c r="D3508" s="3" t="s">
        <v>4553</v>
      </c>
      <c r="E3508" s="5">
        <v>10000</v>
      </c>
      <c r="F3508" s="7">
        <v>10</v>
      </c>
      <c r="G3508" t="s">
        <v>8220</v>
      </c>
      <c r="H3508" t="s">
        <v>8228</v>
      </c>
      <c r="I3508" t="s">
        <v>8250</v>
      </c>
      <c r="J3508">
        <v>1391991701</v>
      </c>
      <c r="K3508">
        <v>1389399701</v>
      </c>
      <c r="L3508" t="b">
        <v>0</v>
      </c>
      <c r="M3508">
        <v>2</v>
      </c>
      <c r="N3508" t="b">
        <v>0</v>
      </c>
      <c r="O3508" t="s">
        <v>8268</v>
      </c>
      <c r="P3508">
        <f t="shared" si="216"/>
        <v>0</v>
      </c>
      <c r="Q3508">
        <f t="shared" si="217"/>
        <v>5</v>
      </c>
      <c r="R3508" s="12" t="s">
        <v>8321</v>
      </c>
      <c r="S3508" t="s">
        <v>8339</v>
      </c>
      <c r="T3508" s="17">
        <f t="shared" si="218"/>
        <v>41650.015057870369</v>
      </c>
      <c r="U3508" s="17">
        <f t="shared" si="219"/>
        <v>41959.934930555552</v>
      </c>
    </row>
    <row r="3509" spans="2:21" ht="42.75" hidden="1" x14ac:dyDescent="0.45">
      <c r="B3509">
        <v>482</v>
      </c>
      <c r="C3509" s="9" t="s">
        <v>483</v>
      </c>
      <c r="D3509" s="3" t="s">
        <v>4592</v>
      </c>
      <c r="E3509" s="5">
        <v>10000</v>
      </c>
      <c r="F3509" s="7">
        <v>10</v>
      </c>
      <c r="G3509" t="s">
        <v>8220</v>
      </c>
      <c r="H3509" t="s">
        <v>8223</v>
      </c>
      <c r="I3509" t="s">
        <v>8245</v>
      </c>
      <c r="J3509">
        <v>1460644440</v>
      </c>
      <c r="K3509">
        <v>1458336690</v>
      </c>
      <c r="L3509" t="b">
        <v>0</v>
      </c>
      <c r="M3509">
        <v>1</v>
      </c>
      <c r="N3509" t="b">
        <v>0</v>
      </c>
      <c r="O3509" t="s">
        <v>8268</v>
      </c>
      <c r="P3509">
        <f t="shared" si="216"/>
        <v>0</v>
      </c>
      <c r="Q3509">
        <f t="shared" si="217"/>
        <v>10</v>
      </c>
      <c r="R3509" s="12" t="s">
        <v>8321</v>
      </c>
      <c r="S3509" t="s">
        <v>8339</v>
      </c>
      <c r="T3509" s="17">
        <f t="shared" si="218"/>
        <v>42447.896875000006</v>
      </c>
      <c r="U3509" s="17">
        <f t="shared" si="219"/>
        <v>42554.434548611112</v>
      </c>
    </row>
    <row r="3510" spans="2:21" ht="42.75" hidden="1" x14ac:dyDescent="0.45">
      <c r="B3510">
        <v>509</v>
      </c>
      <c r="C3510" s="9" t="s">
        <v>510</v>
      </c>
      <c r="D3510" s="3" t="s">
        <v>4619</v>
      </c>
      <c r="E3510" s="5">
        <v>5000</v>
      </c>
      <c r="F3510" s="7">
        <v>10</v>
      </c>
      <c r="G3510" t="s">
        <v>8220</v>
      </c>
      <c r="H3510" t="s">
        <v>8224</v>
      </c>
      <c r="I3510" t="s">
        <v>8246</v>
      </c>
      <c r="J3510">
        <v>1435504170</v>
      </c>
      <c r="K3510">
        <v>1432912170</v>
      </c>
      <c r="L3510" t="b">
        <v>0</v>
      </c>
      <c r="M3510">
        <v>1</v>
      </c>
      <c r="N3510" t="b">
        <v>0</v>
      </c>
      <c r="O3510" t="s">
        <v>8268</v>
      </c>
      <c r="P3510">
        <f t="shared" si="216"/>
        <v>0</v>
      </c>
      <c r="Q3510">
        <f t="shared" si="217"/>
        <v>10</v>
      </c>
      <c r="R3510" s="12" t="s">
        <v>8321</v>
      </c>
      <c r="S3510" t="s">
        <v>8339</v>
      </c>
      <c r="T3510" s="17">
        <f t="shared" si="218"/>
        <v>42153.631597222222</v>
      </c>
      <c r="U3510" s="17">
        <f t="shared" si="219"/>
        <v>42417.999305555553</v>
      </c>
    </row>
    <row r="3511" spans="2:21" ht="42.75" hidden="1" x14ac:dyDescent="0.45">
      <c r="B3511">
        <v>577</v>
      </c>
      <c r="C3511" s="9" t="s">
        <v>578</v>
      </c>
      <c r="D3511" s="3" t="s">
        <v>4687</v>
      </c>
      <c r="E3511" s="5">
        <v>5000</v>
      </c>
      <c r="F3511" s="7">
        <v>10</v>
      </c>
      <c r="G3511" t="s">
        <v>8220</v>
      </c>
      <c r="H3511" t="s">
        <v>8223</v>
      </c>
      <c r="I3511" t="s">
        <v>8245</v>
      </c>
      <c r="J3511">
        <v>1463753302</v>
      </c>
      <c r="K3511">
        <v>1458569302</v>
      </c>
      <c r="L3511" t="b">
        <v>0</v>
      </c>
      <c r="M3511">
        <v>1</v>
      </c>
      <c r="N3511" t="b">
        <v>0</v>
      </c>
      <c r="O3511" t="s">
        <v>8270</v>
      </c>
      <c r="P3511">
        <f t="shared" si="216"/>
        <v>0</v>
      </c>
      <c r="Q3511">
        <f t="shared" si="217"/>
        <v>10</v>
      </c>
      <c r="R3511" s="12" t="s">
        <v>8308</v>
      </c>
      <c r="S3511" t="s">
        <v>8342</v>
      </c>
      <c r="T3511" s="17">
        <f t="shared" si="218"/>
        <v>42450.589143518519</v>
      </c>
      <c r="U3511" s="17">
        <f t="shared" si="219"/>
        <v>41680.015057870369</v>
      </c>
    </row>
    <row r="3512" spans="2:21" ht="28.5" hidden="1" x14ac:dyDescent="0.45">
      <c r="B3512">
        <v>584</v>
      </c>
      <c r="C3512" s="9" t="s">
        <v>585</v>
      </c>
      <c r="D3512" s="3" t="s">
        <v>4694</v>
      </c>
      <c r="E3512" s="5">
        <v>1000</v>
      </c>
      <c r="F3512" s="7">
        <v>10</v>
      </c>
      <c r="G3512" t="s">
        <v>8220</v>
      </c>
      <c r="H3512" t="s">
        <v>8223</v>
      </c>
      <c r="I3512" t="s">
        <v>8245</v>
      </c>
      <c r="J3512">
        <v>1426522316</v>
      </c>
      <c r="K3512">
        <v>1423933916</v>
      </c>
      <c r="L3512" t="b">
        <v>0</v>
      </c>
      <c r="M3512">
        <v>2</v>
      </c>
      <c r="N3512" t="b">
        <v>0</v>
      </c>
      <c r="O3512" t="s">
        <v>8270</v>
      </c>
      <c r="P3512">
        <f t="shared" si="216"/>
        <v>1</v>
      </c>
      <c r="Q3512">
        <f t="shared" si="217"/>
        <v>5</v>
      </c>
      <c r="R3512" s="12" t="s">
        <v>8308</v>
      </c>
      <c r="S3512" t="s">
        <v>8342</v>
      </c>
      <c r="T3512" s="17">
        <f t="shared" si="218"/>
        <v>42049.716620370367</v>
      </c>
      <c r="U3512" s="17">
        <f t="shared" si="219"/>
        <v>42474.606944444444</v>
      </c>
    </row>
    <row r="3513" spans="2:21" ht="42.75" hidden="1" x14ac:dyDescent="0.45">
      <c r="B3513">
        <v>606</v>
      </c>
      <c r="C3513" s="9" t="s">
        <v>607</v>
      </c>
      <c r="D3513" s="3" t="s">
        <v>4716</v>
      </c>
      <c r="E3513" s="5">
        <v>5000</v>
      </c>
      <c r="F3513" s="7">
        <v>10</v>
      </c>
      <c r="G3513" t="s">
        <v>8219</v>
      </c>
      <c r="H3513" t="s">
        <v>8232</v>
      </c>
      <c r="I3513" t="s">
        <v>8248</v>
      </c>
      <c r="J3513">
        <v>1432479600</v>
      </c>
      <c r="K3513">
        <v>1428507409</v>
      </c>
      <c r="L3513" t="b">
        <v>0</v>
      </c>
      <c r="M3513">
        <v>1</v>
      </c>
      <c r="N3513" t="b">
        <v>0</v>
      </c>
      <c r="O3513" t="s">
        <v>8270</v>
      </c>
      <c r="P3513">
        <f t="shared" si="216"/>
        <v>0</v>
      </c>
      <c r="Q3513">
        <f t="shared" si="217"/>
        <v>10</v>
      </c>
      <c r="R3513" s="12" t="s">
        <v>8308</v>
      </c>
      <c r="S3513" t="s">
        <v>8342</v>
      </c>
      <c r="T3513" s="17">
        <f t="shared" si="218"/>
        <v>42102.650567129633</v>
      </c>
      <c r="U3513" s="17">
        <f t="shared" si="219"/>
        <v>42183.631597222222</v>
      </c>
    </row>
    <row r="3514" spans="2:21" ht="42.75" hidden="1" x14ac:dyDescent="0.45">
      <c r="B3514">
        <v>630</v>
      </c>
      <c r="C3514" s="9" t="s">
        <v>631</v>
      </c>
      <c r="D3514" s="3" t="s">
        <v>4740</v>
      </c>
      <c r="E3514" s="5">
        <v>11999</v>
      </c>
      <c r="F3514" s="7">
        <v>10</v>
      </c>
      <c r="G3514" t="s">
        <v>8219</v>
      </c>
      <c r="H3514" t="s">
        <v>8223</v>
      </c>
      <c r="I3514" t="s">
        <v>8245</v>
      </c>
      <c r="J3514">
        <v>1441516200</v>
      </c>
      <c r="K3514">
        <v>1438959121</v>
      </c>
      <c r="L3514" t="b">
        <v>0</v>
      </c>
      <c r="M3514">
        <v>1</v>
      </c>
      <c r="N3514" t="b">
        <v>0</v>
      </c>
      <c r="O3514" t="s">
        <v>8270</v>
      </c>
      <c r="P3514">
        <f t="shared" si="216"/>
        <v>0</v>
      </c>
      <c r="Q3514">
        <f t="shared" si="217"/>
        <v>10</v>
      </c>
      <c r="R3514" s="12" t="s">
        <v>8308</v>
      </c>
      <c r="S3514" t="s">
        <v>8342</v>
      </c>
      <c r="T3514" s="17">
        <f t="shared" si="218"/>
        <v>42223.619456018518</v>
      </c>
      <c r="U3514" s="17">
        <f t="shared" si="219"/>
        <v>42510.589143518519</v>
      </c>
    </row>
    <row r="3515" spans="2:21" ht="42.75" hidden="1" x14ac:dyDescent="0.45">
      <c r="B3515">
        <v>771</v>
      </c>
      <c r="C3515" s="9" t="s">
        <v>772</v>
      </c>
      <c r="D3515" s="3" t="s">
        <v>4881</v>
      </c>
      <c r="E3515" s="5">
        <v>38000</v>
      </c>
      <c r="F3515" s="7">
        <v>10</v>
      </c>
      <c r="G3515" t="s">
        <v>8220</v>
      </c>
      <c r="H3515" t="s">
        <v>8223</v>
      </c>
      <c r="I3515" t="s">
        <v>8245</v>
      </c>
      <c r="J3515">
        <v>1454183202</v>
      </c>
      <c r="K3515">
        <v>1449863202</v>
      </c>
      <c r="L3515" t="b">
        <v>0</v>
      </c>
      <c r="M3515">
        <v>1</v>
      </c>
      <c r="N3515" t="b">
        <v>0</v>
      </c>
      <c r="O3515" t="s">
        <v>8273</v>
      </c>
      <c r="P3515">
        <f t="shared" si="216"/>
        <v>0</v>
      </c>
      <c r="Q3515">
        <f t="shared" si="217"/>
        <v>10</v>
      </c>
      <c r="R3515" s="12" t="s">
        <v>8311</v>
      </c>
      <c r="S3515" t="s">
        <v>8352</v>
      </c>
      <c r="T3515" s="17">
        <f t="shared" si="218"/>
        <v>42349.824097222227</v>
      </c>
      <c r="U3515" s="17">
        <f t="shared" si="219"/>
        <v>42079.674953703703</v>
      </c>
    </row>
    <row r="3516" spans="2:21" ht="28.5" hidden="1" x14ac:dyDescent="0.45">
      <c r="B3516">
        <v>847</v>
      </c>
      <c r="C3516" s="9" t="s">
        <v>848</v>
      </c>
      <c r="D3516" s="3" t="s">
        <v>4957</v>
      </c>
      <c r="E3516" s="5">
        <v>10</v>
      </c>
      <c r="F3516" s="7">
        <v>10</v>
      </c>
      <c r="G3516" t="s">
        <v>8218</v>
      </c>
      <c r="H3516" t="s">
        <v>8223</v>
      </c>
      <c r="I3516" t="s">
        <v>8245</v>
      </c>
      <c r="J3516">
        <v>1436555376</v>
      </c>
      <c r="K3516">
        <v>1433963376</v>
      </c>
      <c r="L3516" t="b">
        <v>0</v>
      </c>
      <c r="M3516">
        <v>1</v>
      </c>
      <c r="N3516" t="b">
        <v>1</v>
      </c>
      <c r="O3516" t="s">
        <v>8275</v>
      </c>
      <c r="P3516">
        <f t="shared" si="216"/>
        <v>100</v>
      </c>
      <c r="Q3516">
        <f t="shared" si="217"/>
        <v>10</v>
      </c>
      <c r="R3516" s="12" t="s">
        <v>8327</v>
      </c>
      <c r="S3516" t="s">
        <v>8336</v>
      </c>
      <c r="T3516" s="17">
        <f t="shared" si="218"/>
        <v>42165.79833333334</v>
      </c>
      <c r="U3516" s="17">
        <f t="shared" si="219"/>
        <v>42148.625</v>
      </c>
    </row>
    <row r="3517" spans="2:21" ht="42.75" hidden="1" x14ac:dyDescent="0.45">
      <c r="B3517">
        <v>1042</v>
      </c>
      <c r="C3517" s="9" t="s">
        <v>1043</v>
      </c>
      <c r="D3517" s="3" t="s">
        <v>5152</v>
      </c>
      <c r="E3517" s="5">
        <v>650</v>
      </c>
      <c r="F3517" s="7">
        <v>10</v>
      </c>
      <c r="G3517" t="s">
        <v>8219</v>
      </c>
      <c r="H3517" t="s">
        <v>8223</v>
      </c>
      <c r="I3517" t="s">
        <v>8245</v>
      </c>
      <c r="J3517">
        <v>1410516000</v>
      </c>
      <c r="K3517">
        <v>1406824948</v>
      </c>
      <c r="L3517" t="b">
        <v>0</v>
      </c>
      <c r="M3517">
        <v>1</v>
      </c>
      <c r="N3517" t="b">
        <v>0</v>
      </c>
      <c r="O3517" t="s">
        <v>8279</v>
      </c>
      <c r="P3517">
        <f t="shared" si="216"/>
        <v>2</v>
      </c>
      <c r="Q3517">
        <f t="shared" si="217"/>
        <v>10</v>
      </c>
      <c r="R3517" s="12" t="s">
        <v>8346</v>
      </c>
      <c r="S3517" t="s">
        <v>8347</v>
      </c>
      <c r="T3517" s="17">
        <f t="shared" si="218"/>
        <v>41851.696157407408</v>
      </c>
      <c r="U3517" s="17">
        <f t="shared" si="219"/>
        <v>42253.215277777781</v>
      </c>
    </row>
    <row r="3518" spans="2:21" ht="28.5" hidden="1" x14ac:dyDescent="0.45">
      <c r="B3518">
        <v>1073</v>
      </c>
      <c r="C3518" s="9" t="s">
        <v>1074</v>
      </c>
      <c r="D3518" s="3" t="s">
        <v>5183</v>
      </c>
      <c r="E3518" s="5">
        <v>750</v>
      </c>
      <c r="F3518" s="7">
        <v>10</v>
      </c>
      <c r="G3518" t="s">
        <v>8220</v>
      </c>
      <c r="H3518" t="s">
        <v>8223</v>
      </c>
      <c r="I3518" t="s">
        <v>8245</v>
      </c>
      <c r="J3518">
        <v>1318806541</v>
      </c>
      <c r="K3518">
        <v>1316214541</v>
      </c>
      <c r="L3518" t="b">
        <v>0</v>
      </c>
      <c r="M3518">
        <v>1</v>
      </c>
      <c r="N3518" t="b">
        <v>0</v>
      </c>
      <c r="O3518" t="s">
        <v>8280</v>
      </c>
      <c r="P3518">
        <f t="shared" si="216"/>
        <v>1</v>
      </c>
      <c r="Q3518">
        <f t="shared" si="217"/>
        <v>10</v>
      </c>
      <c r="R3518" s="12" t="s">
        <v>8316</v>
      </c>
      <c r="S3518" t="s">
        <v>8334</v>
      </c>
      <c r="T3518" s="17">
        <f t="shared" si="218"/>
        <v>40802.964594907404</v>
      </c>
      <c r="U3518" s="17">
        <f t="shared" si="219"/>
        <v>42399.824097222227</v>
      </c>
    </row>
    <row r="3519" spans="2:21" ht="42.75" hidden="1" x14ac:dyDescent="0.45">
      <c r="B3519">
        <v>1114</v>
      </c>
      <c r="C3519" s="9" t="s">
        <v>1115</v>
      </c>
      <c r="D3519" s="3" t="s">
        <v>5224</v>
      </c>
      <c r="E3519" s="5">
        <v>6000</v>
      </c>
      <c r="F3519" s="7">
        <v>10</v>
      </c>
      <c r="G3519" t="s">
        <v>8220</v>
      </c>
      <c r="H3519" t="s">
        <v>8224</v>
      </c>
      <c r="I3519" t="s">
        <v>8246</v>
      </c>
      <c r="J3519">
        <v>1381306687</v>
      </c>
      <c r="K3519">
        <v>1378714687</v>
      </c>
      <c r="L3519" t="b">
        <v>0</v>
      </c>
      <c r="M3519">
        <v>3</v>
      </c>
      <c r="N3519" t="b">
        <v>0</v>
      </c>
      <c r="O3519" t="s">
        <v>8280</v>
      </c>
      <c r="P3519">
        <f t="shared" si="216"/>
        <v>0</v>
      </c>
      <c r="Q3519">
        <f t="shared" si="217"/>
        <v>3.33</v>
      </c>
      <c r="R3519" s="12" t="s">
        <v>8316</v>
      </c>
      <c r="S3519" t="s">
        <v>8334</v>
      </c>
      <c r="T3519" s="17">
        <f t="shared" si="218"/>
        <v>41526.345914351856</v>
      </c>
      <c r="U3519" s="17">
        <f t="shared" si="219"/>
        <v>42195.79833333334</v>
      </c>
    </row>
    <row r="3520" spans="2:21" ht="42.75" hidden="1" x14ac:dyDescent="0.45">
      <c r="B3520">
        <v>1126</v>
      </c>
      <c r="C3520" s="9" t="s">
        <v>1127</v>
      </c>
      <c r="D3520" s="3" t="s">
        <v>5236</v>
      </c>
      <c r="E3520" s="5">
        <v>2000</v>
      </c>
      <c r="F3520" s="7">
        <v>10</v>
      </c>
      <c r="G3520" t="s">
        <v>8220</v>
      </c>
      <c r="H3520" t="s">
        <v>8223</v>
      </c>
      <c r="I3520" t="s">
        <v>8245</v>
      </c>
      <c r="J3520">
        <v>1468482694</v>
      </c>
      <c r="K3520">
        <v>1465890694</v>
      </c>
      <c r="L3520" t="b">
        <v>0</v>
      </c>
      <c r="M3520">
        <v>2</v>
      </c>
      <c r="N3520" t="b">
        <v>0</v>
      </c>
      <c r="O3520" t="s">
        <v>8281</v>
      </c>
      <c r="P3520">
        <f t="shared" si="216"/>
        <v>1</v>
      </c>
      <c r="Q3520">
        <f t="shared" si="217"/>
        <v>5</v>
      </c>
      <c r="R3520" s="12" t="s">
        <v>8316</v>
      </c>
      <c r="S3520" t="s">
        <v>8344</v>
      </c>
      <c r="T3520" s="17">
        <f t="shared" si="218"/>
        <v>42535.327476851846</v>
      </c>
      <c r="U3520" s="17">
        <f t="shared" si="219"/>
        <v>41894.416666666664</v>
      </c>
    </row>
    <row r="3521" spans="2:21" ht="57" hidden="1" x14ac:dyDescent="0.45">
      <c r="B3521">
        <v>1176</v>
      </c>
      <c r="C3521" s="9" t="s">
        <v>1177</v>
      </c>
      <c r="D3521" s="3" t="s">
        <v>5286</v>
      </c>
      <c r="E3521" s="5">
        <v>175000</v>
      </c>
      <c r="F3521" s="7">
        <v>10</v>
      </c>
      <c r="G3521" t="s">
        <v>8220</v>
      </c>
      <c r="H3521" t="s">
        <v>8225</v>
      </c>
      <c r="I3521" t="s">
        <v>8247</v>
      </c>
      <c r="J3521">
        <v>1488805200</v>
      </c>
      <c r="K3521">
        <v>1484094498</v>
      </c>
      <c r="L3521" t="b">
        <v>0</v>
      </c>
      <c r="M3521">
        <v>1</v>
      </c>
      <c r="N3521" t="b">
        <v>0</v>
      </c>
      <c r="O3521" t="s">
        <v>8282</v>
      </c>
      <c r="P3521">
        <f t="shared" si="216"/>
        <v>0</v>
      </c>
      <c r="Q3521">
        <f t="shared" si="217"/>
        <v>10</v>
      </c>
      <c r="R3521" s="12" t="s">
        <v>8319</v>
      </c>
      <c r="S3521" t="s">
        <v>8345</v>
      </c>
      <c r="T3521" s="17">
        <f t="shared" si="218"/>
        <v>42746.019652777773</v>
      </c>
      <c r="U3521" s="17">
        <f t="shared" si="219"/>
        <v>40832.964594907404</v>
      </c>
    </row>
    <row r="3522" spans="2:21" ht="42.75" hidden="1" x14ac:dyDescent="0.45">
      <c r="B3522">
        <v>1543</v>
      </c>
      <c r="C3522" s="9" t="s">
        <v>1544</v>
      </c>
      <c r="D3522" s="3" t="s">
        <v>5653</v>
      </c>
      <c r="E3522" s="5">
        <v>2250</v>
      </c>
      <c r="F3522" s="7">
        <v>10</v>
      </c>
      <c r="G3522" t="s">
        <v>8220</v>
      </c>
      <c r="H3522" t="s">
        <v>8223</v>
      </c>
      <c r="I3522" t="s">
        <v>8245</v>
      </c>
      <c r="J3522">
        <v>1416662034</v>
      </c>
      <c r="K3522">
        <v>1414066434</v>
      </c>
      <c r="L3522" t="b">
        <v>0</v>
      </c>
      <c r="M3522">
        <v>1</v>
      </c>
      <c r="N3522" t="b">
        <v>0</v>
      </c>
      <c r="O3522" t="s">
        <v>8287</v>
      </c>
      <c r="P3522">
        <f t="shared" si="216"/>
        <v>0</v>
      </c>
      <c r="Q3522">
        <f t="shared" si="217"/>
        <v>10</v>
      </c>
      <c r="R3522" s="12" t="s">
        <v>8313</v>
      </c>
      <c r="S3522" t="s">
        <v>8355</v>
      </c>
      <c r="T3522" s="17">
        <f t="shared" si="218"/>
        <v>41935.509652777779</v>
      </c>
      <c r="U3522" s="17">
        <f t="shared" si="219"/>
        <v>41556.345914351856</v>
      </c>
    </row>
    <row r="3523" spans="2:21" ht="42.75" hidden="1" x14ac:dyDescent="0.45">
      <c r="B3523">
        <v>1564</v>
      </c>
      <c r="C3523" s="9" t="s">
        <v>1565</v>
      </c>
      <c r="D3523" s="3" t="s">
        <v>5674</v>
      </c>
      <c r="E3523" s="5">
        <v>10000</v>
      </c>
      <c r="F3523" s="7">
        <v>10</v>
      </c>
      <c r="G3523" t="s">
        <v>8219</v>
      </c>
      <c r="H3523" t="s">
        <v>8223</v>
      </c>
      <c r="I3523" t="s">
        <v>8245</v>
      </c>
      <c r="J3523">
        <v>1432843500</v>
      </c>
      <c r="K3523">
        <v>1430124509</v>
      </c>
      <c r="L3523" t="b">
        <v>0</v>
      </c>
      <c r="M3523">
        <v>1</v>
      </c>
      <c r="N3523" t="b">
        <v>0</v>
      </c>
      <c r="O3523" t="s">
        <v>8288</v>
      </c>
      <c r="P3523">
        <f t="shared" ref="P3523:P3586" si="220">ROUND(F3523/E3523*100,0)</f>
        <v>0</v>
      </c>
      <c r="Q3523">
        <f t="shared" ref="Q3523:Q3586" si="221">IFERROR(ROUND(F3523/M3523,2),0)</f>
        <v>10</v>
      </c>
      <c r="R3523" s="12" t="s">
        <v>8311</v>
      </c>
      <c r="S3523" t="s">
        <v>8349</v>
      </c>
      <c r="T3523" s="17">
        <f t="shared" ref="T3523:T3586" si="222">(((K3523/60)/60)/24)+DATE(1970,1,1)</f>
        <v>42121.367002314815</v>
      </c>
      <c r="U3523" s="17">
        <f t="shared" si="219"/>
        <v>42565.327476851846</v>
      </c>
    </row>
    <row r="3524" spans="2:21" ht="42.75" hidden="1" x14ac:dyDescent="0.45">
      <c r="B3524">
        <v>1701</v>
      </c>
      <c r="C3524" s="9" t="s">
        <v>1702</v>
      </c>
      <c r="D3524" s="3" t="s">
        <v>5811</v>
      </c>
      <c r="E3524" s="5">
        <v>5050</v>
      </c>
      <c r="F3524" s="7">
        <v>10</v>
      </c>
      <c r="G3524" t="s">
        <v>8220</v>
      </c>
      <c r="H3524" t="s">
        <v>8223</v>
      </c>
      <c r="I3524" t="s">
        <v>8245</v>
      </c>
      <c r="J3524">
        <v>1421337405</v>
      </c>
      <c r="K3524">
        <v>1418745405</v>
      </c>
      <c r="L3524" t="b">
        <v>0</v>
      </c>
      <c r="M3524">
        <v>2</v>
      </c>
      <c r="N3524" t="b">
        <v>0</v>
      </c>
      <c r="O3524" t="s">
        <v>8291</v>
      </c>
      <c r="P3524">
        <f t="shared" si="220"/>
        <v>0</v>
      </c>
      <c r="Q3524">
        <f t="shared" si="221"/>
        <v>5</v>
      </c>
      <c r="R3524" s="12" t="s">
        <v>8327</v>
      </c>
      <c r="S3524" t="s">
        <v>8330</v>
      </c>
      <c r="T3524" s="17">
        <f t="shared" si="222"/>
        <v>41989.664409722223</v>
      </c>
      <c r="U3524" s="17">
        <f t="shared" si="219"/>
        <v>42800.541666666672</v>
      </c>
    </row>
    <row r="3525" spans="2:21" ht="42.75" hidden="1" x14ac:dyDescent="0.45">
      <c r="B3525">
        <v>1863</v>
      </c>
      <c r="C3525" s="9" t="s">
        <v>1864</v>
      </c>
      <c r="D3525" s="3" t="s">
        <v>5973</v>
      </c>
      <c r="E3525" s="5">
        <v>2500</v>
      </c>
      <c r="F3525" s="7">
        <v>10</v>
      </c>
      <c r="G3525" t="s">
        <v>8220</v>
      </c>
      <c r="H3525" t="s">
        <v>8223</v>
      </c>
      <c r="I3525" t="s">
        <v>8245</v>
      </c>
      <c r="J3525">
        <v>1402600085</v>
      </c>
      <c r="K3525">
        <v>1400008085</v>
      </c>
      <c r="L3525" t="b">
        <v>0</v>
      </c>
      <c r="M3525">
        <v>2</v>
      </c>
      <c r="N3525" t="b">
        <v>0</v>
      </c>
      <c r="O3525" t="s">
        <v>8281</v>
      </c>
      <c r="P3525">
        <f t="shared" si="220"/>
        <v>0</v>
      </c>
      <c r="Q3525">
        <f t="shared" si="221"/>
        <v>5</v>
      </c>
      <c r="R3525" s="12" t="s">
        <v>8316</v>
      </c>
      <c r="S3525" t="s">
        <v>8344</v>
      </c>
      <c r="T3525" s="17">
        <f t="shared" si="222"/>
        <v>41772.797280092593</v>
      </c>
      <c r="U3525" s="17">
        <f t="shared" si="219"/>
        <v>41965.551319444443</v>
      </c>
    </row>
    <row r="3526" spans="2:21" ht="42.75" hidden="1" x14ac:dyDescent="0.45">
      <c r="B3526">
        <v>1867</v>
      </c>
      <c r="C3526" s="9" t="s">
        <v>1868</v>
      </c>
      <c r="D3526" s="3" t="s">
        <v>5977</v>
      </c>
      <c r="E3526" s="5">
        <v>20000</v>
      </c>
      <c r="F3526" s="7">
        <v>10</v>
      </c>
      <c r="G3526" t="s">
        <v>8220</v>
      </c>
      <c r="H3526" t="s">
        <v>8223</v>
      </c>
      <c r="I3526" t="s">
        <v>8245</v>
      </c>
      <c r="J3526">
        <v>1478383912</v>
      </c>
      <c r="K3526">
        <v>1475791912</v>
      </c>
      <c r="L3526" t="b">
        <v>0</v>
      </c>
      <c r="M3526">
        <v>1</v>
      </c>
      <c r="N3526" t="b">
        <v>0</v>
      </c>
      <c r="O3526" t="s">
        <v>8281</v>
      </c>
      <c r="P3526">
        <f t="shared" si="220"/>
        <v>0</v>
      </c>
      <c r="Q3526">
        <f t="shared" si="221"/>
        <v>10</v>
      </c>
      <c r="R3526" s="12" t="s">
        <v>8316</v>
      </c>
      <c r="S3526" t="s">
        <v>8344</v>
      </c>
      <c r="T3526" s="17">
        <f t="shared" si="222"/>
        <v>42649.924907407403</v>
      </c>
      <c r="U3526" s="17">
        <f t="shared" ref="U3526:U3589" si="223">(((J3523/60)/60)/24)+DATE(1970,1,1)</f>
        <v>42152.836805555555</v>
      </c>
    </row>
    <row r="3527" spans="2:21" ht="42.75" hidden="1" x14ac:dyDescent="0.45">
      <c r="B3527">
        <v>1911</v>
      </c>
      <c r="C3527" s="9" t="s">
        <v>1912</v>
      </c>
      <c r="D3527" s="3" t="s">
        <v>6021</v>
      </c>
      <c r="E3527" s="5">
        <v>42500</v>
      </c>
      <c r="F3527" s="7">
        <v>10</v>
      </c>
      <c r="G3527" t="s">
        <v>8220</v>
      </c>
      <c r="H3527" t="s">
        <v>8227</v>
      </c>
      <c r="I3527" t="s">
        <v>8249</v>
      </c>
      <c r="J3527">
        <v>1407545334</v>
      </c>
      <c r="K3527">
        <v>1404953334</v>
      </c>
      <c r="L3527" t="b">
        <v>0</v>
      </c>
      <c r="M3527">
        <v>1</v>
      </c>
      <c r="N3527" t="b">
        <v>0</v>
      </c>
      <c r="O3527" t="s">
        <v>8292</v>
      </c>
      <c r="P3527">
        <f t="shared" si="220"/>
        <v>0</v>
      </c>
      <c r="Q3527">
        <f t="shared" si="221"/>
        <v>10</v>
      </c>
      <c r="R3527" s="12" t="s">
        <v>8308</v>
      </c>
      <c r="S3527" t="s">
        <v>8318</v>
      </c>
      <c r="T3527" s="17">
        <f t="shared" si="222"/>
        <v>41830.033958333333</v>
      </c>
      <c r="U3527" s="17">
        <f t="shared" si="223"/>
        <v>42019.664409722223</v>
      </c>
    </row>
    <row r="3528" spans="2:21" ht="42.75" hidden="1" x14ac:dyDescent="0.45">
      <c r="B3528">
        <v>2126</v>
      </c>
      <c r="C3528" s="9" t="s">
        <v>2127</v>
      </c>
      <c r="D3528" s="3" t="s">
        <v>6236</v>
      </c>
      <c r="E3528" s="5">
        <v>20000</v>
      </c>
      <c r="F3528" s="7">
        <v>10</v>
      </c>
      <c r="G3528" t="s">
        <v>8220</v>
      </c>
      <c r="H3528" t="s">
        <v>8223</v>
      </c>
      <c r="I3528" t="s">
        <v>8245</v>
      </c>
      <c r="J3528">
        <v>1418080887</v>
      </c>
      <c r="K3528">
        <v>1415488887</v>
      </c>
      <c r="L3528" t="b">
        <v>0</v>
      </c>
      <c r="M3528">
        <v>2</v>
      </c>
      <c r="N3528" t="b">
        <v>0</v>
      </c>
      <c r="O3528" t="s">
        <v>8280</v>
      </c>
      <c r="P3528">
        <f t="shared" si="220"/>
        <v>0</v>
      </c>
      <c r="Q3528">
        <f t="shared" si="221"/>
        <v>5</v>
      </c>
      <c r="R3528" s="12" t="s">
        <v>8316</v>
      </c>
      <c r="S3528" t="s">
        <v>8334</v>
      </c>
      <c r="T3528" s="17">
        <f t="shared" si="222"/>
        <v>41951.973229166666</v>
      </c>
      <c r="U3528" s="17">
        <f t="shared" si="223"/>
        <v>41802.797280092593</v>
      </c>
    </row>
    <row r="3529" spans="2:21" ht="57" hidden="1" x14ac:dyDescent="0.45">
      <c r="B3529">
        <v>2213</v>
      </c>
      <c r="C3529" s="9" t="s">
        <v>2214</v>
      </c>
      <c r="D3529" s="3" t="s">
        <v>6323</v>
      </c>
      <c r="E3529" s="5">
        <v>5</v>
      </c>
      <c r="F3529" s="7">
        <v>10</v>
      </c>
      <c r="G3529" t="s">
        <v>8218</v>
      </c>
      <c r="H3529" t="s">
        <v>8223</v>
      </c>
      <c r="I3529" t="s">
        <v>8245</v>
      </c>
      <c r="J3529">
        <v>1431719379</v>
      </c>
      <c r="K3529">
        <v>1429127379</v>
      </c>
      <c r="L3529" t="b">
        <v>0</v>
      </c>
      <c r="M3529">
        <v>1</v>
      </c>
      <c r="N3529" t="b">
        <v>1</v>
      </c>
      <c r="O3529" t="s">
        <v>8278</v>
      </c>
      <c r="P3529">
        <f t="shared" si="220"/>
        <v>200</v>
      </c>
      <c r="Q3529">
        <f t="shared" si="221"/>
        <v>10</v>
      </c>
      <c r="R3529" s="12" t="s">
        <v>8327</v>
      </c>
      <c r="S3529" t="s">
        <v>8329</v>
      </c>
      <c r="T3529" s="17">
        <f t="shared" si="222"/>
        <v>42109.826145833329</v>
      </c>
      <c r="U3529" s="17">
        <f t="shared" si="223"/>
        <v>42679.924907407403</v>
      </c>
    </row>
    <row r="3530" spans="2:21" ht="42.75" hidden="1" x14ac:dyDescent="0.45">
      <c r="B3530">
        <v>2374</v>
      </c>
      <c r="C3530" s="9" t="s">
        <v>2375</v>
      </c>
      <c r="D3530" s="3" t="s">
        <v>6484</v>
      </c>
      <c r="E3530" s="5">
        <v>22000</v>
      </c>
      <c r="F3530" s="7">
        <v>10</v>
      </c>
      <c r="G3530" t="s">
        <v>8219</v>
      </c>
      <c r="H3530" t="s">
        <v>8223</v>
      </c>
      <c r="I3530" t="s">
        <v>8245</v>
      </c>
      <c r="J3530">
        <v>1423772060</v>
      </c>
      <c r="K3530">
        <v>1421180060</v>
      </c>
      <c r="L3530" t="b">
        <v>0</v>
      </c>
      <c r="M3530">
        <v>1</v>
      </c>
      <c r="N3530" t="b">
        <v>0</v>
      </c>
      <c r="O3530" t="s">
        <v>8270</v>
      </c>
      <c r="P3530">
        <f t="shared" si="220"/>
        <v>0</v>
      </c>
      <c r="Q3530">
        <f t="shared" si="221"/>
        <v>10</v>
      </c>
      <c r="R3530" s="12" t="s">
        <v>8308</v>
      </c>
      <c r="S3530" t="s">
        <v>8342</v>
      </c>
      <c r="T3530" s="17">
        <f t="shared" si="222"/>
        <v>42017.843287037031</v>
      </c>
      <c r="U3530" s="17">
        <f t="shared" si="223"/>
        <v>41860.033958333333</v>
      </c>
    </row>
    <row r="3531" spans="2:21" ht="42.75" hidden="1" x14ac:dyDescent="0.45">
      <c r="B3531">
        <v>2396</v>
      </c>
      <c r="C3531" s="9" t="s">
        <v>2397</v>
      </c>
      <c r="D3531" s="3" t="s">
        <v>6506</v>
      </c>
      <c r="E3531" s="5">
        <v>5000</v>
      </c>
      <c r="F3531" s="7">
        <v>10</v>
      </c>
      <c r="G3531" t="s">
        <v>8219</v>
      </c>
      <c r="H3531" t="s">
        <v>8239</v>
      </c>
      <c r="I3531" t="s">
        <v>8256</v>
      </c>
      <c r="J3531">
        <v>1444940558</v>
      </c>
      <c r="K3531">
        <v>1442348558</v>
      </c>
      <c r="L3531" t="b">
        <v>0</v>
      </c>
      <c r="M3531">
        <v>1</v>
      </c>
      <c r="N3531" t="b">
        <v>0</v>
      </c>
      <c r="O3531" t="s">
        <v>8270</v>
      </c>
      <c r="P3531">
        <f t="shared" si="220"/>
        <v>0</v>
      </c>
      <c r="Q3531">
        <f t="shared" si="221"/>
        <v>10</v>
      </c>
      <c r="R3531" s="12" t="s">
        <v>8308</v>
      </c>
      <c r="S3531" t="s">
        <v>8342</v>
      </c>
      <c r="T3531" s="17">
        <f t="shared" si="222"/>
        <v>42262.849050925928</v>
      </c>
      <c r="U3531" s="17">
        <f t="shared" si="223"/>
        <v>41981.973229166666</v>
      </c>
    </row>
    <row r="3532" spans="2:21" ht="28.5" hidden="1" x14ac:dyDescent="0.45">
      <c r="B3532">
        <v>2440</v>
      </c>
      <c r="C3532" s="9" t="s">
        <v>2441</v>
      </c>
      <c r="D3532" s="3" t="s">
        <v>6550</v>
      </c>
      <c r="E3532" s="5">
        <v>5000</v>
      </c>
      <c r="F3532" s="7">
        <v>10</v>
      </c>
      <c r="G3532" t="s">
        <v>8220</v>
      </c>
      <c r="H3532" t="s">
        <v>8241</v>
      </c>
      <c r="I3532" t="s">
        <v>8248</v>
      </c>
      <c r="J3532">
        <v>1455399313</v>
      </c>
      <c r="K3532">
        <v>1452807313</v>
      </c>
      <c r="L3532" t="b">
        <v>0</v>
      </c>
      <c r="M3532">
        <v>2</v>
      </c>
      <c r="N3532" t="b">
        <v>0</v>
      </c>
      <c r="O3532" t="s">
        <v>8282</v>
      </c>
      <c r="P3532">
        <f t="shared" si="220"/>
        <v>0</v>
      </c>
      <c r="Q3532">
        <f t="shared" si="221"/>
        <v>5</v>
      </c>
      <c r="R3532" s="12" t="s">
        <v>8319</v>
      </c>
      <c r="S3532" t="s">
        <v>8345</v>
      </c>
      <c r="T3532" s="17">
        <f t="shared" si="222"/>
        <v>42383.899456018517</v>
      </c>
      <c r="U3532" s="17">
        <f t="shared" si="223"/>
        <v>42139.826145833329</v>
      </c>
    </row>
    <row r="3533" spans="2:21" ht="42.75" hidden="1" x14ac:dyDescent="0.45">
      <c r="B3533">
        <v>2685</v>
      </c>
      <c r="C3533" s="9" t="s">
        <v>2685</v>
      </c>
      <c r="D3533" s="3" t="s">
        <v>6795</v>
      </c>
      <c r="E3533" s="5">
        <v>50000</v>
      </c>
      <c r="F3533" s="7">
        <v>10</v>
      </c>
      <c r="G3533" t="s">
        <v>8220</v>
      </c>
      <c r="H3533" t="s">
        <v>8223</v>
      </c>
      <c r="I3533" t="s">
        <v>8245</v>
      </c>
      <c r="J3533">
        <v>1430149330</v>
      </c>
      <c r="K3533">
        <v>1424968930</v>
      </c>
      <c r="L3533" t="b">
        <v>0</v>
      </c>
      <c r="M3533">
        <v>1</v>
      </c>
      <c r="N3533" t="b">
        <v>0</v>
      </c>
      <c r="O3533" t="s">
        <v>8282</v>
      </c>
      <c r="P3533">
        <f t="shared" si="220"/>
        <v>0</v>
      </c>
      <c r="Q3533">
        <f t="shared" si="221"/>
        <v>10</v>
      </c>
      <c r="R3533" s="12" t="s">
        <v>8319</v>
      </c>
      <c r="S3533" t="s">
        <v>8345</v>
      </c>
      <c r="T3533" s="17">
        <f t="shared" si="222"/>
        <v>42061.69594907407</v>
      </c>
      <c r="U3533" s="17">
        <f t="shared" si="223"/>
        <v>42047.843287037031</v>
      </c>
    </row>
    <row r="3534" spans="2:21" ht="28.5" hidden="1" x14ac:dyDescent="0.45">
      <c r="B3534">
        <v>2757</v>
      </c>
      <c r="C3534" s="9" t="s">
        <v>2757</v>
      </c>
      <c r="D3534" s="3" t="s">
        <v>6867</v>
      </c>
      <c r="E3534" s="5">
        <v>1500</v>
      </c>
      <c r="F3534" s="7">
        <v>10</v>
      </c>
      <c r="G3534" t="s">
        <v>8220</v>
      </c>
      <c r="H3534" t="s">
        <v>8223</v>
      </c>
      <c r="I3534" t="s">
        <v>8245</v>
      </c>
      <c r="J3534">
        <v>1470498332</v>
      </c>
      <c r="K3534">
        <v>1469202332</v>
      </c>
      <c r="L3534" t="b">
        <v>0</v>
      </c>
      <c r="M3534">
        <v>2</v>
      </c>
      <c r="N3534" t="b">
        <v>0</v>
      </c>
      <c r="O3534" t="s">
        <v>8302</v>
      </c>
      <c r="P3534">
        <f t="shared" si="220"/>
        <v>1</v>
      </c>
      <c r="Q3534">
        <f t="shared" si="221"/>
        <v>5</v>
      </c>
      <c r="R3534" s="12" t="s">
        <v>8311</v>
      </c>
      <c r="S3534" t="s">
        <v>8356</v>
      </c>
      <c r="T3534" s="17">
        <f t="shared" si="222"/>
        <v>42573.65662037037</v>
      </c>
      <c r="U3534" s="17">
        <f t="shared" si="223"/>
        <v>42292.849050925928</v>
      </c>
    </row>
    <row r="3535" spans="2:21" ht="42.75" hidden="1" x14ac:dyDescent="0.45">
      <c r="B3535">
        <v>2777</v>
      </c>
      <c r="C3535" s="9" t="s">
        <v>2777</v>
      </c>
      <c r="D3535" s="3" t="s">
        <v>6887</v>
      </c>
      <c r="E3535" s="5">
        <v>3000</v>
      </c>
      <c r="F3535" s="7">
        <v>10</v>
      </c>
      <c r="G3535" t="s">
        <v>8220</v>
      </c>
      <c r="H3535" t="s">
        <v>8223</v>
      </c>
      <c r="I3535" t="s">
        <v>8245</v>
      </c>
      <c r="J3535">
        <v>1437149004</v>
      </c>
      <c r="K3535">
        <v>1434557004</v>
      </c>
      <c r="L3535" t="b">
        <v>0</v>
      </c>
      <c r="M3535">
        <v>1</v>
      </c>
      <c r="N3535" t="b">
        <v>0</v>
      </c>
      <c r="O3535" t="s">
        <v>8302</v>
      </c>
      <c r="P3535">
        <f t="shared" si="220"/>
        <v>0</v>
      </c>
      <c r="Q3535">
        <f t="shared" si="221"/>
        <v>10</v>
      </c>
      <c r="R3535" s="12" t="s">
        <v>8311</v>
      </c>
      <c r="S3535" t="s">
        <v>8356</v>
      </c>
      <c r="T3535" s="17">
        <f t="shared" si="222"/>
        <v>42172.669027777782</v>
      </c>
      <c r="U3535" s="17">
        <f t="shared" si="223"/>
        <v>42413.899456018517</v>
      </c>
    </row>
    <row r="3536" spans="2:21" ht="42.75" x14ac:dyDescent="0.45">
      <c r="B3536">
        <v>2841</v>
      </c>
      <c r="C3536" s="9" t="s">
        <v>2841</v>
      </c>
      <c r="D3536" s="3" t="s">
        <v>6951</v>
      </c>
      <c r="E3536" s="5">
        <v>1000</v>
      </c>
      <c r="F3536" s="7">
        <v>10</v>
      </c>
      <c r="G3536" t="s">
        <v>8220</v>
      </c>
      <c r="H3536" t="s">
        <v>8224</v>
      </c>
      <c r="I3536" t="s">
        <v>8246</v>
      </c>
      <c r="J3536">
        <v>1450032297</v>
      </c>
      <c r="K3536">
        <v>1444844697</v>
      </c>
      <c r="L3536" t="b">
        <v>0</v>
      </c>
      <c r="M3536">
        <v>1</v>
      </c>
      <c r="N3536" t="b">
        <v>0</v>
      </c>
      <c r="O3536" t="s">
        <v>8269</v>
      </c>
      <c r="P3536">
        <f t="shared" si="220"/>
        <v>1</v>
      </c>
      <c r="Q3536">
        <f t="shared" si="221"/>
        <v>10</v>
      </c>
      <c r="R3536" s="12" t="s">
        <v>8323</v>
      </c>
      <c r="S3536" t="s">
        <v>8326</v>
      </c>
      <c r="T3536" s="17">
        <f t="shared" si="222"/>
        <v>42291.739548611105</v>
      </c>
      <c r="U3536" s="17">
        <f t="shared" si="223"/>
        <v>42121.654282407413</v>
      </c>
    </row>
    <row r="3537" spans="2:22" ht="42.75" hidden="1" x14ac:dyDescent="0.45">
      <c r="B3537">
        <v>2886</v>
      </c>
      <c r="C3537" s="9" t="s">
        <v>2886</v>
      </c>
      <c r="D3537" s="3" t="s">
        <v>6996</v>
      </c>
      <c r="E3537" s="5">
        <v>200</v>
      </c>
      <c r="F3537" s="7">
        <v>10</v>
      </c>
      <c r="G3537" t="s">
        <v>8220</v>
      </c>
      <c r="H3537" t="s">
        <v>8223</v>
      </c>
      <c r="I3537" t="s">
        <v>8245</v>
      </c>
      <c r="J3537">
        <v>1442635140</v>
      </c>
      <c r="K3537">
        <v>1442243484</v>
      </c>
      <c r="L3537" t="b">
        <v>0</v>
      </c>
      <c r="M3537">
        <v>1</v>
      </c>
      <c r="N3537" t="b">
        <v>0</v>
      </c>
      <c r="O3537" t="s">
        <v>8269</v>
      </c>
      <c r="P3537">
        <f t="shared" si="220"/>
        <v>5</v>
      </c>
      <c r="Q3537">
        <f t="shared" si="221"/>
        <v>10</v>
      </c>
      <c r="R3537" s="12" t="s">
        <v>8323</v>
      </c>
      <c r="S3537" t="s">
        <v>8326</v>
      </c>
      <c r="T3537" s="17">
        <f t="shared" si="222"/>
        <v>42261.632916666669</v>
      </c>
      <c r="U3537" s="17">
        <f t="shared" si="223"/>
        <v>42588.65662037037</v>
      </c>
    </row>
    <row r="3538" spans="2:22" ht="42.75" hidden="1" x14ac:dyDescent="0.45">
      <c r="B3538">
        <v>3065</v>
      </c>
      <c r="C3538" s="9" t="s">
        <v>3065</v>
      </c>
      <c r="D3538" s="3" t="s">
        <v>7175</v>
      </c>
      <c r="E3538" s="5">
        <v>25000</v>
      </c>
      <c r="F3538" s="7">
        <v>10</v>
      </c>
      <c r="G3538" t="s">
        <v>8220</v>
      </c>
      <c r="H3538" t="s">
        <v>8223</v>
      </c>
      <c r="I3538" t="s">
        <v>8245</v>
      </c>
      <c r="J3538">
        <v>1406683172</v>
      </c>
      <c r="K3538">
        <v>1404523172</v>
      </c>
      <c r="L3538" t="b">
        <v>0</v>
      </c>
      <c r="M3538">
        <v>2</v>
      </c>
      <c r="N3538" t="b">
        <v>0</v>
      </c>
      <c r="O3538" t="s">
        <v>8301</v>
      </c>
      <c r="P3538">
        <f t="shared" si="220"/>
        <v>0</v>
      </c>
      <c r="Q3538">
        <f t="shared" si="221"/>
        <v>5</v>
      </c>
      <c r="R3538" s="12" t="s">
        <v>8323</v>
      </c>
      <c r="S3538" t="s">
        <v>8324</v>
      </c>
      <c r="T3538" s="17">
        <f t="shared" si="222"/>
        <v>41825.055231481485</v>
      </c>
      <c r="U3538" s="17">
        <f t="shared" si="223"/>
        <v>42202.669027777782</v>
      </c>
    </row>
    <row r="3539" spans="2:22" ht="42.75" hidden="1" x14ac:dyDescent="0.45">
      <c r="B3539">
        <v>3110</v>
      </c>
      <c r="C3539" s="9" t="s">
        <v>3110</v>
      </c>
      <c r="D3539" s="3" t="s">
        <v>7220</v>
      </c>
      <c r="E3539" s="5">
        <v>25000</v>
      </c>
      <c r="F3539" s="7">
        <v>10</v>
      </c>
      <c r="G3539" t="s">
        <v>8220</v>
      </c>
      <c r="H3539" t="s">
        <v>8223</v>
      </c>
      <c r="I3539" t="s">
        <v>8245</v>
      </c>
      <c r="J3539">
        <v>1487465119</v>
      </c>
      <c r="K3539">
        <v>1484009119</v>
      </c>
      <c r="L3539" t="b">
        <v>0</v>
      </c>
      <c r="M3539">
        <v>1</v>
      </c>
      <c r="N3539" t="b">
        <v>0</v>
      </c>
      <c r="O3539" t="s">
        <v>8301</v>
      </c>
      <c r="P3539">
        <f t="shared" si="220"/>
        <v>0</v>
      </c>
      <c r="Q3539">
        <f t="shared" si="221"/>
        <v>10</v>
      </c>
      <c r="R3539" s="12" t="s">
        <v>8323</v>
      </c>
      <c r="S3539" t="s">
        <v>8324</v>
      </c>
      <c r="T3539" s="17">
        <f t="shared" si="222"/>
        <v>42745.031469907408</v>
      </c>
      <c r="U3539" s="17">
        <f t="shared" si="223"/>
        <v>42351.781215277777</v>
      </c>
    </row>
    <row r="3540" spans="2:22" ht="28.5" hidden="1" x14ac:dyDescent="0.45">
      <c r="B3540">
        <v>3121</v>
      </c>
      <c r="C3540" s="9" t="s">
        <v>3121</v>
      </c>
      <c r="D3540" s="3" t="s">
        <v>7231</v>
      </c>
      <c r="E3540" s="5">
        <v>1500</v>
      </c>
      <c r="F3540" s="7">
        <v>10</v>
      </c>
      <c r="G3540" t="s">
        <v>8219</v>
      </c>
      <c r="H3540" t="s">
        <v>8228</v>
      </c>
      <c r="I3540" t="s">
        <v>8250</v>
      </c>
      <c r="J3540">
        <v>1411748335</v>
      </c>
      <c r="K3540">
        <v>1406564335</v>
      </c>
      <c r="L3540" t="b">
        <v>0</v>
      </c>
      <c r="M3540">
        <v>1</v>
      </c>
      <c r="N3540" t="b">
        <v>0</v>
      </c>
      <c r="O3540" t="s">
        <v>8301</v>
      </c>
      <c r="P3540">
        <f t="shared" si="220"/>
        <v>1</v>
      </c>
      <c r="Q3540">
        <f t="shared" si="221"/>
        <v>10</v>
      </c>
      <c r="R3540" s="12" t="s">
        <v>8323</v>
      </c>
      <c r="S3540" t="s">
        <v>8324</v>
      </c>
      <c r="T3540" s="17">
        <f t="shared" si="222"/>
        <v>41848.679803240739</v>
      </c>
      <c r="U3540" s="17">
        <f t="shared" si="223"/>
        <v>42266.165972222225</v>
      </c>
    </row>
    <row r="3541" spans="2:22" ht="42.75" hidden="1" x14ac:dyDescent="0.45">
      <c r="B3541">
        <v>3129</v>
      </c>
      <c r="C3541" s="9" t="s">
        <v>3129</v>
      </c>
      <c r="D3541" s="3" t="s">
        <v>7239</v>
      </c>
      <c r="E3541" s="5">
        <v>1250</v>
      </c>
      <c r="F3541" s="7">
        <v>10</v>
      </c>
      <c r="G3541" t="s">
        <v>8221</v>
      </c>
      <c r="H3541" t="s">
        <v>8223</v>
      </c>
      <c r="I3541" t="s">
        <v>8245</v>
      </c>
      <c r="J3541">
        <v>1492542819</v>
      </c>
      <c r="K3541">
        <v>1489090419</v>
      </c>
      <c r="L3541" t="b">
        <v>0</v>
      </c>
      <c r="M3541">
        <v>1</v>
      </c>
      <c r="N3541" t="b">
        <v>0</v>
      </c>
      <c r="O3541" t="s">
        <v>8269</v>
      </c>
      <c r="P3541">
        <f t="shared" si="220"/>
        <v>1</v>
      </c>
      <c r="Q3541">
        <f t="shared" si="221"/>
        <v>10</v>
      </c>
      <c r="R3541" s="12" t="s">
        <v>8323</v>
      </c>
      <c r="S3541" t="s">
        <v>8326</v>
      </c>
      <c r="T3541" s="17">
        <f t="shared" si="222"/>
        <v>42803.842812499999</v>
      </c>
      <c r="U3541" s="17">
        <f t="shared" si="223"/>
        <v>41850.055231481485</v>
      </c>
    </row>
    <row r="3542" spans="2:22" ht="28.5" hidden="1" x14ac:dyDescent="0.45">
      <c r="B3542">
        <v>3132</v>
      </c>
      <c r="C3542" s="9" t="s">
        <v>3132</v>
      </c>
      <c r="D3542" s="3" t="s">
        <v>7242</v>
      </c>
      <c r="E3542" s="5">
        <v>30000</v>
      </c>
      <c r="F3542" s="7">
        <v>10</v>
      </c>
      <c r="G3542" t="s">
        <v>8221</v>
      </c>
      <c r="H3542" t="s">
        <v>8223</v>
      </c>
      <c r="I3542" t="s">
        <v>8245</v>
      </c>
      <c r="J3542">
        <v>1492759460</v>
      </c>
      <c r="K3542">
        <v>1487579060</v>
      </c>
      <c r="L3542" t="b">
        <v>0</v>
      </c>
      <c r="M3542">
        <v>1</v>
      </c>
      <c r="N3542" t="b">
        <v>0</v>
      </c>
      <c r="O3542" t="s">
        <v>8269</v>
      </c>
      <c r="P3542">
        <f t="shared" si="220"/>
        <v>0</v>
      </c>
      <c r="Q3542">
        <f t="shared" si="221"/>
        <v>10</v>
      </c>
      <c r="R3542" s="12" t="s">
        <v>8323</v>
      </c>
      <c r="S3542" t="s">
        <v>8326</v>
      </c>
      <c r="T3542" s="17">
        <f t="shared" si="222"/>
        <v>42786.350231481483</v>
      </c>
      <c r="U3542" s="17">
        <f t="shared" si="223"/>
        <v>42785.031469907408</v>
      </c>
    </row>
    <row r="3543" spans="2:22" ht="42.75" x14ac:dyDescent="0.45">
      <c r="B3543">
        <v>3736</v>
      </c>
      <c r="C3543" s="9" t="s">
        <v>3733</v>
      </c>
      <c r="D3543" s="3" t="s">
        <v>7846</v>
      </c>
      <c r="E3543" s="5">
        <v>1500</v>
      </c>
      <c r="F3543" s="7">
        <v>10</v>
      </c>
      <c r="G3543" t="s">
        <v>8220</v>
      </c>
      <c r="H3543" t="s">
        <v>8224</v>
      </c>
      <c r="I3543" t="s">
        <v>8246</v>
      </c>
      <c r="J3543">
        <v>1427133600</v>
      </c>
      <c r="K3543">
        <v>1423847093</v>
      </c>
      <c r="L3543" t="b">
        <v>0</v>
      </c>
      <c r="M3543">
        <v>1</v>
      </c>
      <c r="N3543" t="b">
        <v>0</v>
      </c>
      <c r="O3543" t="s">
        <v>8269</v>
      </c>
      <c r="P3543">
        <f t="shared" si="220"/>
        <v>1</v>
      </c>
      <c r="Q3543">
        <f t="shared" si="221"/>
        <v>10</v>
      </c>
      <c r="R3543" s="12" t="s">
        <v>8323</v>
      </c>
      <c r="S3543" t="s">
        <v>8326</v>
      </c>
      <c r="T3543" s="17">
        <f t="shared" si="222"/>
        <v>42048.711724537032</v>
      </c>
      <c r="U3543" s="17">
        <f t="shared" si="223"/>
        <v>41908.679803240739</v>
      </c>
    </row>
    <row r="3544" spans="2:22" ht="42.75" hidden="1" x14ac:dyDescent="0.45">
      <c r="B3544">
        <v>3745</v>
      </c>
      <c r="C3544" s="9" t="s">
        <v>3742</v>
      </c>
      <c r="D3544" s="3" t="s">
        <v>7855</v>
      </c>
      <c r="E3544" s="5">
        <v>100</v>
      </c>
      <c r="F3544" s="7">
        <v>10</v>
      </c>
      <c r="G3544" t="s">
        <v>8220</v>
      </c>
      <c r="H3544" t="s">
        <v>8223</v>
      </c>
      <c r="I3544" t="s">
        <v>8245</v>
      </c>
      <c r="J3544">
        <v>1407689102</v>
      </c>
      <c r="K3544">
        <v>1405097102</v>
      </c>
      <c r="L3544" t="b">
        <v>0</v>
      </c>
      <c r="M3544">
        <v>1</v>
      </c>
      <c r="N3544" t="b">
        <v>0</v>
      </c>
      <c r="O3544" t="s">
        <v>8269</v>
      </c>
      <c r="P3544">
        <f t="shared" si="220"/>
        <v>10</v>
      </c>
      <c r="Q3544">
        <f t="shared" si="221"/>
        <v>10</v>
      </c>
      <c r="R3544" s="12" t="s">
        <v>8323</v>
      </c>
      <c r="S3544" t="s">
        <v>8326</v>
      </c>
      <c r="T3544" s="17">
        <f t="shared" si="222"/>
        <v>41831.697939814818</v>
      </c>
      <c r="U3544" s="17">
        <f t="shared" si="223"/>
        <v>42843.801145833335</v>
      </c>
    </row>
    <row r="3545" spans="2:22" ht="42.75" hidden="1" x14ac:dyDescent="0.45">
      <c r="B3545">
        <v>3795</v>
      </c>
      <c r="C3545" s="9" t="s">
        <v>3792</v>
      </c>
      <c r="D3545" s="3" t="s">
        <v>7905</v>
      </c>
      <c r="E3545" s="5">
        <v>600</v>
      </c>
      <c r="F3545" s="7">
        <v>10</v>
      </c>
      <c r="G3545" t="s">
        <v>8220</v>
      </c>
      <c r="H3545" t="s">
        <v>8224</v>
      </c>
      <c r="I3545" t="s">
        <v>8246</v>
      </c>
      <c r="J3545">
        <v>1440801000</v>
      </c>
      <c r="K3545">
        <v>1437042490</v>
      </c>
      <c r="L3545" t="b">
        <v>0</v>
      </c>
      <c r="M3545">
        <v>2</v>
      </c>
      <c r="N3545" t="b">
        <v>0</v>
      </c>
      <c r="O3545" t="s">
        <v>8303</v>
      </c>
      <c r="P3545">
        <f t="shared" si="220"/>
        <v>2</v>
      </c>
      <c r="Q3545">
        <f t="shared" si="221"/>
        <v>5</v>
      </c>
      <c r="R3545" s="12" t="s">
        <v>8323</v>
      </c>
      <c r="S3545" t="s">
        <v>8335</v>
      </c>
      <c r="T3545" s="17">
        <f t="shared" si="222"/>
        <v>42201.436226851853</v>
      </c>
      <c r="U3545" s="17">
        <f t="shared" si="223"/>
        <v>42846.308564814812</v>
      </c>
      <c r="V3545">
        <f>YEAR(T:T)</f>
        <v>2015</v>
      </c>
    </row>
    <row r="3546" spans="2:22" ht="57" x14ac:dyDescent="0.45">
      <c r="B3546">
        <v>3858</v>
      </c>
      <c r="C3546" s="9" t="s">
        <v>3855</v>
      </c>
      <c r="D3546" s="3" t="s">
        <v>7967</v>
      </c>
      <c r="E3546" s="5">
        <v>500</v>
      </c>
      <c r="F3546" s="7">
        <v>10</v>
      </c>
      <c r="G3546" t="s">
        <v>8220</v>
      </c>
      <c r="H3546" t="s">
        <v>8224</v>
      </c>
      <c r="I3546" t="s">
        <v>8246</v>
      </c>
      <c r="J3546">
        <v>1432328400</v>
      </c>
      <c r="K3546">
        <v>1430734844</v>
      </c>
      <c r="L3546" t="b">
        <v>0</v>
      </c>
      <c r="M3546">
        <v>1</v>
      </c>
      <c r="N3546" t="b">
        <v>0</v>
      </c>
      <c r="O3546" t="s">
        <v>8269</v>
      </c>
      <c r="P3546">
        <f t="shared" si="220"/>
        <v>2</v>
      </c>
      <c r="Q3546">
        <f t="shared" si="221"/>
        <v>10</v>
      </c>
      <c r="R3546" s="12" t="s">
        <v>8323</v>
      </c>
      <c r="S3546" t="s">
        <v>8326</v>
      </c>
      <c r="T3546" s="17">
        <f t="shared" si="222"/>
        <v>42128.431064814817</v>
      </c>
      <c r="U3546" s="17">
        <f t="shared" si="223"/>
        <v>42086.75</v>
      </c>
    </row>
    <row r="3547" spans="2:22" hidden="1" x14ac:dyDescent="0.45">
      <c r="B3547">
        <v>3868</v>
      </c>
      <c r="C3547" s="9" t="s">
        <v>3865</v>
      </c>
      <c r="D3547" s="3" t="s">
        <v>7977</v>
      </c>
      <c r="E3547" s="5">
        <v>5000</v>
      </c>
      <c r="F3547" s="7">
        <v>10</v>
      </c>
      <c r="G3547" t="s">
        <v>8219</v>
      </c>
      <c r="H3547" t="s">
        <v>8224</v>
      </c>
      <c r="I3547" t="s">
        <v>8246</v>
      </c>
      <c r="J3547">
        <v>1410191405</v>
      </c>
      <c r="K3547">
        <v>1408031405</v>
      </c>
      <c r="L3547" t="b">
        <v>0</v>
      </c>
      <c r="M3547">
        <v>1</v>
      </c>
      <c r="N3547" t="b">
        <v>0</v>
      </c>
      <c r="O3547" t="s">
        <v>8303</v>
      </c>
      <c r="P3547">
        <f t="shared" si="220"/>
        <v>0</v>
      </c>
      <c r="Q3547">
        <f t="shared" si="221"/>
        <v>10</v>
      </c>
      <c r="R3547" s="12" t="s">
        <v>8323</v>
      </c>
      <c r="S3547" t="s">
        <v>8335</v>
      </c>
      <c r="T3547" s="17">
        <f t="shared" si="222"/>
        <v>41865.659780092588</v>
      </c>
      <c r="U3547" s="17">
        <f t="shared" si="223"/>
        <v>41861.697939814818</v>
      </c>
      <c r="V3547">
        <f>YEAR(T:T)</f>
        <v>2014</v>
      </c>
    </row>
    <row r="3548" spans="2:22" ht="42.75" hidden="1" x14ac:dyDescent="0.45">
      <c r="B3548">
        <v>3878</v>
      </c>
      <c r="C3548" s="9" t="s">
        <v>3875</v>
      </c>
      <c r="D3548" s="3" t="s">
        <v>7987</v>
      </c>
      <c r="E3548" s="5">
        <v>18000</v>
      </c>
      <c r="F3548" s="7">
        <v>10</v>
      </c>
      <c r="G3548" t="s">
        <v>8219</v>
      </c>
      <c r="H3548" t="s">
        <v>8223</v>
      </c>
      <c r="I3548" t="s">
        <v>8245</v>
      </c>
      <c r="J3548">
        <v>1435636740</v>
      </c>
      <c r="K3548">
        <v>1433014746</v>
      </c>
      <c r="L3548" t="b">
        <v>0</v>
      </c>
      <c r="M3548">
        <v>1</v>
      </c>
      <c r="N3548" t="b">
        <v>0</v>
      </c>
      <c r="O3548" t="s">
        <v>8303</v>
      </c>
      <c r="P3548">
        <f t="shared" si="220"/>
        <v>0</v>
      </c>
      <c r="Q3548">
        <f t="shared" si="221"/>
        <v>10</v>
      </c>
      <c r="R3548" s="12" t="s">
        <v>8323</v>
      </c>
      <c r="S3548" t="s">
        <v>8335</v>
      </c>
      <c r="T3548" s="17">
        <f t="shared" si="222"/>
        <v>42154.818819444445</v>
      </c>
      <c r="U3548" s="17">
        <f t="shared" si="223"/>
        <v>42244.9375</v>
      </c>
    </row>
    <row r="3549" spans="2:22" ht="42.75" x14ac:dyDescent="0.45">
      <c r="B3549">
        <v>3917</v>
      </c>
      <c r="C3549" s="9" t="s">
        <v>3914</v>
      </c>
      <c r="D3549" s="3" t="s">
        <v>8025</v>
      </c>
      <c r="E3549" s="5">
        <v>3500</v>
      </c>
      <c r="F3549" s="7">
        <v>10</v>
      </c>
      <c r="G3549" t="s">
        <v>8220</v>
      </c>
      <c r="H3549" t="s">
        <v>8224</v>
      </c>
      <c r="I3549" t="s">
        <v>8246</v>
      </c>
      <c r="J3549">
        <v>1410439161</v>
      </c>
      <c r="K3549">
        <v>1407847161</v>
      </c>
      <c r="L3549" t="b">
        <v>0</v>
      </c>
      <c r="M3549">
        <v>1</v>
      </c>
      <c r="N3549" t="b">
        <v>0</v>
      </c>
      <c r="O3549" t="s">
        <v>8269</v>
      </c>
      <c r="P3549">
        <f t="shared" si="220"/>
        <v>0</v>
      </c>
      <c r="Q3549">
        <f t="shared" si="221"/>
        <v>10</v>
      </c>
      <c r="R3549" s="12" t="s">
        <v>8323</v>
      </c>
      <c r="S3549" t="s">
        <v>8326</v>
      </c>
      <c r="T3549" s="17">
        <f t="shared" si="222"/>
        <v>41863.527326388888</v>
      </c>
      <c r="U3549" s="17">
        <f t="shared" si="223"/>
        <v>42146.875</v>
      </c>
    </row>
    <row r="3550" spans="2:22" hidden="1" x14ac:dyDescent="0.45">
      <c r="B3550">
        <v>4000</v>
      </c>
      <c r="C3550" s="9" t="s">
        <v>3996</v>
      </c>
      <c r="D3550" s="3" t="s">
        <v>8106</v>
      </c>
      <c r="E3550" s="5">
        <v>8000</v>
      </c>
      <c r="F3550" s="7">
        <v>10</v>
      </c>
      <c r="G3550" t="s">
        <v>8220</v>
      </c>
      <c r="H3550" t="s">
        <v>8223</v>
      </c>
      <c r="I3550" t="s">
        <v>8245</v>
      </c>
      <c r="J3550">
        <v>1462631358</v>
      </c>
      <c r="K3550">
        <v>1457450958</v>
      </c>
      <c r="L3550" t="b">
        <v>0</v>
      </c>
      <c r="M3550">
        <v>1</v>
      </c>
      <c r="N3550" t="b">
        <v>0</v>
      </c>
      <c r="O3550" t="s">
        <v>8269</v>
      </c>
      <c r="P3550">
        <f t="shared" si="220"/>
        <v>0</v>
      </c>
      <c r="Q3550">
        <f t="shared" si="221"/>
        <v>10</v>
      </c>
      <c r="R3550" s="12" t="s">
        <v>8323</v>
      </c>
      <c r="S3550" t="s">
        <v>8326</v>
      </c>
      <c r="T3550" s="17">
        <f t="shared" si="222"/>
        <v>42437.64534722222</v>
      </c>
      <c r="U3550" s="17">
        <f t="shared" si="223"/>
        <v>41890.659780092588</v>
      </c>
    </row>
    <row r="3551" spans="2:22" ht="42.75" hidden="1" x14ac:dyDescent="0.45">
      <c r="B3551">
        <v>4024</v>
      </c>
      <c r="C3551" s="9" t="s">
        <v>4020</v>
      </c>
      <c r="D3551" s="3" t="s">
        <v>8129</v>
      </c>
      <c r="E3551" s="5">
        <v>800</v>
      </c>
      <c r="F3551" s="7">
        <v>10</v>
      </c>
      <c r="G3551" t="s">
        <v>8220</v>
      </c>
      <c r="H3551" t="s">
        <v>8223</v>
      </c>
      <c r="I3551" t="s">
        <v>8245</v>
      </c>
      <c r="J3551">
        <v>1441037097</v>
      </c>
      <c r="K3551">
        <v>1438445097</v>
      </c>
      <c r="L3551" t="b">
        <v>0</v>
      </c>
      <c r="M3551">
        <v>1</v>
      </c>
      <c r="N3551" t="b">
        <v>0</v>
      </c>
      <c r="O3551" t="s">
        <v>8269</v>
      </c>
      <c r="P3551">
        <f t="shared" si="220"/>
        <v>1</v>
      </c>
      <c r="Q3551">
        <f t="shared" si="221"/>
        <v>10</v>
      </c>
      <c r="R3551" s="12" t="s">
        <v>8323</v>
      </c>
      <c r="S3551" t="s">
        <v>8326</v>
      </c>
      <c r="T3551" s="17">
        <f t="shared" si="222"/>
        <v>42217.670104166667</v>
      </c>
      <c r="U3551" s="17">
        <f t="shared" si="223"/>
        <v>42185.165972222225</v>
      </c>
    </row>
    <row r="3552" spans="2:22" ht="57" hidden="1" x14ac:dyDescent="0.45">
      <c r="B3552">
        <v>4084</v>
      </c>
      <c r="C3552" s="9" t="s">
        <v>4080</v>
      </c>
      <c r="D3552" s="3" t="s">
        <v>8187</v>
      </c>
      <c r="E3552" s="5">
        <v>3000</v>
      </c>
      <c r="F3552" s="7">
        <v>10</v>
      </c>
      <c r="G3552" t="s">
        <v>8220</v>
      </c>
      <c r="H3552" t="s">
        <v>8236</v>
      </c>
      <c r="I3552" t="s">
        <v>8248</v>
      </c>
      <c r="J3552">
        <v>1476008906</v>
      </c>
      <c r="K3552">
        <v>1473416906</v>
      </c>
      <c r="L3552" t="b">
        <v>0</v>
      </c>
      <c r="M3552">
        <v>1</v>
      </c>
      <c r="N3552" t="b">
        <v>0</v>
      </c>
      <c r="O3552" t="s">
        <v>8269</v>
      </c>
      <c r="P3552">
        <f t="shared" si="220"/>
        <v>0</v>
      </c>
      <c r="Q3552">
        <f t="shared" si="221"/>
        <v>10</v>
      </c>
      <c r="R3552" s="12" t="s">
        <v>8323</v>
      </c>
      <c r="S3552" t="s">
        <v>8326</v>
      </c>
      <c r="T3552" s="17">
        <f t="shared" si="222"/>
        <v>42622.436412037037</v>
      </c>
      <c r="U3552" s="17">
        <f t="shared" si="223"/>
        <v>41893.527326388888</v>
      </c>
    </row>
    <row r="3553" spans="2:21" ht="42.75" hidden="1" x14ac:dyDescent="0.45">
      <c r="B3553">
        <v>4085</v>
      </c>
      <c r="C3553" s="9" t="s">
        <v>4081</v>
      </c>
      <c r="D3553" s="3" t="s">
        <v>8188</v>
      </c>
      <c r="E3553" s="5">
        <v>3500</v>
      </c>
      <c r="F3553" s="7">
        <v>10</v>
      </c>
      <c r="G3553" t="s">
        <v>8220</v>
      </c>
      <c r="H3553" t="s">
        <v>8223</v>
      </c>
      <c r="I3553" t="s">
        <v>8245</v>
      </c>
      <c r="J3553">
        <v>1427169540</v>
      </c>
      <c r="K3553">
        <v>1424701775</v>
      </c>
      <c r="L3553" t="b">
        <v>0</v>
      </c>
      <c r="M3553">
        <v>1</v>
      </c>
      <c r="N3553" t="b">
        <v>0</v>
      </c>
      <c r="O3553" t="s">
        <v>8269</v>
      </c>
      <c r="P3553">
        <f t="shared" si="220"/>
        <v>0</v>
      </c>
      <c r="Q3553">
        <f t="shared" si="221"/>
        <v>10</v>
      </c>
      <c r="R3553" s="12" t="s">
        <v>8323</v>
      </c>
      <c r="S3553" t="s">
        <v>8326</v>
      </c>
      <c r="T3553" s="17">
        <f t="shared" si="222"/>
        <v>42058.603877314818</v>
      </c>
      <c r="U3553" s="17">
        <f t="shared" si="223"/>
        <v>42497.603680555556</v>
      </c>
    </row>
    <row r="3554" spans="2:21" ht="42.75" hidden="1" x14ac:dyDescent="0.45">
      <c r="B3554">
        <v>548</v>
      </c>
      <c r="C3554" s="9" t="s">
        <v>549</v>
      </c>
      <c r="D3554" s="3" t="s">
        <v>4658</v>
      </c>
      <c r="E3554" s="5">
        <v>10000</v>
      </c>
      <c r="F3554" s="7">
        <v>9</v>
      </c>
      <c r="G3554" t="s">
        <v>8220</v>
      </c>
      <c r="H3554" t="s">
        <v>8224</v>
      </c>
      <c r="I3554" t="s">
        <v>8246</v>
      </c>
      <c r="J3554">
        <v>1446154848</v>
      </c>
      <c r="K3554">
        <v>1443562848</v>
      </c>
      <c r="L3554" t="b">
        <v>0</v>
      </c>
      <c r="M3554">
        <v>1</v>
      </c>
      <c r="N3554" t="b">
        <v>0</v>
      </c>
      <c r="O3554" t="s">
        <v>8270</v>
      </c>
      <c r="P3554">
        <f t="shared" si="220"/>
        <v>0</v>
      </c>
      <c r="Q3554">
        <f t="shared" si="221"/>
        <v>9</v>
      </c>
      <c r="R3554" s="12" t="s">
        <v>8308</v>
      </c>
      <c r="S3554" t="s">
        <v>8342</v>
      </c>
      <c r="T3554" s="17">
        <f t="shared" si="222"/>
        <v>42276.903333333335</v>
      </c>
      <c r="U3554" s="17">
        <f t="shared" si="223"/>
        <v>42247.670104166667</v>
      </c>
    </row>
    <row r="3555" spans="2:21" ht="42.75" hidden="1" x14ac:dyDescent="0.45">
      <c r="B3555">
        <v>157</v>
      </c>
      <c r="C3555" s="9" t="s">
        <v>159</v>
      </c>
      <c r="D3555" s="3" t="s">
        <v>4267</v>
      </c>
      <c r="E3555" s="5">
        <v>2995</v>
      </c>
      <c r="F3555" s="7">
        <v>8</v>
      </c>
      <c r="G3555" t="s">
        <v>8219</v>
      </c>
      <c r="H3555" t="s">
        <v>8223</v>
      </c>
      <c r="I3555" t="s">
        <v>8245</v>
      </c>
      <c r="J3555">
        <v>1456523572</v>
      </c>
      <c r="K3555">
        <v>1453931572</v>
      </c>
      <c r="L3555" t="b">
        <v>0</v>
      </c>
      <c r="M3555">
        <v>2</v>
      </c>
      <c r="N3555" t="b">
        <v>0</v>
      </c>
      <c r="O3555" t="s">
        <v>8265</v>
      </c>
      <c r="P3555">
        <f t="shared" si="220"/>
        <v>0</v>
      </c>
      <c r="Q3555">
        <f t="shared" si="221"/>
        <v>4</v>
      </c>
      <c r="R3555" s="12" t="s">
        <v>8321</v>
      </c>
      <c r="S3555" t="s">
        <v>8337</v>
      </c>
      <c r="T3555" s="17">
        <f t="shared" si="222"/>
        <v>42396.911712962959</v>
      </c>
      <c r="U3555" s="17">
        <f t="shared" si="223"/>
        <v>42652.436412037037</v>
      </c>
    </row>
    <row r="3556" spans="2:21" ht="42.75" hidden="1" x14ac:dyDescent="0.45">
      <c r="B3556">
        <v>666</v>
      </c>
      <c r="C3556" s="9" t="s">
        <v>667</v>
      </c>
      <c r="D3556" s="3" t="s">
        <v>4776</v>
      </c>
      <c r="E3556" s="5">
        <v>200000</v>
      </c>
      <c r="F3556" s="7">
        <v>8</v>
      </c>
      <c r="G3556" t="s">
        <v>8220</v>
      </c>
      <c r="H3556" t="s">
        <v>8223</v>
      </c>
      <c r="I3556" t="s">
        <v>8245</v>
      </c>
      <c r="J3556">
        <v>1408305498</v>
      </c>
      <c r="K3556">
        <v>1405713498</v>
      </c>
      <c r="L3556" t="b">
        <v>0</v>
      </c>
      <c r="M3556">
        <v>4</v>
      </c>
      <c r="N3556" t="b">
        <v>0</v>
      </c>
      <c r="O3556" t="s">
        <v>8271</v>
      </c>
      <c r="P3556">
        <f t="shared" si="220"/>
        <v>0</v>
      </c>
      <c r="Q3556">
        <f t="shared" si="221"/>
        <v>2</v>
      </c>
      <c r="R3556" s="12" t="s">
        <v>8308</v>
      </c>
      <c r="S3556" t="s">
        <v>8310</v>
      </c>
      <c r="T3556" s="17">
        <f t="shared" si="222"/>
        <v>41838.832152777781</v>
      </c>
      <c r="U3556" s="17">
        <f t="shared" si="223"/>
        <v>42087.165972222225</v>
      </c>
    </row>
    <row r="3557" spans="2:21" ht="42.75" hidden="1" x14ac:dyDescent="0.45">
      <c r="B3557">
        <v>1915</v>
      </c>
      <c r="C3557" s="9" t="s">
        <v>1916</v>
      </c>
      <c r="D3557" s="3" t="s">
        <v>6025</v>
      </c>
      <c r="E3557" s="5">
        <v>500</v>
      </c>
      <c r="F3557" s="7">
        <v>8</v>
      </c>
      <c r="G3557" t="s">
        <v>8220</v>
      </c>
      <c r="H3557" t="s">
        <v>8223</v>
      </c>
      <c r="I3557" t="s">
        <v>8245</v>
      </c>
      <c r="J3557">
        <v>1409620222</v>
      </c>
      <c r="K3557">
        <v>1407892222</v>
      </c>
      <c r="L3557" t="b">
        <v>0</v>
      </c>
      <c r="M3557">
        <v>4</v>
      </c>
      <c r="N3557" t="b">
        <v>0</v>
      </c>
      <c r="O3557" t="s">
        <v>8292</v>
      </c>
      <c r="P3557">
        <f t="shared" si="220"/>
        <v>2</v>
      </c>
      <c r="Q3557">
        <f t="shared" si="221"/>
        <v>2</v>
      </c>
      <c r="R3557" s="12" t="s">
        <v>8308</v>
      </c>
      <c r="S3557" t="s">
        <v>8318</v>
      </c>
      <c r="T3557" s="17">
        <f t="shared" si="222"/>
        <v>41864.04886574074</v>
      </c>
      <c r="U3557" s="17">
        <f t="shared" si="223"/>
        <v>42306.903333333335</v>
      </c>
    </row>
    <row r="3558" spans="2:21" ht="42.75" hidden="1" x14ac:dyDescent="0.45">
      <c r="B3558">
        <v>2384</v>
      </c>
      <c r="C3558" s="9" t="s">
        <v>2385</v>
      </c>
      <c r="D3558" s="3" t="s">
        <v>6494</v>
      </c>
      <c r="E3558" s="5">
        <v>1000</v>
      </c>
      <c r="F3558" s="7">
        <v>8</v>
      </c>
      <c r="G3558" t="s">
        <v>8219</v>
      </c>
      <c r="H3558" t="s">
        <v>8223</v>
      </c>
      <c r="I3558" t="s">
        <v>8245</v>
      </c>
      <c r="J3558">
        <v>1415932643</v>
      </c>
      <c r="K3558">
        <v>1413337043</v>
      </c>
      <c r="L3558" t="b">
        <v>0</v>
      </c>
      <c r="M3558">
        <v>8</v>
      </c>
      <c r="N3558" t="b">
        <v>0</v>
      </c>
      <c r="O3558" t="s">
        <v>8270</v>
      </c>
      <c r="P3558">
        <f t="shared" si="220"/>
        <v>1</v>
      </c>
      <c r="Q3558">
        <f t="shared" si="221"/>
        <v>1</v>
      </c>
      <c r="R3558" s="12" t="s">
        <v>8308</v>
      </c>
      <c r="S3558" t="s">
        <v>8342</v>
      </c>
      <c r="T3558" s="17">
        <f t="shared" si="222"/>
        <v>41927.067627314813</v>
      </c>
      <c r="U3558" s="17">
        <f t="shared" si="223"/>
        <v>42426.911712962959</v>
      </c>
    </row>
    <row r="3559" spans="2:21" ht="42.75" hidden="1" x14ac:dyDescent="0.45">
      <c r="B3559">
        <v>2423</v>
      </c>
      <c r="C3559" s="9" t="s">
        <v>2424</v>
      </c>
      <c r="D3559" s="3" t="s">
        <v>6533</v>
      </c>
      <c r="E3559" s="5">
        <v>60000</v>
      </c>
      <c r="F3559" s="7">
        <v>8</v>
      </c>
      <c r="G3559" t="s">
        <v>8220</v>
      </c>
      <c r="H3559" t="s">
        <v>8223</v>
      </c>
      <c r="I3559" t="s">
        <v>8245</v>
      </c>
      <c r="J3559">
        <v>1420044890</v>
      </c>
      <c r="K3559">
        <v>1417452890</v>
      </c>
      <c r="L3559" t="b">
        <v>0</v>
      </c>
      <c r="M3559">
        <v>1</v>
      </c>
      <c r="N3559" t="b">
        <v>0</v>
      </c>
      <c r="O3559" t="s">
        <v>8282</v>
      </c>
      <c r="P3559">
        <f t="shared" si="220"/>
        <v>0</v>
      </c>
      <c r="Q3559">
        <f t="shared" si="221"/>
        <v>8</v>
      </c>
      <c r="R3559" s="12" t="s">
        <v>8319</v>
      </c>
      <c r="S3559" t="s">
        <v>8345</v>
      </c>
      <c r="T3559" s="17">
        <f t="shared" si="222"/>
        <v>41974.704745370371</v>
      </c>
      <c r="U3559" s="17">
        <f t="shared" si="223"/>
        <v>41868.832152777781</v>
      </c>
    </row>
    <row r="3560" spans="2:21" ht="42.75" hidden="1" x14ac:dyDescent="0.45">
      <c r="B3560">
        <v>1411</v>
      </c>
      <c r="C3560" s="9" t="s">
        <v>1412</v>
      </c>
      <c r="D3560" s="3" t="s">
        <v>5521</v>
      </c>
      <c r="E3560" s="5">
        <v>3000</v>
      </c>
      <c r="F3560" s="7">
        <v>7</v>
      </c>
      <c r="G3560" t="s">
        <v>8220</v>
      </c>
      <c r="H3560" t="s">
        <v>8224</v>
      </c>
      <c r="I3560" t="s">
        <v>8246</v>
      </c>
      <c r="J3560">
        <v>1423185900</v>
      </c>
      <c r="K3560">
        <v>1420766700</v>
      </c>
      <c r="L3560" t="b">
        <v>0</v>
      </c>
      <c r="M3560">
        <v>3</v>
      </c>
      <c r="N3560" t="b">
        <v>0</v>
      </c>
      <c r="O3560" t="s">
        <v>8285</v>
      </c>
      <c r="P3560">
        <f t="shared" si="220"/>
        <v>0</v>
      </c>
      <c r="Q3560">
        <f t="shared" si="221"/>
        <v>2.33</v>
      </c>
      <c r="R3560" s="12" t="s">
        <v>8311</v>
      </c>
      <c r="S3560" t="s">
        <v>8348</v>
      </c>
      <c r="T3560" s="17">
        <f t="shared" si="222"/>
        <v>42013.059027777781</v>
      </c>
      <c r="U3560" s="17">
        <f t="shared" si="223"/>
        <v>41884.04886574074</v>
      </c>
    </row>
    <row r="3561" spans="2:21" ht="42.75" hidden="1" x14ac:dyDescent="0.45">
      <c r="B3561">
        <v>2875</v>
      </c>
      <c r="C3561" s="9" t="s">
        <v>2875</v>
      </c>
      <c r="D3561" s="3" t="s">
        <v>6985</v>
      </c>
      <c r="E3561" s="5">
        <v>20000</v>
      </c>
      <c r="F3561" s="7">
        <v>7</v>
      </c>
      <c r="G3561" t="s">
        <v>8220</v>
      </c>
      <c r="H3561" t="s">
        <v>8223</v>
      </c>
      <c r="I3561" t="s">
        <v>8245</v>
      </c>
      <c r="J3561">
        <v>1462417493</v>
      </c>
      <c r="K3561">
        <v>1459825493</v>
      </c>
      <c r="L3561" t="b">
        <v>0</v>
      </c>
      <c r="M3561">
        <v>3</v>
      </c>
      <c r="N3561" t="b">
        <v>0</v>
      </c>
      <c r="O3561" t="s">
        <v>8269</v>
      </c>
      <c r="P3561">
        <f t="shared" si="220"/>
        <v>0</v>
      </c>
      <c r="Q3561">
        <f t="shared" si="221"/>
        <v>2.33</v>
      </c>
      <c r="R3561" s="12" t="s">
        <v>8323</v>
      </c>
      <c r="S3561" t="s">
        <v>8326</v>
      </c>
      <c r="T3561" s="17">
        <f t="shared" si="222"/>
        <v>42465.128391203703</v>
      </c>
      <c r="U3561" s="17">
        <f t="shared" si="223"/>
        <v>41957.109293981484</v>
      </c>
    </row>
    <row r="3562" spans="2:21" ht="42.75" hidden="1" x14ac:dyDescent="0.45">
      <c r="B3562">
        <v>3957</v>
      </c>
      <c r="C3562" s="9" t="s">
        <v>3954</v>
      </c>
      <c r="D3562" s="3" t="s">
        <v>8064</v>
      </c>
      <c r="E3562" s="5">
        <v>28000</v>
      </c>
      <c r="F3562" s="7">
        <v>7</v>
      </c>
      <c r="G3562" t="s">
        <v>8220</v>
      </c>
      <c r="H3562" t="s">
        <v>8223</v>
      </c>
      <c r="I3562" t="s">
        <v>8245</v>
      </c>
      <c r="J3562">
        <v>1468020354</v>
      </c>
      <c r="K3562">
        <v>1464045954</v>
      </c>
      <c r="L3562" t="b">
        <v>0</v>
      </c>
      <c r="M3562">
        <v>1</v>
      </c>
      <c r="N3562" t="b">
        <v>0</v>
      </c>
      <c r="O3562" t="s">
        <v>8269</v>
      </c>
      <c r="P3562">
        <f t="shared" si="220"/>
        <v>0</v>
      </c>
      <c r="Q3562">
        <f t="shared" si="221"/>
        <v>7</v>
      </c>
      <c r="R3562" s="12" t="s">
        <v>8323</v>
      </c>
      <c r="S3562" t="s">
        <v>8326</v>
      </c>
      <c r="T3562" s="17">
        <f t="shared" si="222"/>
        <v>42513.976319444439</v>
      </c>
      <c r="U3562" s="17">
        <f t="shared" si="223"/>
        <v>42004.704745370371</v>
      </c>
    </row>
    <row r="3563" spans="2:21" ht="42.75" hidden="1" x14ac:dyDescent="0.45">
      <c r="B3563">
        <v>425</v>
      </c>
      <c r="C3563" s="9" t="s">
        <v>426</v>
      </c>
      <c r="D3563" s="3" t="s">
        <v>4535</v>
      </c>
      <c r="E3563" s="5">
        <v>50000</v>
      </c>
      <c r="F3563" s="7">
        <v>6</v>
      </c>
      <c r="G3563" t="s">
        <v>8220</v>
      </c>
      <c r="H3563" t="s">
        <v>8223</v>
      </c>
      <c r="I3563" t="s">
        <v>8245</v>
      </c>
      <c r="J3563">
        <v>1448660404</v>
      </c>
      <c r="K3563">
        <v>1443472804</v>
      </c>
      <c r="L3563" t="b">
        <v>0</v>
      </c>
      <c r="M3563">
        <v>2</v>
      </c>
      <c r="N3563" t="b">
        <v>0</v>
      </c>
      <c r="O3563" t="s">
        <v>8268</v>
      </c>
      <c r="P3563">
        <f t="shared" si="220"/>
        <v>0</v>
      </c>
      <c r="Q3563">
        <f t="shared" si="221"/>
        <v>3</v>
      </c>
      <c r="R3563" s="12" t="s">
        <v>8321</v>
      </c>
      <c r="S3563" t="s">
        <v>8339</v>
      </c>
      <c r="T3563" s="17">
        <f t="shared" si="222"/>
        <v>42275.861157407402</v>
      </c>
      <c r="U3563" s="17">
        <f t="shared" si="223"/>
        <v>42041.059027777781</v>
      </c>
    </row>
    <row r="3564" spans="2:21" ht="42.75" hidden="1" x14ac:dyDescent="0.45">
      <c r="B3564">
        <v>544</v>
      </c>
      <c r="C3564" s="9" t="s">
        <v>545</v>
      </c>
      <c r="D3564" s="3" t="s">
        <v>4654</v>
      </c>
      <c r="E3564" s="5">
        <v>500</v>
      </c>
      <c r="F3564" s="7">
        <v>6</v>
      </c>
      <c r="G3564" t="s">
        <v>8220</v>
      </c>
      <c r="H3564" t="s">
        <v>8223</v>
      </c>
      <c r="I3564" t="s">
        <v>8245</v>
      </c>
      <c r="J3564">
        <v>1467647160</v>
      </c>
      <c r="K3564">
        <v>1465055160</v>
      </c>
      <c r="L3564" t="b">
        <v>0</v>
      </c>
      <c r="M3564">
        <v>2</v>
      </c>
      <c r="N3564" t="b">
        <v>0</v>
      </c>
      <c r="O3564" t="s">
        <v>8270</v>
      </c>
      <c r="P3564">
        <f t="shared" si="220"/>
        <v>1</v>
      </c>
      <c r="Q3564">
        <f t="shared" si="221"/>
        <v>3</v>
      </c>
      <c r="R3564" s="12" t="s">
        <v>8308</v>
      </c>
      <c r="S3564" t="s">
        <v>8342</v>
      </c>
      <c r="T3564" s="17">
        <f t="shared" si="222"/>
        <v>42525.656944444447</v>
      </c>
      <c r="U3564" s="17">
        <f t="shared" si="223"/>
        <v>42495.128391203703</v>
      </c>
    </row>
    <row r="3565" spans="2:21" ht="28.5" hidden="1" x14ac:dyDescent="0.45">
      <c r="B3565">
        <v>596</v>
      </c>
      <c r="C3565" s="9" t="s">
        <v>597</v>
      </c>
      <c r="D3565" s="3" t="s">
        <v>4706</v>
      </c>
      <c r="E3565" s="5">
        <v>20000</v>
      </c>
      <c r="F3565" s="7">
        <v>6</v>
      </c>
      <c r="G3565" t="s">
        <v>8220</v>
      </c>
      <c r="H3565" t="s">
        <v>8223</v>
      </c>
      <c r="I3565" t="s">
        <v>8245</v>
      </c>
      <c r="J3565">
        <v>1478122292</v>
      </c>
      <c r="K3565">
        <v>1475530292</v>
      </c>
      <c r="L3565" t="b">
        <v>0</v>
      </c>
      <c r="M3565">
        <v>2</v>
      </c>
      <c r="N3565" t="b">
        <v>0</v>
      </c>
      <c r="O3565" t="s">
        <v>8270</v>
      </c>
      <c r="P3565">
        <f t="shared" si="220"/>
        <v>0</v>
      </c>
      <c r="Q3565">
        <f t="shared" si="221"/>
        <v>3</v>
      </c>
      <c r="R3565" s="12" t="s">
        <v>8308</v>
      </c>
      <c r="S3565" t="s">
        <v>8342</v>
      </c>
      <c r="T3565" s="17">
        <f t="shared" si="222"/>
        <v>42646.896898148145</v>
      </c>
      <c r="U3565" s="17">
        <f t="shared" si="223"/>
        <v>42559.976319444439</v>
      </c>
    </row>
    <row r="3566" spans="2:21" ht="42.75" hidden="1" x14ac:dyDescent="0.45">
      <c r="B3566">
        <v>1044</v>
      </c>
      <c r="C3566" s="9" t="s">
        <v>1045</v>
      </c>
      <c r="D3566" s="3" t="s">
        <v>5154</v>
      </c>
      <c r="E3566" s="5">
        <v>7000</v>
      </c>
      <c r="F3566" s="7">
        <v>6</v>
      </c>
      <c r="G3566" t="s">
        <v>8219</v>
      </c>
      <c r="H3566" t="s">
        <v>8223</v>
      </c>
      <c r="I3566" t="s">
        <v>8245</v>
      </c>
      <c r="J3566">
        <v>1425587220</v>
      </c>
      <c r="K3566">
        <v>1420668801</v>
      </c>
      <c r="L3566" t="b">
        <v>0</v>
      </c>
      <c r="M3566">
        <v>2</v>
      </c>
      <c r="N3566" t="b">
        <v>0</v>
      </c>
      <c r="O3566" t="s">
        <v>8279</v>
      </c>
      <c r="P3566">
        <f t="shared" si="220"/>
        <v>0</v>
      </c>
      <c r="Q3566">
        <f t="shared" si="221"/>
        <v>3</v>
      </c>
      <c r="R3566" s="12" t="s">
        <v>8346</v>
      </c>
      <c r="S3566" t="s">
        <v>8347</v>
      </c>
      <c r="T3566" s="17">
        <f t="shared" si="222"/>
        <v>42011.925937499997</v>
      </c>
      <c r="U3566" s="17">
        <f t="shared" si="223"/>
        <v>42335.902824074074</v>
      </c>
    </row>
    <row r="3567" spans="2:21" ht="57" hidden="1" x14ac:dyDescent="0.45">
      <c r="B3567">
        <v>1418</v>
      </c>
      <c r="C3567" s="9" t="s">
        <v>1419</v>
      </c>
      <c r="D3567" s="3" t="s">
        <v>5528</v>
      </c>
      <c r="E3567" s="5">
        <v>3000</v>
      </c>
      <c r="F3567" s="7">
        <v>6</v>
      </c>
      <c r="G3567" t="s">
        <v>8220</v>
      </c>
      <c r="H3567" t="s">
        <v>8226</v>
      </c>
      <c r="I3567" t="s">
        <v>8248</v>
      </c>
      <c r="J3567">
        <v>1456397834</v>
      </c>
      <c r="K3567">
        <v>1453805834</v>
      </c>
      <c r="L3567" t="b">
        <v>0</v>
      </c>
      <c r="M3567">
        <v>1</v>
      </c>
      <c r="N3567" t="b">
        <v>0</v>
      </c>
      <c r="O3567" t="s">
        <v>8285</v>
      </c>
      <c r="P3567">
        <f t="shared" si="220"/>
        <v>0</v>
      </c>
      <c r="Q3567">
        <f t="shared" si="221"/>
        <v>6</v>
      </c>
      <c r="R3567" s="12" t="s">
        <v>8311</v>
      </c>
      <c r="S3567" t="s">
        <v>8348</v>
      </c>
      <c r="T3567" s="17">
        <f t="shared" si="222"/>
        <v>42395.456412037034</v>
      </c>
      <c r="U3567" s="17">
        <f t="shared" si="223"/>
        <v>42555.656944444447</v>
      </c>
    </row>
    <row r="3568" spans="2:21" ht="42.75" hidden="1" x14ac:dyDescent="0.45">
      <c r="B3568">
        <v>1541</v>
      </c>
      <c r="C3568" s="9" t="s">
        <v>1542</v>
      </c>
      <c r="D3568" s="3" t="s">
        <v>5651</v>
      </c>
      <c r="E3568" s="5">
        <v>18000</v>
      </c>
      <c r="F3568" s="7">
        <v>6</v>
      </c>
      <c r="G3568" t="s">
        <v>8220</v>
      </c>
      <c r="H3568" t="s">
        <v>8223</v>
      </c>
      <c r="I3568" t="s">
        <v>8245</v>
      </c>
      <c r="J3568">
        <v>1420045538</v>
      </c>
      <c r="K3568">
        <v>1417453538</v>
      </c>
      <c r="L3568" t="b">
        <v>0</v>
      </c>
      <c r="M3568">
        <v>2</v>
      </c>
      <c r="N3568" t="b">
        <v>0</v>
      </c>
      <c r="O3568" t="s">
        <v>8287</v>
      </c>
      <c r="P3568">
        <f t="shared" si="220"/>
        <v>0</v>
      </c>
      <c r="Q3568">
        <f t="shared" si="221"/>
        <v>3</v>
      </c>
      <c r="R3568" s="12" t="s">
        <v>8313</v>
      </c>
      <c r="S3568" t="s">
        <v>8355</v>
      </c>
      <c r="T3568" s="17">
        <f t="shared" si="222"/>
        <v>41974.712245370371</v>
      </c>
      <c r="U3568" s="17">
        <f t="shared" si="223"/>
        <v>42676.896898148145</v>
      </c>
    </row>
    <row r="3569" spans="2:21" ht="42.75" hidden="1" x14ac:dyDescent="0.45">
      <c r="B3569">
        <v>1879</v>
      </c>
      <c r="C3569" s="9" t="s">
        <v>1880</v>
      </c>
      <c r="D3569" s="3" t="s">
        <v>5989</v>
      </c>
      <c r="E3569" s="5">
        <v>5000</v>
      </c>
      <c r="F3569" s="7">
        <v>6</v>
      </c>
      <c r="G3569" t="s">
        <v>8220</v>
      </c>
      <c r="H3569" t="s">
        <v>8226</v>
      </c>
      <c r="I3569" t="s">
        <v>8248</v>
      </c>
      <c r="J3569">
        <v>1457966129</v>
      </c>
      <c r="K3569">
        <v>1455377729</v>
      </c>
      <c r="L3569" t="b">
        <v>0</v>
      </c>
      <c r="M3569">
        <v>2</v>
      </c>
      <c r="N3569" t="b">
        <v>0</v>
      </c>
      <c r="O3569" t="s">
        <v>8281</v>
      </c>
      <c r="P3569">
        <f t="shared" si="220"/>
        <v>0</v>
      </c>
      <c r="Q3569">
        <f t="shared" si="221"/>
        <v>3</v>
      </c>
      <c r="R3569" s="12" t="s">
        <v>8316</v>
      </c>
      <c r="S3569" t="s">
        <v>8344</v>
      </c>
      <c r="T3569" s="17">
        <f t="shared" si="222"/>
        <v>42413.649641203709</v>
      </c>
      <c r="U3569" s="17">
        <f t="shared" si="223"/>
        <v>42068.852083333331</v>
      </c>
    </row>
    <row r="3570" spans="2:21" ht="42.75" hidden="1" x14ac:dyDescent="0.45">
      <c r="B3570">
        <v>2901</v>
      </c>
      <c r="C3570" s="9" t="s">
        <v>2901</v>
      </c>
      <c r="D3570" s="3" t="s">
        <v>7011</v>
      </c>
      <c r="E3570" s="5">
        <v>750</v>
      </c>
      <c r="F3570" s="7">
        <v>6</v>
      </c>
      <c r="G3570" t="s">
        <v>8220</v>
      </c>
      <c r="H3570" t="s">
        <v>8223</v>
      </c>
      <c r="I3570" t="s">
        <v>8245</v>
      </c>
      <c r="J3570">
        <v>1423345339</v>
      </c>
      <c r="K3570">
        <v>1418161339</v>
      </c>
      <c r="L3570" t="b">
        <v>0</v>
      </c>
      <c r="M3570">
        <v>2</v>
      </c>
      <c r="N3570" t="b">
        <v>0</v>
      </c>
      <c r="O3570" t="s">
        <v>8269</v>
      </c>
      <c r="P3570">
        <f t="shared" si="220"/>
        <v>1</v>
      </c>
      <c r="Q3570">
        <f t="shared" si="221"/>
        <v>3</v>
      </c>
      <c r="R3570" s="12" t="s">
        <v>8323</v>
      </c>
      <c r="S3570" t="s">
        <v>8326</v>
      </c>
      <c r="T3570" s="17">
        <f t="shared" si="222"/>
        <v>41982.904386574075</v>
      </c>
      <c r="U3570" s="17">
        <f t="shared" si="223"/>
        <v>42425.456412037034</v>
      </c>
    </row>
    <row r="3571" spans="2:21" ht="42.75" hidden="1" x14ac:dyDescent="0.45">
      <c r="B3571">
        <v>161</v>
      </c>
      <c r="C3571" s="9" t="s">
        <v>163</v>
      </c>
      <c r="D3571" s="3" t="s">
        <v>4271</v>
      </c>
      <c r="E3571" s="5">
        <v>50000</v>
      </c>
      <c r="F3571" s="7">
        <v>5</v>
      </c>
      <c r="G3571" t="s">
        <v>8220</v>
      </c>
      <c r="H3571" t="s">
        <v>8223</v>
      </c>
      <c r="I3571" t="s">
        <v>8245</v>
      </c>
      <c r="J3571">
        <v>1404318595</v>
      </c>
      <c r="K3571">
        <v>1401726595</v>
      </c>
      <c r="L3571" t="b">
        <v>0</v>
      </c>
      <c r="M3571">
        <v>1</v>
      </c>
      <c r="N3571" t="b">
        <v>0</v>
      </c>
      <c r="O3571" t="s">
        <v>8266</v>
      </c>
      <c r="P3571">
        <f t="shared" si="220"/>
        <v>0</v>
      </c>
      <c r="Q3571">
        <f t="shared" si="221"/>
        <v>5</v>
      </c>
      <c r="R3571" s="12" t="s">
        <v>8321</v>
      </c>
      <c r="S3571" t="s">
        <v>8325</v>
      </c>
      <c r="T3571" s="17">
        <f t="shared" si="222"/>
        <v>41792.687442129631</v>
      </c>
      <c r="U3571" s="17">
        <f t="shared" si="223"/>
        <v>42004.712245370371</v>
      </c>
    </row>
    <row r="3572" spans="2:21" ht="42.75" hidden="1" x14ac:dyDescent="0.45">
      <c r="B3572">
        <v>440</v>
      </c>
      <c r="C3572" s="9" t="s">
        <v>441</v>
      </c>
      <c r="D3572" s="3" t="s">
        <v>4550</v>
      </c>
      <c r="E3572" s="5">
        <v>5000</v>
      </c>
      <c r="F3572" s="7">
        <v>5</v>
      </c>
      <c r="G3572" t="s">
        <v>8220</v>
      </c>
      <c r="H3572" t="s">
        <v>8223</v>
      </c>
      <c r="I3572" t="s">
        <v>8245</v>
      </c>
      <c r="J3572">
        <v>1458859153</v>
      </c>
      <c r="K3572">
        <v>1456270753</v>
      </c>
      <c r="L3572" t="b">
        <v>0</v>
      </c>
      <c r="M3572">
        <v>1</v>
      </c>
      <c r="N3572" t="b">
        <v>0</v>
      </c>
      <c r="O3572" t="s">
        <v>8268</v>
      </c>
      <c r="P3572">
        <f t="shared" si="220"/>
        <v>0</v>
      </c>
      <c r="Q3572">
        <f t="shared" si="221"/>
        <v>5</v>
      </c>
      <c r="R3572" s="12" t="s">
        <v>8321</v>
      </c>
      <c r="S3572" t="s">
        <v>8339</v>
      </c>
      <c r="T3572" s="17">
        <f t="shared" si="222"/>
        <v>42423.985567129625</v>
      </c>
      <c r="U3572" s="17">
        <f t="shared" si="223"/>
        <v>42443.607974537037</v>
      </c>
    </row>
    <row r="3573" spans="2:21" ht="42.75" hidden="1" x14ac:dyDescent="0.45">
      <c r="B3573">
        <v>447</v>
      </c>
      <c r="C3573" s="9" t="s">
        <v>448</v>
      </c>
      <c r="D3573" s="3" t="s">
        <v>4557</v>
      </c>
      <c r="E3573" s="5">
        <v>30000</v>
      </c>
      <c r="F3573" s="7">
        <v>5</v>
      </c>
      <c r="G3573" t="s">
        <v>8220</v>
      </c>
      <c r="H3573" t="s">
        <v>8224</v>
      </c>
      <c r="I3573" t="s">
        <v>8246</v>
      </c>
      <c r="J3573">
        <v>1364041163</v>
      </c>
      <c r="K3573">
        <v>1361884763</v>
      </c>
      <c r="L3573" t="b">
        <v>0</v>
      </c>
      <c r="M3573">
        <v>1</v>
      </c>
      <c r="N3573" t="b">
        <v>0</v>
      </c>
      <c r="O3573" t="s">
        <v>8268</v>
      </c>
      <c r="P3573">
        <f t="shared" si="220"/>
        <v>0</v>
      </c>
      <c r="Q3573">
        <f t="shared" si="221"/>
        <v>5</v>
      </c>
      <c r="R3573" s="12" t="s">
        <v>8321</v>
      </c>
      <c r="S3573" t="s">
        <v>8339</v>
      </c>
      <c r="T3573" s="17">
        <f t="shared" si="222"/>
        <v>41331.555127314816</v>
      </c>
      <c r="U3573" s="17">
        <f t="shared" si="223"/>
        <v>42042.904386574075</v>
      </c>
    </row>
    <row r="3574" spans="2:21" ht="42.75" hidden="1" x14ac:dyDescent="0.45">
      <c r="B3574">
        <v>609</v>
      </c>
      <c r="C3574" s="9" t="s">
        <v>610</v>
      </c>
      <c r="D3574" s="3" t="s">
        <v>4719</v>
      </c>
      <c r="E3574" s="5">
        <v>780</v>
      </c>
      <c r="F3574" s="7">
        <v>5</v>
      </c>
      <c r="G3574" t="s">
        <v>8219</v>
      </c>
      <c r="H3574" t="s">
        <v>8224</v>
      </c>
      <c r="I3574" t="s">
        <v>8246</v>
      </c>
      <c r="J3574">
        <v>1448761744</v>
      </c>
      <c r="K3574">
        <v>1446166144</v>
      </c>
      <c r="L3574" t="b">
        <v>0</v>
      </c>
      <c r="M3574">
        <v>1</v>
      </c>
      <c r="N3574" t="b">
        <v>0</v>
      </c>
      <c r="O3574" t="s">
        <v>8270</v>
      </c>
      <c r="P3574">
        <f t="shared" si="220"/>
        <v>1</v>
      </c>
      <c r="Q3574">
        <f t="shared" si="221"/>
        <v>5</v>
      </c>
      <c r="R3574" s="12" t="s">
        <v>8308</v>
      </c>
      <c r="S3574" t="s">
        <v>8342</v>
      </c>
      <c r="T3574" s="17">
        <f t="shared" si="222"/>
        <v>42307.034074074079</v>
      </c>
      <c r="U3574" s="17">
        <f t="shared" si="223"/>
        <v>41822.687442129631</v>
      </c>
    </row>
    <row r="3575" spans="2:21" ht="42.75" hidden="1" x14ac:dyDescent="0.45">
      <c r="B3575">
        <v>763</v>
      </c>
      <c r="C3575" s="9" t="s">
        <v>764</v>
      </c>
      <c r="D3575" s="3" t="s">
        <v>4873</v>
      </c>
      <c r="E3575" s="5">
        <v>4290</v>
      </c>
      <c r="F3575" s="7">
        <v>5</v>
      </c>
      <c r="G3575" t="s">
        <v>8220</v>
      </c>
      <c r="H3575" t="s">
        <v>8224</v>
      </c>
      <c r="I3575" t="s">
        <v>8246</v>
      </c>
      <c r="J3575">
        <v>1376563408</v>
      </c>
      <c r="K3575">
        <v>1373971408</v>
      </c>
      <c r="L3575" t="b">
        <v>0</v>
      </c>
      <c r="M3575">
        <v>1</v>
      </c>
      <c r="N3575" t="b">
        <v>0</v>
      </c>
      <c r="O3575" t="s">
        <v>8273</v>
      </c>
      <c r="P3575">
        <f t="shared" si="220"/>
        <v>0</v>
      </c>
      <c r="Q3575">
        <f t="shared" si="221"/>
        <v>5</v>
      </c>
      <c r="R3575" s="12" t="s">
        <v>8311</v>
      </c>
      <c r="S3575" t="s">
        <v>8352</v>
      </c>
      <c r="T3575" s="17">
        <f t="shared" si="222"/>
        <v>41471.446851851848</v>
      </c>
      <c r="U3575" s="17">
        <f t="shared" si="223"/>
        <v>42453.943900462968</v>
      </c>
    </row>
    <row r="3576" spans="2:21" ht="42.75" hidden="1" x14ac:dyDescent="0.45">
      <c r="B3576">
        <v>1090</v>
      </c>
      <c r="C3576" s="9" t="s">
        <v>1091</v>
      </c>
      <c r="D3576" s="3" t="s">
        <v>5200</v>
      </c>
      <c r="E3576" s="5">
        <v>12999</v>
      </c>
      <c r="F3576" s="7">
        <v>5</v>
      </c>
      <c r="G3576" t="s">
        <v>8220</v>
      </c>
      <c r="H3576" t="s">
        <v>8225</v>
      </c>
      <c r="I3576" t="s">
        <v>8247</v>
      </c>
      <c r="J3576">
        <v>1432873653</v>
      </c>
      <c r="K3576">
        <v>1430281653</v>
      </c>
      <c r="L3576" t="b">
        <v>0</v>
      </c>
      <c r="M3576">
        <v>1</v>
      </c>
      <c r="N3576" t="b">
        <v>0</v>
      </c>
      <c r="O3576" t="s">
        <v>8280</v>
      </c>
      <c r="P3576">
        <f t="shared" si="220"/>
        <v>0</v>
      </c>
      <c r="Q3576">
        <f t="shared" si="221"/>
        <v>5</v>
      </c>
      <c r="R3576" s="12" t="s">
        <v>8316</v>
      </c>
      <c r="S3576" t="s">
        <v>8334</v>
      </c>
      <c r="T3576" s="17">
        <f t="shared" si="222"/>
        <v>42123.185798611114</v>
      </c>
      <c r="U3576" s="17">
        <f t="shared" si="223"/>
        <v>41356.513460648144</v>
      </c>
    </row>
    <row r="3577" spans="2:21" ht="42.75" hidden="1" x14ac:dyDescent="0.45">
      <c r="B3577">
        <v>1113</v>
      </c>
      <c r="C3577" s="9" t="s">
        <v>1114</v>
      </c>
      <c r="D3577" s="3" t="s">
        <v>5223</v>
      </c>
      <c r="E3577" s="5">
        <v>1000</v>
      </c>
      <c r="F3577" s="7">
        <v>5</v>
      </c>
      <c r="G3577" t="s">
        <v>8220</v>
      </c>
      <c r="H3577" t="s">
        <v>8224</v>
      </c>
      <c r="I3577" t="s">
        <v>8246</v>
      </c>
      <c r="J3577">
        <v>1408058820</v>
      </c>
      <c r="K3577">
        <v>1405466820</v>
      </c>
      <c r="L3577" t="b">
        <v>0</v>
      </c>
      <c r="M3577">
        <v>1</v>
      </c>
      <c r="N3577" t="b">
        <v>0</v>
      </c>
      <c r="O3577" t="s">
        <v>8280</v>
      </c>
      <c r="P3577">
        <f t="shared" si="220"/>
        <v>1</v>
      </c>
      <c r="Q3577">
        <f t="shared" si="221"/>
        <v>5</v>
      </c>
      <c r="R3577" s="12" t="s">
        <v>8316</v>
      </c>
      <c r="S3577" t="s">
        <v>8334</v>
      </c>
      <c r="T3577" s="17">
        <f t="shared" si="222"/>
        <v>41835.977083333331</v>
      </c>
      <c r="U3577" s="17">
        <f t="shared" si="223"/>
        <v>42337.075740740736</v>
      </c>
    </row>
    <row r="3578" spans="2:21" ht="42.75" hidden="1" x14ac:dyDescent="0.45">
      <c r="B3578">
        <v>1119</v>
      </c>
      <c r="C3578" s="9" t="s">
        <v>1120</v>
      </c>
      <c r="D3578" s="3" t="s">
        <v>5229</v>
      </c>
      <c r="E3578" s="5">
        <v>2100</v>
      </c>
      <c r="F3578" s="7">
        <v>5</v>
      </c>
      <c r="G3578" t="s">
        <v>8220</v>
      </c>
      <c r="H3578" t="s">
        <v>8223</v>
      </c>
      <c r="I3578" t="s">
        <v>8245</v>
      </c>
      <c r="J3578">
        <v>1396810864</v>
      </c>
      <c r="K3578">
        <v>1395687664</v>
      </c>
      <c r="L3578" t="b">
        <v>0</v>
      </c>
      <c r="M3578">
        <v>1</v>
      </c>
      <c r="N3578" t="b">
        <v>0</v>
      </c>
      <c r="O3578" t="s">
        <v>8280</v>
      </c>
      <c r="P3578">
        <f t="shared" si="220"/>
        <v>0</v>
      </c>
      <c r="Q3578">
        <f t="shared" si="221"/>
        <v>5</v>
      </c>
      <c r="R3578" s="12" t="s">
        <v>8316</v>
      </c>
      <c r="S3578" t="s">
        <v>8334</v>
      </c>
      <c r="T3578" s="17">
        <f t="shared" si="222"/>
        <v>41722.792407407411</v>
      </c>
      <c r="U3578" s="17">
        <f t="shared" si="223"/>
        <v>41501.446851851848</v>
      </c>
    </row>
    <row r="3579" spans="2:21" ht="42.75" hidden="1" x14ac:dyDescent="0.45">
      <c r="B3579">
        <v>1139</v>
      </c>
      <c r="C3579" s="9" t="s">
        <v>1140</v>
      </c>
      <c r="D3579" s="3" t="s">
        <v>5249</v>
      </c>
      <c r="E3579" s="5">
        <v>8000</v>
      </c>
      <c r="F3579" s="7">
        <v>5</v>
      </c>
      <c r="G3579" t="s">
        <v>8220</v>
      </c>
      <c r="H3579" t="s">
        <v>8223</v>
      </c>
      <c r="I3579" t="s">
        <v>8245</v>
      </c>
      <c r="J3579">
        <v>1420100426</v>
      </c>
      <c r="K3579">
        <v>1417508426</v>
      </c>
      <c r="L3579" t="b">
        <v>0</v>
      </c>
      <c r="M3579">
        <v>1</v>
      </c>
      <c r="N3579" t="b">
        <v>0</v>
      </c>
      <c r="O3579" t="s">
        <v>8281</v>
      </c>
      <c r="P3579">
        <f t="shared" si="220"/>
        <v>0</v>
      </c>
      <c r="Q3579">
        <f t="shared" si="221"/>
        <v>5</v>
      </c>
      <c r="R3579" s="12" t="s">
        <v>8316</v>
      </c>
      <c r="S3579" t="s">
        <v>8344</v>
      </c>
      <c r="T3579" s="17">
        <f t="shared" si="222"/>
        <v>41975.347523148142</v>
      </c>
      <c r="U3579" s="17">
        <f t="shared" si="223"/>
        <v>42153.185798611114</v>
      </c>
    </row>
    <row r="3580" spans="2:21" ht="42.75" hidden="1" x14ac:dyDescent="0.45">
      <c r="B3580">
        <v>1178</v>
      </c>
      <c r="C3580" s="9" t="s">
        <v>1179</v>
      </c>
      <c r="D3580" s="3" t="s">
        <v>5288</v>
      </c>
      <c r="E3580" s="5">
        <v>75000</v>
      </c>
      <c r="F3580" s="7">
        <v>5</v>
      </c>
      <c r="G3580" t="s">
        <v>8220</v>
      </c>
      <c r="H3580" t="s">
        <v>8223</v>
      </c>
      <c r="I3580" t="s">
        <v>8245</v>
      </c>
      <c r="J3580">
        <v>1408225452</v>
      </c>
      <c r="K3580">
        <v>1405633452</v>
      </c>
      <c r="L3580" t="b">
        <v>0</v>
      </c>
      <c r="M3580">
        <v>1</v>
      </c>
      <c r="N3580" t="b">
        <v>0</v>
      </c>
      <c r="O3580" t="s">
        <v>8282</v>
      </c>
      <c r="P3580">
        <f t="shared" si="220"/>
        <v>0</v>
      </c>
      <c r="Q3580">
        <f t="shared" si="221"/>
        <v>5</v>
      </c>
      <c r="R3580" s="12" t="s">
        <v>8319</v>
      </c>
      <c r="S3580" t="s">
        <v>8345</v>
      </c>
      <c r="T3580" s="17">
        <f t="shared" si="222"/>
        <v>41837.905694444446</v>
      </c>
      <c r="U3580" s="17">
        <f t="shared" si="223"/>
        <v>41865.977083333331</v>
      </c>
    </row>
    <row r="3581" spans="2:21" ht="42.75" hidden="1" x14ac:dyDescent="0.45">
      <c r="B3581">
        <v>1242</v>
      </c>
      <c r="C3581" s="9" t="s">
        <v>1243</v>
      </c>
      <c r="D3581" s="3" t="s">
        <v>5352</v>
      </c>
      <c r="E3581" s="5">
        <v>911</v>
      </c>
      <c r="F3581" s="7">
        <v>5</v>
      </c>
      <c r="G3581" t="s">
        <v>8219</v>
      </c>
      <c r="H3581" t="s">
        <v>8223</v>
      </c>
      <c r="I3581" t="s">
        <v>8245</v>
      </c>
      <c r="J3581">
        <v>1315747080</v>
      </c>
      <c r="K3581">
        <v>1314417502</v>
      </c>
      <c r="L3581" t="b">
        <v>0</v>
      </c>
      <c r="M3581">
        <v>1</v>
      </c>
      <c r="N3581" t="b">
        <v>0</v>
      </c>
      <c r="O3581" t="s">
        <v>8284</v>
      </c>
      <c r="P3581">
        <f t="shared" si="220"/>
        <v>1</v>
      </c>
      <c r="Q3581">
        <f t="shared" si="221"/>
        <v>5</v>
      </c>
      <c r="R3581" s="12" t="s">
        <v>8327</v>
      </c>
      <c r="S3581" t="s">
        <v>8354</v>
      </c>
      <c r="T3581" s="17">
        <f t="shared" si="222"/>
        <v>40782.165532407409</v>
      </c>
      <c r="U3581" s="17">
        <f t="shared" si="223"/>
        <v>41735.792407407411</v>
      </c>
    </row>
    <row r="3582" spans="2:21" ht="42.75" hidden="1" x14ac:dyDescent="0.45">
      <c r="B3582">
        <v>1482</v>
      </c>
      <c r="C3582" s="9" t="s">
        <v>1483</v>
      </c>
      <c r="D3582" s="3" t="s">
        <v>5592</v>
      </c>
      <c r="E3582" s="5">
        <v>5000</v>
      </c>
      <c r="F3582" s="7">
        <v>5</v>
      </c>
      <c r="G3582" t="s">
        <v>8220</v>
      </c>
      <c r="H3582" t="s">
        <v>8223</v>
      </c>
      <c r="I3582" t="s">
        <v>8245</v>
      </c>
      <c r="J3582">
        <v>1347004260</v>
      </c>
      <c r="K3582">
        <v>1345062936</v>
      </c>
      <c r="L3582" t="b">
        <v>0</v>
      </c>
      <c r="M3582">
        <v>1</v>
      </c>
      <c r="N3582" t="b">
        <v>0</v>
      </c>
      <c r="O3582" t="s">
        <v>8273</v>
      </c>
      <c r="P3582">
        <f t="shared" si="220"/>
        <v>0</v>
      </c>
      <c r="Q3582">
        <f t="shared" si="221"/>
        <v>5</v>
      </c>
      <c r="R3582" s="12" t="s">
        <v>8311</v>
      </c>
      <c r="S3582" t="s">
        <v>8352</v>
      </c>
      <c r="T3582" s="17">
        <f t="shared" si="222"/>
        <v>41136.85805555556</v>
      </c>
      <c r="U3582" s="17">
        <f t="shared" si="223"/>
        <v>42005.347523148142</v>
      </c>
    </row>
    <row r="3583" spans="2:21" ht="42.75" hidden="1" x14ac:dyDescent="0.45">
      <c r="B3583">
        <v>1499</v>
      </c>
      <c r="C3583" s="9" t="s">
        <v>1500</v>
      </c>
      <c r="D3583" s="3" t="s">
        <v>5609</v>
      </c>
      <c r="E3583" s="5">
        <v>2000</v>
      </c>
      <c r="F3583" s="7">
        <v>5</v>
      </c>
      <c r="G3583" t="s">
        <v>8220</v>
      </c>
      <c r="H3583" t="s">
        <v>8223</v>
      </c>
      <c r="I3583" t="s">
        <v>8245</v>
      </c>
      <c r="J3583">
        <v>1470355833</v>
      </c>
      <c r="K3583">
        <v>1465171833</v>
      </c>
      <c r="L3583" t="b">
        <v>0</v>
      </c>
      <c r="M3583">
        <v>1</v>
      </c>
      <c r="N3583" t="b">
        <v>0</v>
      </c>
      <c r="O3583" t="s">
        <v>8273</v>
      </c>
      <c r="P3583">
        <f t="shared" si="220"/>
        <v>0</v>
      </c>
      <c r="Q3583">
        <f t="shared" si="221"/>
        <v>5</v>
      </c>
      <c r="R3583" s="12" t="s">
        <v>8311</v>
      </c>
      <c r="S3583" t="s">
        <v>8352</v>
      </c>
      <c r="T3583" s="17">
        <f t="shared" si="222"/>
        <v>42527.007326388892</v>
      </c>
      <c r="U3583" s="17">
        <f t="shared" si="223"/>
        <v>41867.905694444446</v>
      </c>
    </row>
    <row r="3584" spans="2:21" ht="42.75" hidden="1" x14ac:dyDescent="0.45">
      <c r="B3584">
        <v>1581</v>
      </c>
      <c r="C3584" s="9" t="s">
        <v>1582</v>
      </c>
      <c r="D3584" s="3" t="s">
        <v>5691</v>
      </c>
      <c r="E3584" s="5">
        <v>1000</v>
      </c>
      <c r="F3584" s="7">
        <v>5</v>
      </c>
      <c r="G3584" t="s">
        <v>8220</v>
      </c>
      <c r="H3584" t="s">
        <v>8224</v>
      </c>
      <c r="I3584" t="s">
        <v>8246</v>
      </c>
      <c r="J3584">
        <v>1450521990</v>
      </c>
      <c r="K3584">
        <v>1447757190</v>
      </c>
      <c r="L3584" t="b">
        <v>0</v>
      </c>
      <c r="M3584">
        <v>1</v>
      </c>
      <c r="N3584" t="b">
        <v>0</v>
      </c>
      <c r="O3584" t="s">
        <v>8289</v>
      </c>
      <c r="P3584">
        <f t="shared" si="220"/>
        <v>1</v>
      </c>
      <c r="Q3584">
        <f t="shared" si="221"/>
        <v>5</v>
      </c>
      <c r="R3584" s="12" t="s">
        <v>8313</v>
      </c>
      <c r="S3584" t="s">
        <v>8351</v>
      </c>
      <c r="T3584" s="17">
        <f t="shared" si="222"/>
        <v>42325.448958333334</v>
      </c>
      <c r="U3584" s="17">
        <f t="shared" si="223"/>
        <v>40797.554166666669</v>
      </c>
    </row>
    <row r="3585" spans="2:21" ht="42.75" hidden="1" x14ac:dyDescent="0.45">
      <c r="B3585">
        <v>1694</v>
      </c>
      <c r="C3585" s="9" t="s">
        <v>1695</v>
      </c>
      <c r="D3585" s="3" t="s">
        <v>5804</v>
      </c>
      <c r="E3585" s="5">
        <v>10000</v>
      </c>
      <c r="F3585" s="7">
        <v>5</v>
      </c>
      <c r="G3585" t="s">
        <v>8221</v>
      </c>
      <c r="H3585" t="s">
        <v>8223</v>
      </c>
      <c r="I3585" t="s">
        <v>8245</v>
      </c>
      <c r="J3585">
        <v>1490589360</v>
      </c>
      <c r="K3585">
        <v>1488038674</v>
      </c>
      <c r="L3585" t="b">
        <v>0</v>
      </c>
      <c r="M3585">
        <v>1</v>
      </c>
      <c r="N3585" t="b">
        <v>0</v>
      </c>
      <c r="O3585" t="s">
        <v>8291</v>
      </c>
      <c r="P3585">
        <f t="shared" si="220"/>
        <v>0</v>
      </c>
      <c r="Q3585">
        <f t="shared" si="221"/>
        <v>5</v>
      </c>
      <c r="R3585" s="12" t="s">
        <v>8327</v>
      </c>
      <c r="S3585" t="s">
        <v>8330</v>
      </c>
      <c r="T3585" s="17">
        <f t="shared" si="222"/>
        <v>42791.669837962967</v>
      </c>
      <c r="U3585" s="17">
        <f t="shared" si="223"/>
        <v>41159.32708333333</v>
      </c>
    </row>
    <row r="3586" spans="2:21" ht="42.75" hidden="1" x14ac:dyDescent="0.45">
      <c r="B3586">
        <v>2416</v>
      </c>
      <c r="C3586" s="9" t="s">
        <v>2417</v>
      </c>
      <c r="D3586" s="3" t="s">
        <v>6526</v>
      </c>
      <c r="E3586" s="5">
        <v>20000</v>
      </c>
      <c r="F3586" s="7">
        <v>5</v>
      </c>
      <c r="G3586" t="s">
        <v>8220</v>
      </c>
      <c r="H3586" t="s">
        <v>8223</v>
      </c>
      <c r="I3586" t="s">
        <v>8245</v>
      </c>
      <c r="J3586">
        <v>1426345200</v>
      </c>
      <c r="K3586">
        <v>1421343743</v>
      </c>
      <c r="L3586" t="b">
        <v>0</v>
      </c>
      <c r="M3586">
        <v>1</v>
      </c>
      <c r="N3586" t="b">
        <v>0</v>
      </c>
      <c r="O3586" t="s">
        <v>8282</v>
      </c>
      <c r="P3586">
        <f t="shared" si="220"/>
        <v>0</v>
      </c>
      <c r="Q3586">
        <f t="shared" si="221"/>
        <v>5</v>
      </c>
      <c r="R3586" s="12" t="s">
        <v>8319</v>
      </c>
      <c r="S3586" t="s">
        <v>8345</v>
      </c>
      <c r="T3586" s="17">
        <f t="shared" si="222"/>
        <v>42019.737766203703</v>
      </c>
      <c r="U3586" s="17">
        <f t="shared" si="223"/>
        <v>42587.007326388892</v>
      </c>
    </row>
    <row r="3587" spans="2:21" hidden="1" x14ac:dyDescent="0.45">
      <c r="B3587">
        <v>2418</v>
      </c>
      <c r="C3587" s="9" t="s">
        <v>2419</v>
      </c>
      <c r="D3587" s="3" t="s">
        <v>6528</v>
      </c>
      <c r="E3587" s="5">
        <v>25000</v>
      </c>
      <c r="F3587" s="7">
        <v>5</v>
      </c>
      <c r="G3587" t="s">
        <v>8220</v>
      </c>
      <c r="H3587" t="s">
        <v>8223</v>
      </c>
      <c r="I3587" t="s">
        <v>8245</v>
      </c>
      <c r="J3587">
        <v>1427225644</v>
      </c>
      <c r="K3587">
        <v>1422045244</v>
      </c>
      <c r="L3587" t="b">
        <v>0</v>
      </c>
      <c r="M3587">
        <v>5</v>
      </c>
      <c r="N3587" t="b">
        <v>0</v>
      </c>
      <c r="O3587" t="s">
        <v>8282</v>
      </c>
      <c r="P3587">
        <f t="shared" ref="P3587:P3650" si="224">ROUND(F3587/E3587*100,0)</f>
        <v>0</v>
      </c>
      <c r="Q3587">
        <f t="shared" ref="Q3587:Q3650" si="225">IFERROR(ROUND(F3587/M3587,2),0)</f>
        <v>1</v>
      </c>
      <c r="R3587" s="12" t="s">
        <v>8319</v>
      </c>
      <c r="S3587" t="s">
        <v>8345</v>
      </c>
      <c r="T3587" s="17">
        <f t="shared" ref="T3587:T3650" si="226">(((K3587/60)/60)/24)+DATE(1970,1,1)</f>
        <v>42027.856990740736</v>
      </c>
      <c r="U3587" s="17">
        <f t="shared" si="223"/>
        <v>42357.448958333334</v>
      </c>
    </row>
    <row r="3588" spans="2:21" ht="42.75" hidden="1" x14ac:dyDescent="0.45">
      <c r="B3588">
        <v>2583</v>
      </c>
      <c r="C3588" s="9" t="s">
        <v>2583</v>
      </c>
      <c r="D3588" s="3" t="s">
        <v>6693</v>
      </c>
      <c r="E3588" s="5">
        <v>1000</v>
      </c>
      <c r="F3588" s="7">
        <v>5</v>
      </c>
      <c r="G3588" t="s">
        <v>8220</v>
      </c>
      <c r="H3588" t="s">
        <v>8223</v>
      </c>
      <c r="I3588" t="s">
        <v>8245</v>
      </c>
      <c r="J3588">
        <v>1426526880</v>
      </c>
      <c r="K3588">
        <v>1421346480</v>
      </c>
      <c r="L3588" t="b">
        <v>0</v>
      </c>
      <c r="M3588">
        <v>5</v>
      </c>
      <c r="N3588" t="b">
        <v>0</v>
      </c>
      <c r="O3588" t="s">
        <v>8282</v>
      </c>
      <c r="P3588">
        <f t="shared" si="224"/>
        <v>1</v>
      </c>
      <c r="Q3588">
        <f t="shared" si="225"/>
        <v>1</v>
      </c>
      <c r="R3588" s="12" t="s">
        <v>8319</v>
      </c>
      <c r="S3588" t="s">
        <v>8345</v>
      </c>
      <c r="T3588" s="17">
        <f t="shared" si="226"/>
        <v>42019.76944444445</v>
      </c>
      <c r="U3588" s="17">
        <f t="shared" si="223"/>
        <v>42821.191666666666</v>
      </c>
    </row>
    <row r="3589" spans="2:21" ht="28.5" hidden="1" x14ac:dyDescent="0.45">
      <c r="B3589">
        <v>2586</v>
      </c>
      <c r="C3589" s="9" t="s">
        <v>2586</v>
      </c>
      <c r="D3589" s="3" t="s">
        <v>6696</v>
      </c>
      <c r="E3589" s="5">
        <v>3000</v>
      </c>
      <c r="F3589" s="7">
        <v>5</v>
      </c>
      <c r="G3589" t="s">
        <v>8220</v>
      </c>
      <c r="H3589" t="s">
        <v>8224</v>
      </c>
      <c r="I3589" t="s">
        <v>8246</v>
      </c>
      <c r="J3589">
        <v>1451030136</v>
      </c>
      <c r="K3589">
        <v>1448438136</v>
      </c>
      <c r="L3589" t="b">
        <v>0</v>
      </c>
      <c r="M3589">
        <v>1</v>
      </c>
      <c r="N3589" t="b">
        <v>0</v>
      </c>
      <c r="O3589" t="s">
        <v>8282</v>
      </c>
      <c r="P3589">
        <f t="shared" si="224"/>
        <v>0</v>
      </c>
      <c r="Q3589">
        <f t="shared" si="225"/>
        <v>5</v>
      </c>
      <c r="R3589" s="12" t="s">
        <v>8319</v>
      </c>
      <c r="S3589" t="s">
        <v>8345</v>
      </c>
      <c r="T3589" s="17">
        <f t="shared" si="226"/>
        <v>42333.330277777779</v>
      </c>
      <c r="U3589" s="17">
        <f t="shared" si="223"/>
        <v>42077.625</v>
      </c>
    </row>
    <row r="3590" spans="2:21" ht="42.75" hidden="1" x14ac:dyDescent="0.45">
      <c r="B3590">
        <v>2589</v>
      </c>
      <c r="C3590" s="9" t="s">
        <v>2589</v>
      </c>
      <c r="D3590" s="3" t="s">
        <v>6699</v>
      </c>
      <c r="E3590" s="5">
        <v>50000</v>
      </c>
      <c r="F3590" s="7">
        <v>5</v>
      </c>
      <c r="G3590" t="s">
        <v>8220</v>
      </c>
      <c r="H3590" t="s">
        <v>8231</v>
      </c>
      <c r="I3590" t="s">
        <v>8252</v>
      </c>
      <c r="J3590">
        <v>1458733927</v>
      </c>
      <c r="K3590">
        <v>1456145527</v>
      </c>
      <c r="L3590" t="b">
        <v>0</v>
      </c>
      <c r="M3590">
        <v>1</v>
      </c>
      <c r="N3590" t="b">
        <v>0</v>
      </c>
      <c r="O3590" t="s">
        <v>8282</v>
      </c>
      <c r="P3590">
        <f t="shared" si="224"/>
        <v>0</v>
      </c>
      <c r="Q3590">
        <f t="shared" si="225"/>
        <v>5</v>
      </c>
      <c r="R3590" s="12" t="s">
        <v>8319</v>
      </c>
      <c r="S3590" t="s">
        <v>8345</v>
      </c>
      <c r="T3590" s="17">
        <f t="shared" si="226"/>
        <v>42422.536192129628</v>
      </c>
      <c r="U3590" s="17">
        <f t="shared" ref="U3590:U3653" si="227">(((J3587/60)/60)/24)+DATE(1970,1,1)</f>
        <v>42087.815324074079</v>
      </c>
    </row>
    <row r="3591" spans="2:21" ht="42.75" x14ac:dyDescent="0.45">
      <c r="B3591">
        <v>2849</v>
      </c>
      <c r="C3591" s="9" t="s">
        <v>2849</v>
      </c>
      <c r="D3591" s="3" t="s">
        <v>6959</v>
      </c>
      <c r="E3591" s="5">
        <v>500</v>
      </c>
      <c r="F3591" s="7">
        <v>5</v>
      </c>
      <c r="G3591" t="s">
        <v>8220</v>
      </c>
      <c r="H3591" t="s">
        <v>8224</v>
      </c>
      <c r="I3591" t="s">
        <v>8246</v>
      </c>
      <c r="J3591">
        <v>1461406600</v>
      </c>
      <c r="K3591">
        <v>1458814600</v>
      </c>
      <c r="L3591" t="b">
        <v>0</v>
      </c>
      <c r="M3591">
        <v>1</v>
      </c>
      <c r="N3591" t="b">
        <v>0</v>
      </c>
      <c r="O3591" t="s">
        <v>8269</v>
      </c>
      <c r="P3591">
        <f t="shared" si="224"/>
        <v>1</v>
      </c>
      <c r="Q3591">
        <f t="shared" si="225"/>
        <v>5</v>
      </c>
      <c r="R3591" s="12" t="s">
        <v>8323</v>
      </c>
      <c r="S3591" t="s">
        <v>8326</v>
      </c>
      <c r="T3591" s="17">
        <f t="shared" si="226"/>
        <v>42453.428240740745</v>
      </c>
      <c r="U3591" s="17">
        <f t="shared" si="227"/>
        <v>42079.727777777778</v>
      </c>
    </row>
    <row r="3592" spans="2:21" ht="42.75" hidden="1" x14ac:dyDescent="0.45">
      <c r="B3592">
        <v>2887</v>
      </c>
      <c r="C3592" s="9" t="s">
        <v>2887</v>
      </c>
      <c r="D3592" s="3" t="s">
        <v>6997</v>
      </c>
      <c r="E3592" s="5">
        <v>3000</v>
      </c>
      <c r="F3592" s="7">
        <v>5</v>
      </c>
      <c r="G3592" t="s">
        <v>8220</v>
      </c>
      <c r="H3592" t="s">
        <v>8223</v>
      </c>
      <c r="I3592" t="s">
        <v>8245</v>
      </c>
      <c r="J3592">
        <v>1420971324</v>
      </c>
      <c r="K3592">
        <v>1418379324</v>
      </c>
      <c r="L3592" t="b">
        <v>0</v>
      </c>
      <c r="M3592">
        <v>1</v>
      </c>
      <c r="N3592" t="b">
        <v>0</v>
      </c>
      <c r="O3592" t="s">
        <v>8269</v>
      </c>
      <c r="P3592">
        <f t="shared" si="224"/>
        <v>0</v>
      </c>
      <c r="Q3592">
        <f t="shared" si="225"/>
        <v>5</v>
      </c>
      <c r="R3592" s="12" t="s">
        <v>8323</v>
      </c>
      <c r="S3592" t="s">
        <v>8326</v>
      </c>
      <c r="T3592" s="17">
        <f t="shared" si="226"/>
        <v>41985.427361111113</v>
      </c>
      <c r="U3592" s="17">
        <f t="shared" si="227"/>
        <v>42363.330277777779</v>
      </c>
    </row>
    <row r="3593" spans="2:21" ht="42.75" hidden="1" x14ac:dyDescent="0.45">
      <c r="B3593">
        <v>3119</v>
      </c>
      <c r="C3593" s="9" t="s">
        <v>3119</v>
      </c>
      <c r="D3593" s="3" t="s">
        <v>7229</v>
      </c>
      <c r="E3593" s="5">
        <v>10000</v>
      </c>
      <c r="F3593" s="7">
        <v>5</v>
      </c>
      <c r="G3593" t="s">
        <v>8220</v>
      </c>
      <c r="H3593" t="s">
        <v>8223</v>
      </c>
      <c r="I3593" t="s">
        <v>8245</v>
      </c>
      <c r="J3593">
        <v>1427414732</v>
      </c>
      <c r="K3593">
        <v>1424826332</v>
      </c>
      <c r="L3593" t="b">
        <v>0</v>
      </c>
      <c r="M3593">
        <v>1</v>
      </c>
      <c r="N3593" t="b">
        <v>0</v>
      </c>
      <c r="O3593" t="s">
        <v>8301</v>
      </c>
      <c r="P3593">
        <f t="shared" si="224"/>
        <v>0</v>
      </c>
      <c r="Q3593">
        <f t="shared" si="225"/>
        <v>5</v>
      </c>
      <c r="R3593" s="12" t="s">
        <v>8323</v>
      </c>
      <c r="S3593" t="s">
        <v>8324</v>
      </c>
      <c r="T3593" s="17">
        <f t="shared" si="226"/>
        <v>42060.04550925926</v>
      </c>
      <c r="U3593" s="17">
        <f t="shared" si="227"/>
        <v>42452.494525462964</v>
      </c>
    </row>
    <row r="3594" spans="2:21" ht="42.75" hidden="1" x14ac:dyDescent="0.45">
      <c r="B3594">
        <v>3806</v>
      </c>
      <c r="C3594" s="9" t="s">
        <v>3803</v>
      </c>
      <c r="D3594" s="3" t="s">
        <v>7916</v>
      </c>
      <c r="E3594" s="5">
        <v>7500</v>
      </c>
      <c r="F3594" s="7">
        <v>5</v>
      </c>
      <c r="G3594" t="s">
        <v>8220</v>
      </c>
      <c r="H3594" t="s">
        <v>8225</v>
      </c>
      <c r="I3594" t="s">
        <v>8247</v>
      </c>
      <c r="J3594">
        <v>1404022381</v>
      </c>
      <c r="K3594">
        <v>1402294381</v>
      </c>
      <c r="L3594" t="b">
        <v>0</v>
      </c>
      <c r="M3594">
        <v>1</v>
      </c>
      <c r="N3594" t="b">
        <v>0</v>
      </c>
      <c r="O3594" t="s">
        <v>8303</v>
      </c>
      <c r="P3594">
        <f t="shared" si="224"/>
        <v>0</v>
      </c>
      <c r="Q3594">
        <f t="shared" si="225"/>
        <v>5</v>
      </c>
      <c r="R3594" s="12" t="s">
        <v>8323</v>
      </c>
      <c r="S3594" t="s">
        <v>8335</v>
      </c>
      <c r="T3594" s="17">
        <f t="shared" si="226"/>
        <v>41799.259039351848</v>
      </c>
      <c r="U3594" s="17">
        <f t="shared" si="227"/>
        <v>42483.428240740745</v>
      </c>
    </row>
    <row r="3595" spans="2:21" ht="42.75" x14ac:dyDescent="0.45">
      <c r="B3595">
        <v>3915</v>
      </c>
      <c r="C3595" s="9" t="s">
        <v>3912</v>
      </c>
      <c r="D3595" s="3" t="s">
        <v>8023</v>
      </c>
      <c r="E3595" s="5">
        <v>1500</v>
      </c>
      <c r="F3595" s="7">
        <v>5</v>
      </c>
      <c r="G3595" t="s">
        <v>8220</v>
      </c>
      <c r="H3595" t="s">
        <v>8224</v>
      </c>
      <c r="I3595" t="s">
        <v>8246</v>
      </c>
      <c r="J3595">
        <v>1464824309</v>
      </c>
      <c r="K3595">
        <v>1462232309</v>
      </c>
      <c r="L3595" t="b">
        <v>0</v>
      </c>
      <c r="M3595">
        <v>1</v>
      </c>
      <c r="N3595" t="b">
        <v>0</v>
      </c>
      <c r="O3595" t="s">
        <v>8269</v>
      </c>
      <c r="P3595">
        <f t="shared" si="224"/>
        <v>0</v>
      </c>
      <c r="Q3595">
        <f t="shared" si="225"/>
        <v>5</v>
      </c>
      <c r="R3595" s="12" t="s">
        <v>8323</v>
      </c>
      <c r="S3595" t="s">
        <v>8326</v>
      </c>
      <c r="T3595" s="17">
        <f t="shared" si="226"/>
        <v>42492.98505787037</v>
      </c>
      <c r="U3595" s="17">
        <f t="shared" si="227"/>
        <v>42015.427361111113</v>
      </c>
    </row>
    <row r="3596" spans="2:21" ht="42.75" hidden="1" x14ac:dyDescent="0.45">
      <c r="B3596">
        <v>3939</v>
      </c>
      <c r="C3596" s="9" t="s">
        <v>3936</v>
      </c>
      <c r="D3596" s="3" t="s">
        <v>8047</v>
      </c>
      <c r="E3596" s="5">
        <v>5000</v>
      </c>
      <c r="F3596" s="7">
        <v>5</v>
      </c>
      <c r="G3596" t="s">
        <v>8220</v>
      </c>
      <c r="H3596" t="s">
        <v>8225</v>
      </c>
      <c r="I3596" t="s">
        <v>8247</v>
      </c>
      <c r="J3596">
        <v>1412656200</v>
      </c>
      <c r="K3596">
        <v>1412328979</v>
      </c>
      <c r="L3596" t="b">
        <v>0</v>
      </c>
      <c r="M3596">
        <v>1</v>
      </c>
      <c r="N3596" t="b">
        <v>0</v>
      </c>
      <c r="O3596" t="s">
        <v>8269</v>
      </c>
      <c r="P3596">
        <f t="shared" si="224"/>
        <v>0</v>
      </c>
      <c r="Q3596">
        <f t="shared" si="225"/>
        <v>5</v>
      </c>
      <c r="R3596" s="12" t="s">
        <v>8323</v>
      </c>
      <c r="S3596" t="s">
        <v>8326</v>
      </c>
      <c r="T3596" s="17">
        <f t="shared" si="226"/>
        <v>41915.400219907409</v>
      </c>
      <c r="U3596" s="17">
        <f t="shared" si="227"/>
        <v>42090.003842592589</v>
      </c>
    </row>
    <row r="3597" spans="2:21" ht="42.75" hidden="1" x14ac:dyDescent="0.45">
      <c r="B3597">
        <v>3945</v>
      </c>
      <c r="C3597" s="9" t="s">
        <v>3942</v>
      </c>
      <c r="D3597" s="3" t="s">
        <v>8053</v>
      </c>
      <c r="E3597" s="5">
        <v>2000</v>
      </c>
      <c r="F3597" s="7">
        <v>5</v>
      </c>
      <c r="G3597" t="s">
        <v>8220</v>
      </c>
      <c r="H3597" t="s">
        <v>8223</v>
      </c>
      <c r="I3597" t="s">
        <v>8245</v>
      </c>
      <c r="J3597">
        <v>1431717268</v>
      </c>
      <c r="K3597">
        <v>1429125268</v>
      </c>
      <c r="L3597" t="b">
        <v>0</v>
      </c>
      <c r="M3597">
        <v>1</v>
      </c>
      <c r="N3597" t="b">
        <v>0</v>
      </c>
      <c r="O3597" t="s">
        <v>8269</v>
      </c>
      <c r="P3597">
        <f t="shared" si="224"/>
        <v>0</v>
      </c>
      <c r="Q3597">
        <f t="shared" si="225"/>
        <v>5</v>
      </c>
      <c r="R3597" s="12" t="s">
        <v>8323</v>
      </c>
      <c r="S3597" t="s">
        <v>8326</v>
      </c>
      <c r="T3597" s="17">
        <f t="shared" si="226"/>
        <v>42109.801712962959</v>
      </c>
      <c r="U3597" s="17">
        <f t="shared" si="227"/>
        <v>41819.259039351848</v>
      </c>
    </row>
    <row r="3598" spans="2:21" ht="42.75" hidden="1" x14ac:dyDescent="0.45">
      <c r="B3598">
        <v>3994</v>
      </c>
      <c r="C3598" s="9" t="s">
        <v>3990</v>
      </c>
      <c r="D3598" s="3" t="s">
        <v>8100</v>
      </c>
      <c r="E3598" s="5">
        <v>2000</v>
      </c>
      <c r="F3598" s="7">
        <v>5</v>
      </c>
      <c r="G3598" t="s">
        <v>8220</v>
      </c>
      <c r="H3598" t="s">
        <v>8223</v>
      </c>
      <c r="I3598" t="s">
        <v>8245</v>
      </c>
      <c r="J3598">
        <v>1405761690</v>
      </c>
      <c r="K3598">
        <v>1403169690</v>
      </c>
      <c r="L3598" t="b">
        <v>0</v>
      </c>
      <c r="M3598">
        <v>1</v>
      </c>
      <c r="N3598" t="b">
        <v>0</v>
      </c>
      <c r="O3598" t="s">
        <v>8269</v>
      </c>
      <c r="P3598">
        <f t="shared" si="224"/>
        <v>0</v>
      </c>
      <c r="Q3598">
        <f t="shared" si="225"/>
        <v>5</v>
      </c>
      <c r="R3598" s="12" t="s">
        <v>8323</v>
      </c>
      <c r="S3598" t="s">
        <v>8326</v>
      </c>
      <c r="T3598" s="17">
        <f t="shared" si="226"/>
        <v>41809.389930555553</v>
      </c>
      <c r="U3598" s="17">
        <f t="shared" si="227"/>
        <v>42522.98505787037</v>
      </c>
    </row>
    <row r="3599" spans="2:21" ht="42.75" hidden="1" x14ac:dyDescent="0.45">
      <c r="B3599">
        <v>4007</v>
      </c>
      <c r="C3599" s="9" t="s">
        <v>4003</v>
      </c>
      <c r="D3599" s="3" t="s">
        <v>8112</v>
      </c>
      <c r="E3599" s="5">
        <v>2000</v>
      </c>
      <c r="F3599" s="7">
        <v>5</v>
      </c>
      <c r="G3599" t="s">
        <v>8220</v>
      </c>
      <c r="H3599" t="s">
        <v>8223</v>
      </c>
      <c r="I3599" t="s">
        <v>8245</v>
      </c>
      <c r="J3599">
        <v>1409070480</v>
      </c>
      <c r="K3599">
        <v>1406572381</v>
      </c>
      <c r="L3599" t="b">
        <v>0</v>
      </c>
      <c r="M3599">
        <v>1</v>
      </c>
      <c r="N3599" t="b">
        <v>0</v>
      </c>
      <c r="O3599" t="s">
        <v>8269</v>
      </c>
      <c r="P3599">
        <f t="shared" si="224"/>
        <v>0</v>
      </c>
      <c r="Q3599">
        <f t="shared" si="225"/>
        <v>5</v>
      </c>
      <c r="R3599" s="12" t="s">
        <v>8323</v>
      </c>
      <c r="S3599" t="s">
        <v>8326</v>
      </c>
      <c r="T3599" s="17">
        <f t="shared" si="226"/>
        <v>41848.772928240738</v>
      </c>
      <c r="U3599" s="17">
        <f t="shared" si="227"/>
        <v>41919.1875</v>
      </c>
    </row>
    <row r="3600" spans="2:21" ht="42.75" hidden="1" x14ac:dyDescent="0.45">
      <c r="B3600">
        <v>4079</v>
      </c>
      <c r="C3600" s="9" t="s">
        <v>4075</v>
      </c>
      <c r="D3600" s="3" t="s">
        <v>8182</v>
      </c>
      <c r="E3600" s="5">
        <v>3000</v>
      </c>
      <c r="F3600" s="7">
        <v>5</v>
      </c>
      <c r="G3600" t="s">
        <v>8220</v>
      </c>
      <c r="H3600" t="s">
        <v>8223</v>
      </c>
      <c r="I3600" t="s">
        <v>8245</v>
      </c>
      <c r="J3600">
        <v>1466375521</v>
      </c>
      <c r="K3600">
        <v>1463783521</v>
      </c>
      <c r="L3600" t="b">
        <v>0</v>
      </c>
      <c r="M3600">
        <v>1</v>
      </c>
      <c r="N3600" t="b">
        <v>0</v>
      </c>
      <c r="O3600" t="s">
        <v>8269</v>
      </c>
      <c r="P3600">
        <f t="shared" si="224"/>
        <v>0</v>
      </c>
      <c r="Q3600">
        <f t="shared" si="225"/>
        <v>5</v>
      </c>
      <c r="R3600" s="12" t="s">
        <v>8323</v>
      </c>
      <c r="S3600" t="s">
        <v>8326</v>
      </c>
      <c r="T3600" s="17">
        <f t="shared" si="226"/>
        <v>42510.938900462963</v>
      </c>
      <c r="U3600" s="17">
        <f t="shared" si="227"/>
        <v>42139.801712962959</v>
      </c>
    </row>
    <row r="3601" spans="2:21" ht="28.5" hidden="1" x14ac:dyDescent="0.45">
      <c r="B3601">
        <v>636</v>
      </c>
      <c r="C3601" s="9" t="s">
        <v>637</v>
      </c>
      <c r="D3601" s="3" t="s">
        <v>4746</v>
      </c>
      <c r="E3601" s="5">
        <v>2000</v>
      </c>
      <c r="F3601" s="7">
        <v>4</v>
      </c>
      <c r="G3601" t="s">
        <v>8219</v>
      </c>
      <c r="H3601" t="s">
        <v>8224</v>
      </c>
      <c r="I3601" t="s">
        <v>8246</v>
      </c>
      <c r="J3601">
        <v>1433587620</v>
      </c>
      <c r="K3601">
        <v>1430996150</v>
      </c>
      <c r="L3601" t="b">
        <v>0</v>
      </c>
      <c r="M3601">
        <v>1</v>
      </c>
      <c r="N3601" t="b">
        <v>0</v>
      </c>
      <c r="O3601" t="s">
        <v>8270</v>
      </c>
      <c r="P3601">
        <f t="shared" si="224"/>
        <v>0</v>
      </c>
      <c r="Q3601">
        <f t="shared" si="225"/>
        <v>4</v>
      </c>
      <c r="R3601" s="12" t="s">
        <v>8308</v>
      </c>
      <c r="S3601" t="s">
        <v>8342</v>
      </c>
      <c r="T3601" s="17">
        <f t="shared" si="226"/>
        <v>42131.455439814818</v>
      </c>
      <c r="U3601" s="17">
        <f t="shared" si="227"/>
        <v>41839.389930555553</v>
      </c>
    </row>
    <row r="3602" spans="2:21" hidden="1" x14ac:dyDescent="0.45">
      <c r="B3602">
        <v>1181</v>
      </c>
      <c r="C3602" s="9" t="s">
        <v>1182</v>
      </c>
      <c r="D3602" s="3" t="s">
        <v>5291</v>
      </c>
      <c r="E3602" s="5">
        <v>50000</v>
      </c>
      <c r="F3602" s="7">
        <v>4</v>
      </c>
      <c r="G3602" t="s">
        <v>8220</v>
      </c>
      <c r="H3602" t="s">
        <v>8223</v>
      </c>
      <c r="I3602" t="s">
        <v>8245</v>
      </c>
      <c r="J3602">
        <v>1425197321</v>
      </c>
      <c r="K3602">
        <v>1422605321</v>
      </c>
      <c r="L3602" t="b">
        <v>0</v>
      </c>
      <c r="M3602">
        <v>3</v>
      </c>
      <c r="N3602" t="b">
        <v>0</v>
      </c>
      <c r="O3602" t="s">
        <v>8282</v>
      </c>
      <c r="P3602">
        <f t="shared" si="224"/>
        <v>0</v>
      </c>
      <c r="Q3602">
        <f t="shared" si="225"/>
        <v>1.33</v>
      </c>
      <c r="R3602" s="12" t="s">
        <v>8319</v>
      </c>
      <c r="S3602" t="s">
        <v>8345</v>
      </c>
      <c r="T3602" s="17">
        <f t="shared" si="226"/>
        <v>42034.339363425926</v>
      </c>
      <c r="U3602" s="17">
        <f t="shared" si="227"/>
        <v>41877.686111111114</v>
      </c>
    </row>
    <row r="3603" spans="2:21" ht="42.75" hidden="1" x14ac:dyDescent="0.45">
      <c r="B3603">
        <v>1865</v>
      </c>
      <c r="C3603" s="9" t="s">
        <v>1866</v>
      </c>
      <c r="D3603" s="3" t="s">
        <v>5975</v>
      </c>
      <c r="E3603" s="5">
        <v>110000</v>
      </c>
      <c r="F3603" s="7">
        <v>4</v>
      </c>
      <c r="G3603" t="s">
        <v>8220</v>
      </c>
      <c r="H3603" t="s">
        <v>8224</v>
      </c>
      <c r="I3603" t="s">
        <v>8246</v>
      </c>
      <c r="J3603">
        <v>1478425747</v>
      </c>
      <c r="K3603">
        <v>1475398147</v>
      </c>
      <c r="L3603" t="b">
        <v>0</v>
      </c>
      <c r="M3603">
        <v>2</v>
      </c>
      <c r="N3603" t="b">
        <v>0</v>
      </c>
      <c r="O3603" t="s">
        <v>8281</v>
      </c>
      <c r="P3603">
        <f t="shared" si="224"/>
        <v>0</v>
      </c>
      <c r="Q3603">
        <f t="shared" si="225"/>
        <v>2</v>
      </c>
      <c r="R3603" s="12" t="s">
        <v>8316</v>
      </c>
      <c r="S3603" t="s">
        <v>8344</v>
      </c>
      <c r="T3603" s="17">
        <f t="shared" si="226"/>
        <v>42645.367442129631</v>
      </c>
      <c r="U3603" s="17">
        <f t="shared" si="227"/>
        <v>42540.938900462963</v>
      </c>
    </row>
    <row r="3604" spans="2:21" ht="57" x14ac:dyDescent="0.45">
      <c r="B3604">
        <v>4072</v>
      </c>
      <c r="C3604" s="9" t="s">
        <v>4068</v>
      </c>
      <c r="D3604" s="3" t="s">
        <v>8175</v>
      </c>
      <c r="E3604" s="5">
        <v>1000</v>
      </c>
      <c r="F3604" s="7">
        <v>4</v>
      </c>
      <c r="G3604" t="s">
        <v>8220</v>
      </c>
      <c r="H3604" t="s">
        <v>8224</v>
      </c>
      <c r="I3604" t="s">
        <v>8246</v>
      </c>
      <c r="J3604">
        <v>1408646111</v>
      </c>
      <c r="K3604">
        <v>1403462111</v>
      </c>
      <c r="L3604" t="b">
        <v>0</v>
      </c>
      <c r="M3604">
        <v>2</v>
      </c>
      <c r="N3604" t="b">
        <v>0</v>
      </c>
      <c r="O3604" t="s">
        <v>8269</v>
      </c>
      <c r="P3604">
        <f t="shared" si="224"/>
        <v>0</v>
      </c>
      <c r="Q3604">
        <f t="shared" si="225"/>
        <v>2</v>
      </c>
      <c r="R3604" s="12" t="s">
        <v>8323</v>
      </c>
      <c r="S3604" t="s">
        <v>8326</v>
      </c>
      <c r="T3604" s="17">
        <f t="shared" si="226"/>
        <v>41812.77443287037</v>
      </c>
      <c r="U3604" s="17">
        <f t="shared" si="227"/>
        <v>42161.44930555555</v>
      </c>
    </row>
    <row r="3605" spans="2:21" ht="42.75" hidden="1" x14ac:dyDescent="0.45">
      <c r="B3605">
        <v>194</v>
      </c>
      <c r="C3605" s="9" t="s">
        <v>196</v>
      </c>
      <c r="D3605" s="3" t="s">
        <v>4304</v>
      </c>
      <c r="E3605" s="5">
        <v>2500</v>
      </c>
      <c r="F3605" s="7">
        <v>3</v>
      </c>
      <c r="G3605" t="s">
        <v>8220</v>
      </c>
      <c r="H3605" t="s">
        <v>8224</v>
      </c>
      <c r="I3605" t="s">
        <v>8246</v>
      </c>
      <c r="J3605">
        <v>1457308531</v>
      </c>
      <c r="K3605">
        <v>1452124531</v>
      </c>
      <c r="L3605" t="b">
        <v>0</v>
      </c>
      <c r="M3605">
        <v>3</v>
      </c>
      <c r="N3605" t="b">
        <v>0</v>
      </c>
      <c r="O3605" t="s">
        <v>8266</v>
      </c>
      <c r="P3605">
        <f t="shared" si="224"/>
        <v>0</v>
      </c>
      <c r="Q3605">
        <f t="shared" si="225"/>
        <v>1</v>
      </c>
      <c r="R3605" s="12" t="s">
        <v>8321</v>
      </c>
      <c r="S3605" t="s">
        <v>8325</v>
      </c>
      <c r="T3605" s="17">
        <f t="shared" si="226"/>
        <v>42375.996886574074</v>
      </c>
      <c r="U3605" s="17">
        <f t="shared" si="227"/>
        <v>42064.339363425926</v>
      </c>
    </row>
    <row r="3606" spans="2:21" ht="42.75" hidden="1" x14ac:dyDescent="0.45">
      <c r="B3606">
        <v>435</v>
      </c>
      <c r="C3606" s="9" t="s">
        <v>436</v>
      </c>
      <c r="D3606" s="3" t="s">
        <v>4545</v>
      </c>
      <c r="E3606" s="5">
        <v>110000</v>
      </c>
      <c r="F3606" s="7">
        <v>3</v>
      </c>
      <c r="G3606" t="s">
        <v>8220</v>
      </c>
      <c r="H3606" t="s">
        <v>8223</v>
      </c>
      <c r="I3606" t="s">
        <v>8245</v>
      </c>
      <c r="J3606">
        <v>1379094980</v>
      </c>
      <c r="K3606">
        <v>1376502980</v>
      </c>
      <c r="L3606" t="b">
        <v>0</v>
      </c>
      <c r="M3606">
        <v>3</v>
      </c>
      <c r="N3606" t="b">
        <v>0</v>
      </c>
      <c r="O3606" t="s">
        <v>8268</v>
      </c>
      <c r="P3606">
        <f t="shared" si="224"/>
        <v>0</v>
      </c>
      <c r="Q3606">
        <f t="shared" si="225"/>
        <v>1</v>
      </c>
      <c r="R3606" s="12" t="s">
        <v>8321</v>
      </c>
      <c r="S3606" t="s">
        <v>8339</v>
      </c>
      <c r="T3606" s="17">
        <f t="shared" si="226"/>
        <v>41500.747453703705</v>
      </c>
      <c r="U3606" s="17">
        <f t="shared" si="227"/>
        <v>42680.409108796302</v>
      </c>
    </row>
    <row r="3607" spans="2:21" ht="28.5" hidden="1" x14ac:dyDescent="0.45">
      <c r="B3607">
        <v>982</v>
      </c>
      <c r="C3607" s="9" t="s">
        <v>983</v>
      </c>
      <c r="D3607" s="3" t="s">
        <v>5092</v>
      </c>
      <c r="E3607" s="5">
        <v>17500</v>
      </c>
      <c r="F3607" s="7">
        <v>3</v>
      </c>
      <c r="G3607" t="s">
        <v>8220</v>
      </c>
      <c r="H3607" t="s">
        <v>8223</v>
      </c>
      <c r="I3607" t="s">
        <v>8245</v>
      </c>
      <c r="J3607">
        <v>1475431486</v>
      </c>
      <c r="K3607">
        <v>1472839486</v>
      </c>
      <c r="L3607" t="b">
        <v>0</v>
      </c>
      <c r="M3607">
        <v>3</v>
      </c>
      <c r="N3607" t="b">
        <v>0</v>
      </c>
      <c r="O3607" t="s">
        <v>8271</v>
      </c>
      <c r="P3607">
        <f t="shared" si="224"/>
        <v>0</v>
      </c>
      <c r="Q3607">
        <f t="shared" si="225"/>
        <v>1</v>
      </c>
      <c r="R3607" s="12" t="s">
        <v>8308</v>
      </c>
      <c r="S3607" t="s">
        <v>8310</v>
      </c>
      <c r="T3607" s="17">
        <f t="shared" si="226"/>
        <v>42615.753310185188</v>
      </c>
      <c r="U3607" s="17">
        <f t="shared" si="227"/>
        <v>41872.77443287037</v>
      </c>
    </row>
    <row r="3608" spans="2:21" ht="28.5" hidden="1" x14ac:dyDescent="0.45">
      <c r="B3608">
        <v>1420</v>
      </c>
      <c r="C3608" s="9" t="s">
        <v>1421</v>
      </c>
      <c r="D3608" s="3" t="s">
        <v>5530</v>
      </c>
      <c r="E3608" s="5">
        <v>110</v>
      </c>
      <c r="F3608" s="7">
        <v>3</v>
      </c>
      <c r="G3608" t="s">
        <v>8220</v>
      </c>
      <c r="H3608" t="s">
        <v>8223</v>
      </c>
      <c r="I3608" t="s">
        <v>8245</v>
      </c>
      <c r="J3608">
        <v>1467129686</v>
      </c>
      <c r="K3608">
        <v>1464969686</v>
      </c>
      <c r="L3608" t="b">
        <v>0</v>
      </c>
      <c r="M3608">
        <v>3</v>
      </c>
      <c r="N3608" t="b">
        <v>0</v>
      </c>
      <c r="O3608" t="s">
        <v>8285</v>
      </c>
      <c r="P3608">
        <f t="shared" si="224"/>
        <v>3</v>
      </c>
      <c r="Q3608">
        <f t="shared" si="225"/>
        <v>1</v>
      </c>
      <c r="R3608" s="12" t="s">
        <v>8311</v>
      </c>
      <c r="S3608" t="s">
        <v>8348</v>
      </c>
      <c r="T3608" s="17">
        <f t="shared" si="226"/>
        <v>42524.667662037042</v>
      </c>
      <c r="U3608" s="17">
        <f t="shared" si="227"/>
        <v>42435.996886574074</v>
      </c>
    </row>
    <row r="3609" spans="2:21" ht="28.5" hidden="1" x14ac:dyDescent="0.45">
      <c r="B3609">
        <v>1593</v>
      </c>
      <c r="C3609" s="9" t="s">
        <v>1594</v>
      </c>
      <c r="D3609" s="3" t="s">
        <v>5703</v>
      </c>
      <c r="E3609" s="5">
        <v>22000</v>
      </c>
      <c r="F3609" s="7">
        <v>3</v>
      </c>
      <c r="G3609" t="s">
        <v>8220</v>
      </c>
      <c r="H3609" t="s">
        <v>8223</v>
      </c>
      <c r="I3609" t="s">
        <v>8245</v>
      </c>
      <c r="J3609">
        <v>1425154655</v>
      </c>
      <c r="K3609">
        <v>1422562655</v>
      </c>
      <c r="L3609" t="b">
        <v>0</v>
      </c>
      <c r="M3609">
        <v>3</v>
      </c>
      <c r="N3609" t="b">
        <v>0</v>
      </c>
      <c r="O3609" t="s">
        <v>8289</v>
      </c>
      <c r="P3609">
        <f t="shared" si="224"/>
        <v>0</v>
      </c>
      <c r="Q3609">
        <f t="shared" si="225"/>
        <v>1</v>
      </c>
      <c r="R3609" s="12" t="s">
        <v>8313</v>
      </c>
      <c r="S3609" t="s">
        <v>8351</v>
      </c>
      <c r="T3609" s="17">
        <f t="shared" si="226"/>
        <v>42033.845543981486</v>
      </c>
      <c r="U3609" s="17">
        <f t="shared" si="227"/>
        <v>41530.747453703705</v>
      </c>
    </row>
    <row r="3610" spans="2:21" ht="42.75" hidden="1" x14ac:dyDescent="0.45">
      <c r="B3610">
        <v>2394</v>
      </c>
      <c r="C3610" s="9" t="s">
        <v>2395</v>
      </c>
      <c r="D3610" s="3" t="s">
        <v>6504</v>
      </c>
      <c r="E3610" s="5">
        <v>5000</v>
      </c>
      <c r="F3610" s="7">
        <v>3</v>
      </c>
      <c r="G3610" t="s">
        <v>8219</v>
      </c>
      <c r="H3610" t="s">
        <v>8240</v>
      </c>
      <c r="I3610" t="s">
        <v>8248</v>
      </c>
      <c r="J3610">
        <v>1424940093</v>
      </c>
      <c r="K3610">
        <v>1422348093</v>
      </c>
      <c r="L3610" t="b">
        <v>0</v>
      </c>
      <c r="M3610">
        <v>2</v>
      </c>
      <c r="N3610" t="b">
        <v>0</v>
      </c>
      <c r="O3610" t="s">
        <v>8270</v>
      </c>
      <c r="P3610">
        <f t="shared" si="224"/>
        <v>0</v>
      </c>
      <c r="Q3610">
        <f t="shared" si="225"/>
        <v>1.5</v>
      </c>
      <c r="R3610" s="12" t="s">
        <v>8308</v>
      </c>
      <c r="S3610" t="s">
        <v>8342</v>
      </c>
      <c r="T3610" s="17">
        <f t="shared" si="226"/>
        <v>42031.362187499995</v>
      </c>
      <c r="U3610" s="17">
        <f t="shared" si="227"/>
        <v>42645.753310185188</v>
      </c>
    </row>
    <row r="3611" spans="2:21" ht="42.75" hidden="1" x14ac:dyDescent="0.45">
      <c r="B3611">
        <v>3058</v>
      </c>
      <c r="C3611" s="9" t="s">
        <v>3058</v>
      </c>
      <c r="D3611" s="3" t="s">
        <v>7168</v>
      </c>
      <c r="E3611" s="5">
        <v>18000</v>
      </c>
      <c r="F3611" s="7">
        <v>3</v>
      </c>
      <c r="G3611" t="s">
        <v>8220</v>
      </c>
      <c r="H3611" t="s">
        <v>8236</v>
      </c>
      <c r="I3611" t="s">
        <v>8248</v>
      </c>
      <c r="J3611">
        <v>1463734740</v>
      </c>
      <c r="K3611">
        <v>1459414740</v>
      </c>
      <c r="L3611" t="b">
        <v>0</v>
      </c>
      <c r="M3611">
        <v>3</v>
      </c>
      <c r="N3611" t="b">
        <v>0</v>
      </c>
      <c r="O3611" t="s">
        <v>8301</v>
      </c>
      <c r="P3611">
        <f t="shared" si="224"/>
        <v>0</v>
      </c>
      <c r="Q3611">
        <f t="shared" si="225"/>
        <v>1</v>
      </c>
      <c r="R3611" s="12" t="s">
        <v>8323</v>
      </c>
      <c r="S3611" t="s">
        <v>8324</v>
      </c>
      <c r="T3611" s="17">
        <f t="shared" si="226"/>
        <v>42460.374305555553</v>
      </c>
      <c r="U3611" s="17">
        <f t="shared" si="227"/>
        <v>42549.667662037042</v>
      </c>
    </row>
    <row r="3612" spans="2:21" ht="42.75" hidden="1" x14ac:dyDescent="0.45">
      <c r="B3612">
        <v>3805</v>
      </c>
      <c r="C3612" s="9" t="s">
        <v>3802</v>
      </c>
      <c r="D3612" s="3" t="s">
        <v>7915</v>
      </c>
      <c r="E3612" s="5">
        <v>150000</v>
      </c>
      <c r="F3612" s="7">
        <v>3</v>
      </c>
      <c r="G3612" t="s">
        <v>8220</v>
      </c>
      <c r="H3612" t="s">
        <v>8223</v>
      </c>
      <c r="I3612" t="s">
        <v>8245</v>
      </c>
      <c r="J3612">
        <v>1411852640</v>
      </c>
      <c r="K3612">
        <v>1406668640</v>
      </c>
      <c r="L3612" t="b">
        <v>0</v>
      </c>
      <c r="M3612">
        <v>2</v>
      </c>
      <c r="N3612" t="b">
        <v>0</v>
      </c>
      <c r="O3612" t="s">
        <v>8303</v>
      </c>
      <c r="P3612">
        <f t="shared" si="224"/>
        <v>0</v>
      </c>
      <c r="Q3612">
        <f t="shared" si="225"/>
        <v>1.5</v>
      </c>
      <c r="R3612" s="12" t="s">
        <v>8323</v>
      </c>
      <c r="S3612" t="s">
        <v>8335</v>
      </c>
      <c r="T3612" s="17">
        <f t="shared" si="226"/>
        <v>41849.887037037035</v>
      </c>
      <c r="U3612" s="17">
        <f t="shared" si="227"/>
        <v>42063.845543981486</v>
      </c>
    </row>
    <row r="3613" spans="2:21" hidden="1" x14ac:dyDescent="0.45">
      <c r="B3613">
        <v>3904</v>
      </c>
      <c r="C3613" s="9" t="s">
        <v>3901</v>
      </c>
      <c r="D3613" s="3" t="s">
        <v>8012</v>
      </c>
      <c r="E3613" s="5">
        <v>10000</v>
      </c>
      <c r="F3613" s="7">
        <v>3</v>
      </c>
      <c r="G3613" t="s">
        <v>8220</v>
      </c>
      <c r="H3613" t="s">
        <v>8223</v>
      </c>
      <c r="I3613" t="s">
        <v>8245</v>
      </c>
      <c r="J3613">
        <v>1429074240</v>
      </c>
      <c r="K3613">
        <v>1427866200</v>
      </c>
      <c r="L3613" t="b">
        <v>0</v>
      </c>
      <c r="M3613">
        <v>2</v>
      </c>
      <c r="N3613" t="b">
        <v>0</v>
      </c>
      <c r="O3613" t="s">
        <v>8269</v>
      </c>
      <c r="P3613">
        <f t="shared" si="224"/>
        <v>0</v>
      </c>
      <c r="Q3613">
        <f t="shared" si="225"/>
        <v>1.5</v>
      </c>
      <c r="R3613" s="12" t="s">
        <v>8323</v>
      </c>
      <c r="S3613" t="s">
        <v>8326</v>
      </c>
      <c r="T3613" s="17">
        <f t="shared" si="226"/>
        <v>42095.229166666672</v>
      </c>
      <c r="U3613" s="17">
        <f t="shared" si="227"/>
        <v>42061.362187499995</v>
      </c>
    </row>
    <row r="3614" spans="2:21" ht="42.75" hidden="1" x14ac:dyDescent="0.45">
      <c r="B3614">
        <v>3993</v>
      </c>
      <c r="C3614" s="9" t="s">
        <v>3989</v>
      </c>
      <c r="D3614" s="3" t="s">
        <v>8099</v>
      </c>
      <c r="E3614" s="5">
        <v>50000</v>
      </c>
      <c r="F3614" s="7">
        <v>3</v>
      </c>
      <c r="G3614" t="s">
        <v>8220</v>
      </c>
      <c r="H3614" t="s">
        <v>8223</v>
      </c>
      <c r="I3614" t="s">
        <v>8245</v>
      </c>
      <c r="J3614">
        <v>1431549912</v>
      </c>
      <c r="K3614">
        <v>1428957912</v>
      </c>
      <c r="L3614" t="b">
        <v>0</v>
      </c>
      <c r="M3614">
        <v>1</v>
      </c>
      <c r="N3614" t="b">
        <v>0</v>
      </c>
      <c r="O3614" t="s">
        <v>8269</v>
      </c>
      <c r="P3614">
        <f t="shared" si="224"/>
        <v>0</v>
      </c>
      <c r="Q3614">
        <f t="shared" si="225"/>
        <v>3</v>
      </c>
      <c r="R3614" s="12" t="s">
        <v>8323</v>
      </c>
      <c r="S3614" t="s">
        <v>8326</v>
      </c>
      <c r="T3614" s="17">
        <f t="shared" si="226"/>
        <v>42107.864722222221</v>
      </c>
      <c r="U3614" s="17">
        <f t="shared" si="227"/>
        <v>42510.374305555553</v>
      </c>
    </row>
    <row r="3615" spans="2:21" ht="42.75" hidden="1" x14ac:dyDescent="0.45">
      <c r="B3615">
        <v>4082</v>
      </c>
      <c r="C3615" s="9" t="s">
        <v>4078</v>
      </c>
      <c r="D3615" s="3" t="s">
        <v>8185</v>
      </c>
      <c r="E3615" s="5">
        <v>150</v>
      </c>
      <c r="F3615" s="7">
        <v>3</v>
      </c>
      <c r="G3615" t="s">
        <v>8220</v>
      </c>
      <c r="H3615" t="s">
        <v>8223</v>
      </c>
      <c r="I3615" t="s">
        <v>8245</v>
      </c>
      <c r="J3615">
        <v>1447542000</v>
      </c>
      <c r="K3615">
        <v>1446179553</v>
      </c>
      <c r="L3615" t="b">
        <v>0</v>
      </c>
      <c r="M3615">
        <v>2</v>
      </c>
      <c r="N3615" t="b">
        <v>0</v>
      </c>
      <c r="O3615" t="s">
        <v>8269</v>
      </c>
      <c r="P3615">
        <f t="shared" si="224"/>
        <v>2</v>
      </c>
      <c r="Q3615">
        <f t="shared" si="225"/>
        <v>1.5</v>
      </c>
      <c r="R3615" s="12" t="s">
        <v>8323</v>
      </c>
      <c r="S3615" t="s">
        <v>8326</v>
      </c>
      <c r="T3615" s="17">
        <f t="shared" si="226"/>
        <v>42307.189270833333</v>
      </c>
      <c r="U3615" s="17">
        <f t="shared" si="227"/>
        <v>41909.887037037035</v>
      </c>
    </row>
    <row r="3616" spans="2:21" ht="42.75" hidden="1" x14ac:dyDescent="0.45">
      <c r="B3616">
        <v>4113</v>
      </c>
      <c r="C3616" s="9" t="s">
        <v>4109</v>
      </c>
      <c r="D3616" s="3" t="s">
        <v>8215</v>
      </c>
      <c r="E3616" s="5">
        <v>1500</v>
      </c>
      <c r="F3616" s="7">
        <v>3</v>
      </c>
      <c r="G3616" t="s">
        <v>8220</v>
      </c>
      <c r="H3616" t="s">
        <v>8223</v>
      </c>
      <c r="I3616" t="s">
        <v>8245</v>
      </c>
      <c r="J3616">
        <v>1452234840</v>
      </c>
      <c r="K3616">
        <v>1450619123</v>
      </c>
      <c r="L3616" t="b">
        <v>0</v>
      </c>
      <c r="M3616">
        <v>3</v>
      </c>
      <c r="N3616" t="b">
        <v>0</v>
      </c>
      <c r="O3616" t="s">
        <v>8269</v>
      </c>
      <c r="P3616">
        <f t="shared" si="224"/>
        <v>0</v>
      </c>
      <c r="Q3616">
        <f t="shared" si="225"/>
        <v>1</v>
      </c>
      <c r="R3616" s="12" t="s">
        <v>8323</v>
      </c>
      <c r="S3616" t="s">
        <v>8326</v>
      </c>
      <c r="T3616" s="17">
        <f t="shared" si="226"/>
        <v>42358.573182870372</v>
      </c>
      <c r="U3616" s="17">
        <f t="shared" si="227"/>
        <v>42109.211111111115</v>
      </c>
    </row>
    <row r="3617" spans="2:21" ht="42.75" hidden="1" x14ac:dyDescent="0.45">
      <c r="B3617">
        <v>445</v>
      </c>
      <c r="C3617" s="9" t="s">
        <v>446</v>
      </c>
      <c r="D3617" s="3" t="s">
        <v>4555</v>
      </c>
      <c r="E3617" s="5">
        <v>60000</v>
      </c>
      <c r="F3617" s="7">
        <v>2</v>
      </c>
      <c r="G3617" t="s">
        <v>8220</v>
      </c>
      <c r="H3617" t="s">
        <v>8223</v>
      </c>
      <c r="I3617" t="s">
        <v>8245</v>
      </c>
      <c r="J3617">
        <v>1432195375</v>
      </c>
      <c r="K3617">
        <v>1430899375</v>
      </c>
      <c r="L3617" t="b">
        <v>0</v>
      </c>
      <c r="M3617">
        <v>2</v>
      </c>
      <c r="N3617" t="b">
        <v>0</v>
      </c>
      <c r="O3617" t="s">
        <v>8268</v>
      </c>
      <c r="P3617">
        <f t="shared" si="224"/>
        <v>0</v>
      </c>
      <c r="Q3617">
        <f t="shared" si="225"/>
        <v>1</v>
      </c>
      <c r="R3617" s="12" t="s">
        <v>8321</v>
      </c>
      <c r="S3617" t="s">
        <v>8339</v>
      </c>
      <c r="T3617" s="17">
        <f t="shared" si="226"/>
        <v>42130.335358796292</v>
      </c>
      <c r="U3617" s="17">
        <f t="shared" si="227"/>
        <v>42137.864722222221</v>
      </c>
    </row>
    <row r="3618" spans="2:21" ht="28.5" hidden="1" x14ac:dyDescent="0.45">
      <c r="B3618">
        <v>635</v>
      </c>
      <c r="C3618" s="9" t="s">
        <v>636</v>
      </c>
      <c r="D3618" s="3" t="s">
        <v>4745</v>
      </c>
      <c r="E3618" s="5">
        <v>25000</v>
      </c>
      <c r="F3618" s="7">
        <v>2</v>
      </c>
      <c r="G3618" t="s">
        <v>8219</v>
      </c>
      <c r="H3618" t="s">
        <v>8223</v>
      </c>
      <c r="I3618" t="s">
        <v>8245</v>
      </c>
      <c r="J3618">
        <v>1428804762</v>
      </c>
      <c r="K3618">
        <v>1426212762</v>
      </c>
      <c r="L3618" t="b">
        <v>0</v>
      </c>
      <c r="M3618">
        <v>1</v>
      </c>
      <c r="N3618" t="b">
        <v>0</v>
      </c>
      <c r="O3618" t="s">
        <v>8270</v>
      </c>
      <c r="P3618">
        <f t="shared" si="224"/>
        <v>0</v>
      </c>
      <c r="Q3618">
        <f t="shared" si="225"/>
        <v>2</v>
      </c>
      <c r="R3618" s="12" t="s">
        <v>8308</v>
      </c>
      <c r="S3618" t="s">
        <v>8342</v>
      </c>
      <c r="T3618" s="17">
        <f t="shared" si="226"/>
        <v>42076.092152777783</v>
      </c>
      <c r="U3618" s="17">
        <f t="shared" si="227"/>
        <v>42322.958333333328</v>
      </c>
    </row>
    <row r="3619" spans="2:21" ht="42.75" hidden="1" x14ac:dyDescent="0.45">
      <c r="B3619">
        <v>778</v>
      </c>
      <c r="C3619" s="9" t="s">
        <v>779</v>
      </c>
      <c r="D3619" s="3" t="s">
        <v>4888</v>
      </c>
      <c r="E3619" s="5">
        <v>500</v>
      </c>
      <c r="F3619" s="7">
        <v>2</v>
      </c>
      <c r="G3619" t="s">
        <v>8220</v>
      </c>
      <c r="H3619" t="s">
        <v>8223</v>
      </c>
      <c r="I3619" t="s">
        <v>8245</v>
      </c>
      <c r="J3619">
        <v>1398876680</v>
      </c>
      <c r="K3619">
        <v>1396284680</v>
      </c>
      <c r="L3619" t="b">
        <v>0</v>
      </c>
      <c r="M3619">
        <v>1</v>
      </c>
      <c r="N3619" t="b">
        <v>0</v>
      </c>
      <c r="O3619" t="s">
        <v>8273</v>
      </c>
      <c r="P3619">
        <f t="shared" si="224"/>
        <v>0</v>
      </c>
      <c r="Q3619">
        <f t="shared" si="225"/>
        <v>2</v>
      </c>
      <c r="R3619" s="12" t="s">
        <v>8311</v>
      </c>
      <c r="S3619" t="s">
        <v>8352</v>
      </c>
      <c r="T3619" s="17">
        <f t="shared" si="226"/>
        <v>41729.702314814815</v>
      </c>
      <c r="U3619" s="17">
        <f t="shared" si="227"/>
        <v>42377.273611111115</v>
      </c>
    </row>
    <row r="3620" spans="2:21" ht="42.75" hidden="1" x14ac:dyDescent="0.45">
      <c r="B3620">
        <v>1451</v>
      </c>
      <c r="C3620" s="9" t="s">
        <v>1452</v>
      </c>
      <c r="D3620" s="3" t="s">
        <v>5561</v>
      </c>
      <c r="E3620" s="5">
        <v>18950</v>
      </c>
      <c r="F3620" s="7">
        <v>2</v>
      </c>
      <c r="G3620" t="s">
        <v>8219</v>
      </c>
      <c r="H3620" t="s">
        <v>8223</v>
      </c>
      <c r="I3620" t="s">
        <v>8245</v>
      </c>
      <c r="J3620">
        <v>1416355259</v>
      </c>
      <c r="K3620">
        <v>1413759659</v>
      </c>
      <c r="L3620" t="b">
        <v>0</v>
      </c>
      <c r="M3620">
        <v>2</v>
      </c>
      <c r="N3620" t="b">
        <v>0</v>
      </c>
      <c r="O3620" t="s">
        <v>8285</v>
      </c>
      <c r="P3620">
        <f t="shared" si="224"/>
        <v>0</v>
      </c>
      <c r="Q3620">
        <f t="shared" si="225"/>
        <v>1</v>
      </c>
      <c r="R3620" s="12" t="s">
        <v>8311</v>
      </c>
      <c r="S3620" t="s">
        <v>8348</v>
      </c>
      <c r="T3620" s="17">
        <f t="shared" si="226"/>
        <v>41931.959016203706</v>
      </c>
      <c r="U3620" s="17">
        <f t="shared" si="227"/>
        <v>42145.335358796292</v>
      </c>
    </row>
    <row r="3621" spans="2:21" ht="28.5" hidden="1" x14ac:dyDescent="0.45">
      <c r="B3621">
        <v>1992</v>
      </c>
      <c r="C3621" s="9" t="s">
        <v>1993</v>
      </c>
      <c r="D3621" s="3" t="s">
        <v>6102</v>
      </c>
      <c r="E3621" s="5">
        <v>1500</v>
      </c>
      <c r="F3621" s="7">
        <v>2</v>
      </c>
      <c r="G3621" t="s">
        <v>8220</v>
      </c>
      <c r="H3621" t="s">
        <v>8223</v>
      </c>
      <c r="I3621" t="s">
        <v>8245</v>
      </c>
      <c r="J3621">
        <v>1424229991</v>
      </c>
      <c r="K3621">
        <v>1421637991</v>
      </c>
      <c r="L3621" t="b">
        <v>0</v>
      </c>
      <c r="M3621">
        <v>2</v>
      </c>
      <c r="N3621" t="b">
        <v>0</v>
      </c>
      <c r="O3621" t="s">
        <v>8294</v>
      </c>
      <c r="P3621">
        <f t="shared" si="224"/>
        <v>0</v>
      </c>
      <c r="Q3621">
        <f t="shared" si="225"/>
        <v>1</v>
      </c>
      <c r="R3621" s="12" t="s">
        <v>8313</v>
      </c>
      <c r="S3621" t="s">
        <v>8353</v>
      </c>
      <c r="T3621" s="17">
        <f t="shared" si="226"/>
        <v>42023.143414351856</v>
      </c>
      <c r="U3621" s="17">
        <f t="shared" si="227"/>
        <v>42106.092152777783</v>
      </c>
    </row>
    <row r="3622" spans="2:21" ht="42.75" hidden="1" x14ac:dyDescent="0.45">
      <c r="B3622">
        <v>2148</v>
      </c>
      <c r="C3622" s="9" t="s">
        <v>2149</v>
      </c>
      <c r="D3622" s="3" t="s">
        <v>6258</v>
      </c>
      <c r="E3622" s="5">
        <v>100</v>
      </c>
      <c r="F3622" s="7">
        <v>2</v>
      </c>
      <c r="G3622" t="s">
        <v>8220</v>
      </c>
      <c r="H3622" t="s">
        <v>8224</v>
      </c>
      <c r="I3622" t="s">
        <v>8246</v>
      </c>
      <c r="J3622">
        <v>1427992582</v>
      </c>
      <c r="K3622">
        <v>1425404182</v>
      </c>
      <c r="L3622" t="b">
        <v>0</v>
      </c>
      <c r="M3622">
        <v>2</v>
      </c>
      <c r="N3622" t="b">
        <v>0</v>
      </c>
      <c r="O3622" t="s">
        <v>8280</v>
      </c>
      <c r="P3622">
        <f t="shared" si="224"/>
        <v>2</v>
      </c>
      <c r="Q3622">
        <f t="shared" si="225"/>
        <v>1</v>
      </c>
      <c r="R3622" s="12" t="s">
        <v>8316</v>
      </c>
      <c r="S3622" t="s">
        <v>8334</v>
      </c>
      <c r="T3622" s="17">
        <f t="shared" si="226"/>
        <v>42066.733587962968</v>
      </c>
      <c r="U3622" s="17">
        <f t="shared" si="227"/>
        <v>41759.702314814815</v>
      </c>
    </row>
    <row r="3623" spans="2:21" ht="28.5" hidden="1" x14ac:dyDescent="0.45">
      <c r="B3623">
        <v>2154</v>
      </c>
      <c r="C3623" s="9" t="s">
        <v>2155</v>
      </c>
      <c r="D3623" s="3" t="s">
        <v>6264</v>
      </c>
      <c r="E3623" s="5">
        <v>250</v>
      </c>
      <c r="F3623" s="7">
        <v>2</v>
      </c>
      <c r="G3623" t="s">
        <v>8220</v>
      </c>
      <c r="H3623" t="s">
        <v>8223</v>
      </c>
      <c r="I3623" t="s">
        <v>8245</v>
      </c>
      <c r="J3623">
        <v>1390921827</v>
      </c>
      <c r="K3623">
        <v>1389193827</v>
      </c>
      <c r="L3623" t="b">
        <v>0</v>
      </c>
      <c r="M3623">
        <v>2</v>
      </c>
      <c r="N3623" t="b">
        <v>0</v>
      </c>
      <c r="O3623" t="s">
        <v>8280</v>
      </c>
      <c r="P3623">
        <f t="shared" si="224"/>
        <v>1</v>
      </c>
      <c r="Q3623">
        <f t="shared" si="225"/>
        <v>1</v>
      </c>
      <c r="R3623" s="12" t="s">
        <v>8316</v>
      </c>
      <c r="S3623" t="s">
        <v>8334</v>
      </c>
      <c r="T3623" s="17">
        <f t="shared" si="226"/>
        <v>41647.632256944446</v>
      </c>
      <c r="U3623" s="17">
        <f t="shared" si="227"/>
        <v>41962.00068287037</v>
      </c>
    </row>
    <row r="3624" spans="2:21" ht="42.75" hidden="1" x14ac:dyDescent="0.45">
      <c r="B3624">
        <v>2360</v>
      </c>
      <c r="C3624" s="9" t="s">
        <v>2361</v>
      </c>
      <c r="D3624" s="3" t="s">
        <v>6470</v>
      </c>
      <c r="E3624" s="5">
        <v>5000</v>
      </c>
      <c r="F3624" s="7">
        <v>2</v>
      </c>
      <c r="G3624" t="s">
        <v>8219</v>
      </c>
      <c r="H3624" t="s">
        <v>8228</v>
      </c>
      <c r="I3624" t="s">
        <v>8250</v>
      </c>
      <c r="J3624">
        <v>1454864280</v>
      </c>
      <c r="K3624">
        <v>1452272280</v>
      </c>
      <c r="L3624" t="b">
        <v>0</v>
      </c>
      <c r="M3624">
        <v>1</v>
      </c>
      <c r="N3624" t="b">
        <v>0</v>
      </c>
      <c r="O3624" t="s">
        <v>8270</v>
      </c>
      <c r="P3624">
        <f t="shared" si="224"/>
        <v>0</v>
      </c>
      <c r="Q3624">
        <f t="shared" si="225"/>
        <v>2</v>
      </c>
      <c r="R3624" s="12" t="s">
        <v>8308</v>
      </c>
      <c r="S3624" t="s">
        <v>8342</v>
      </c>
      <c r="T3624" s="17">
        <f t="shared" si="226"/>
        <v>42377.70694444445</v>
      </c>
      <c r="U3624" s="17">
        <f t="shared" si="227"/>
        <v>42053.143414351856</v>
      </c>
    </row>
    <row r="3625" spans="2:21" ht="28.5" hidden="1" x14ac:dyDescent="0.45">
      <c r="B3625">
        <v>2431</v>
      </c>
      <c r="C3625" s="9" t="s">
        <v>2432</v>
      </c>
      <c r="D3625" s="3" t="s">
        <v>6541</v>
      </c>
      <c r="E3625" s="5">
        <v>100000</v>
      </c>
      <c r="F3625" s="7">
        <v>2</v>
      </c>
      <c r="G3625" t="s">
        <v>8220</v>
      </c>
      <c r="H3625" t="s">
        <v>8223</v>
      </c>
      <c r="I3625" t="s">
        <v>8245</v>
      </c>
      <c r="J3625">
        <v>1467080613</v>
      </c>
      <c r="K3625">
        <v>1461896613</v>
      </c>
      <c r="L3625" t="b">
        <v>0</v>
      </c>
      <c r="M3625">
        <v>2</v>
      </c>
      <c r="N3625" t="b">
        <v>0</v>
      </c>
      <c r="O3625" t="s">
        <v>8282</v>
      </c>
      <c r="P3625">
        <f t="shared" si="224"/>
        <v>0</v>
      </c>
      <c r="Q3625">
        <f t="shared" si="225"/>
        <v>1</v>
      </c>
      <c r="R3625" s="12" t="s">
        <v>8319</v>
      </c>
      <c r="S3625" t="s">
        <v>8345</v>
      </c>
      <c r="T3625" s="17">
        <f t="shared" si="226"/>
        <v>42489.099687499998</v>
      </c>
      <c r="U3625" s="17">
        <f t="shared" si="227"/>
        <v>42096.691921296297</v>
      </c>
    </row>
    <row r="3626" spans="2:21" ht="42.75" hidden="1" x14ac:dyDescent="0.45">
      <c r="B3626">
        <v>2432</v>
      </c>
      <c r="C3626" s="9" t="s">
        <v>2433</v>
      </c>
      <c r="D3626" s="3" t="s">
        <v>6542</v>
      </c>
      <c r="E3626" s="5">
        <v>14000</v>
      </c>
      <c r="F3626" s="7">
        <v>2</v>
      </c>
      <c r="G3626" t="s">
        <v>8220</v>
      </c>
      <c r="H3626" t="s">
        <v>8223</v>
      </c>
      <c r="I3626" t="s">
        <v>8245</v>
      </c>
      <c r="J3626">
        <v>1425791697</v>
      </c>
      <c r="K3626">
        <v>1423199697</v>
      </c>
      <c r="L3626" t="b">
        <v>0</v>
      </c>
      <c r="M3626">
        <v>2</v>
      </c>
      <c r="N3626" t="b">
        <v>0</v>
      </c>
      <c r="O3626" t="s">
        <v>8282</v>
      </c>
      <c r="P3626">
        <f t="shared" si="224"/>
        <v>0</v>
      </c>
      <c r="Q3626">
        <f t="shared" si="225"/>
        <v>1</v>
      </c>
      <c r="R3626" s="12" t="s">
        <v>8319</v>
      </c>
      <c r="S3626" t="s">
        <v>8345</v>
      </c>
      <c r="T3626" s="17">
        <f t="shared" si="226"/>
        <v>42041.218715277777</v>
      </c>
      <c r="U3626" s="17">
        <f t="shared" si="227"/>
        <v>41667.632256944446</v>
      </c>
    </row>
    <row r="3627" spans="2:21" ht="42.75" hidden="1" x14ac:dyDescent="0.45">
      <c r="B3627">
        <v>2769</v>
      </c>
      <c r="C3627" s="9" t="s">
        <v>2769</v>
      </c>
      <c r="D3627" s="3" t="s">
        <v>6879</v>
      </c>
      <c r="E3627" s="5">
        <v>800</v>
      </c>
      <c r="F3627" s="7">
        <v>2</v>
      </c>
      <c r="G3627" t="s">
        <v>8220</v>
      </c>
      <c r="H3627" t="s">
        <v>8224</v>
      </c>
      <c r="I3627" t="s">
        <v>8246</v>
      </c>
      <c r="J3627">
        <v>1401997790</v>
      </c>
      <c r="K3627">
        <v>1397677790</v>
      </c>
      <c r="L3627" t="b">
        <v>0</v>
      </c>
      <c r="M3627">
        <v>2</v>
      </c>
      <c r="N3627" t="b">
        <v>0</v>
      </c>
      <c r="O3627" t="s">
        <v>8302</v>
      </c>
      <c r="P3627">
        <f t="shared" si="224"/>
        <v>0</v>
      </c>
      <c r="Q3627">
        <f t="shared" si="225"/>
        <v>1</v>
      </c>
      <c r="R3627" s="12" t="s">
        <v>8311</v>
      </c>
      <c r="S3627" t="s">
        <v>8356</v>
      </c>
      <c r="T3627" s="17">
        <f t="shared" si="226"/>
        <v>41745.826273148145</v>
      </c>
      <c r="U3627" s="17">
        <f t="shared" si="227"/>
        <v>42407.70694444445</v>
      </c>
    </row>
    <row r="3628" spans="2:21" ht="42.75" hidden="1" x14ac:dyDescent="0.45">
      <c r="B3628">
        <v>2907</v>
      </c>
      <c r="C3628" s="9" t="s">
        <v>2907</v>
      </c>
      <c r="D3628" s="3" t="s">
        <v>7017</v>
      </c>
      <c r="E3628" s="5">
        <v>2500</v>
      </c>
      <c r="F3628" s="7">
        <v>2</v>
      </c>
      <c r="G3628" t="s">
        <v>8220</v>
      </c>
      <c r="H3628" t="s">
        <v>8223</v>
      </c>
      <c r="I3628" t="s">
        <v>8245</v>
      </c>
      <c r="J3628">
        <v>1463259837</v>
      </c>
      <c r="K3628">
        <v>1458075837</v>
      </c>
      <c r="L3628" t="b">
        <v>0</v>
      </c>
      <c r="M3628">
        <v>2</v>
      </c>
      <c r="N3628" t="b">
        <v>0</v>
      </c>
      <c r="O3628" t="s">
        <v>8269</v>
      </c>
      <c r="P3628">
        <f t="shared" si="224"/>
        <v>0</v>
      </c>
      <c r="Q3628">
        <f t="shared" si="225"/>
        <v>1</v>
      </c>
      <c r="R3628" s="12" t="s">
        <v>8323</v>
      </c>
      <c r="S3628" t="s">
        <v>8326</v>
      </c>
      <c r="T3628" s="17">
        <f t="shared" si="226"/>
        <v>42444.877743055549</v>
      </c>
      <c r="U3628" s="17">
        <f t="shared" si="227"/>
        <v>42549.099687499998</v>
      </c>
    </row>
    <row r="3629" spans="2:21" ht="42.75" hidden="1" x14ac:dyDescent="0.45">
      <c r="B3629">
        <v>2913</v>
      </c>
      <c r="C3629" s="9" t="s">
        <v>2913</v>
      </c>
      <c r="D3629" s="3" t="s">
        <v>7023</v>
      </c>
      <c r="E3629" s="5">
        <v>10000</v>
      </c>
      <c r="F3629" s="7">
        <v>2</v>
      </c>
      <c r="G3629" t="s">
        <v>8220</v>
      </c>
      <c r="H3629" t="s">
        <v>8223</v>
      </c>
      <c r="I3629" t="s">
        <v>8245</v>
      </c>
      <c r="J3629">
        <v>1410041339</v>
      </c>
      <c r="K3629">
        <v>1404857339</v>
      </c>
      <c r="L3629" t="b">
        <v>0</v>
      </c>
      <c r="M3629">
        <v>2</v>
      </c>
      <c r="N3629" t="b">
        <v>0</v>
      </c>
      <c r="O3629" t="s">
        <v>8269</v>
      </c>
      <c r="P3629">
        <f t="shared" si="224"/>
        <v>0</v>
      </c>
      <c r="Q3629">
        <f t="shared" si="225"/>
        <v>1</v>
      </c>
      <c r="R3629" s="12" t="s">
        <v>8323</v>
      </c>
      <c r="S3629" t="s">
        <v>8326</v>
      </c>
      <c r="T3629" s="17">
        <f t="shared" si="226"/>
        <v>41828.922905092593</v>
      </c>
      <c r="U3629" s="17">
        <f t="shared" si="227"/>
        <v>42071.218715277777</v>
      </c>
    </row>
    <row r="3630" spans="2:21" ht="42.75" hidden="1" x14ac:dyDescent="0.45">
      <c r="B3630">
        <v>2946</v>
      </c>
      <c r="C3630" s="9" t="s">
        <v>2946</v>
      </c>
      <c r="D3630" s="3" t="s">
        <v>7056</v>
      </c>
      <c r="E3630" s="5">
        <v>2000</v>
      </c>
      <c r="F3630" s="7">
        <v>2</v>
      </c>
      <c r="G3630" t="s">
        <v>8220</v>
      </c>
      <c r="H3630" t="s">
        <v>8224</v>
      </c>
      <c r="I3630" t="s">
        <v>8246</v>
      </c>
      <c r="J3630">
        <v>1471265092</v>
      </c>
      <c r="K3630">
        <v>1468673092</v>
      </c>
      <c r="L3630" t="b">
        <v>0</v>
      </c>
      <c r="M3630">
        <v>2</v>
      </c>
      <c r="N3630" t="b">
        <v>0</v>
      </c>
      <c r="O3630" t="s">
        <v>8301</v>
      </c>
      <c r="P3630">
        <f t="shared" si="224"/>
        <v>0</v>
      </c>
      <c r="Q3630">
        <f t="shared" si="225"/>
        <v>1</v>
      </c>
      <c r="R3630" s="12" t="s">
        <v>8323</v>
      </c>
      <c r="S3630" t="s">
        <v>8324</v>
      </c>
      <c r="T3630" s="17">
        <f t="shared" si="226"/>
        <v>42567.531157407408</v>
      </c>
      <c r="U3630" s="17">
        <f t="shared" si="227"/>
        <v>41795.826273148145</v>
      </c>
    </row>
    <row r="3631" spans="2:21" ht="42.75" hidden="1" x14ac:dyDescent="0.45">
      <c r="B3631">
        <v>3072</v>
      </c>
      <c r="C3631" s="9" t="s">
        <v>3072</v>
      </c>
      <c r="D3631" s="3" t="s">
        <v>7182</v>
      </c>
      <c r="E3631" s="5">
        <v>12000</v>
      </c>
      <c r="F3631" s="7">
        <v>2</v>
      </c>
      <c r="G3631" t="s">
        <v>8220</v>
      </c>
      <c r="H3631" t="s">
        <v>8223</v>
      </c>
      <c r="I3631" t="s">
        <v>8245</v>
      </c>
      <c r="J3631">
        <v>1477791960</v>
      </c>
      <c r="K3631">
        <v>1476549262</v>
      </c>
      <c r="L3631" t="b">
        <v>0</v>
      </c>
      <c r="M3631">
        <v>2</v>
      </c>
      <c r="N3631" t="b">
        <v>0</v>
      </c>
      <c r="O3631" t="s">
        <v>8301</v>
      </c>
      <c r="P3631">
        <f t="shared" si="224"/>
        <v>0</v>
      </c>
      <c r="Q3631">
        <f t="shared" si="225"/>
        <v>1</v>
      </c>
      <c r="R3631" s="12" t="s">
        <v>8323</v>
      </c>
      <c r="S3631" t="s">
        <v>8324</v>
      </c>
      <c r="T3631" s="17">
        <f t="shared" si="226"/>
        <v>42658.690532407403</v>
      </c>
      <c r="U3631" s="17">
        <f t="shared" si="227"/>
        <v>42504.877743055549</v>
      </c>
    </row>
    <row r="3632" spans="2:21" ht="42.75" hidden="1" x14ac:dyDescent="0.45">
      <c r="B3632">
        <v>3629</v>
      </c>
      <c r="C3632" s="9" t="s">
        <v>3627</v>
      </c>
      <c r="D3632" s="3" t="s">
        <v>7739</v>
      </c>
      <c r="E3632" s="5">
        <v>1000000</v>
      </c>
      <c r="F3632" s="7">
        <v>2</v>
      </c>
      <c r="G3632" t="s">
        <v>8220</v>
      </c>
      <c r="H3632" t="s">
        <v>8223</v>
      </c>
      <c r="I3632" t="s">
        <v>8245</v>
      </c>
      <c r="J3632">
        <v>1462467600</v>
      </c>
      <c r="K3632">
        <v>1457403364</v>
      </c>
      <c r="L3632" t="b">
        <v>0</v>
      </c>
      <c r="M3632">
        <v>2</v>
      </c>
      <c r="N3632" t="b">
        <v>0</v>
      </c>
      <c r="O3632" t="s">
        <v>8303</v>
      </c>
      <c r="P3632">
        <f t="shared" si="224"/>
        <v>0</v>
      </c>
      <c r="Q3632">
        <f t="shared" si="225"/>
        <v>1</v>
      </c>
      <c r="R3632" s="12" t="s">
        <v>8323</v>
      </c>
      <c r="S3632" t="s">
        <v>8335</v>
      </c>
      <c r="T3632" s="17">
        <f t="shared" si="226"/>
        <v>42437.094490740739</v>
      </c>
      <c r="U3632" s="17">
        <f t="shared" si="227"/>
        <v>41888.922905092593</v>
      </c>
    </row>
    <row r="3633" spans="2:21" ht="42.75" hidden="1" x14ac:dyDescent="0.45">
      <c r="B3633">
        <v>4006</v>
      </c>
      <c r="C3633" s="9" t="s">
        <v>4002</v>
      </c>
      <c r="D3633" s="3" t="s">
        <v>8111</v>
      </c>
      <c r="E3633" s="5">
        <v>30000</v>
      </c>
      <c r="F3633" s="7">
        <v>2</v>
      </c>
      <c r="G3633" t="s">
        <v>8220</v>
      </c>
      <c r="H3633" t="s">
        <v>8223</v>
      </c>
      <c r="I3633" t="s">
        <v>8245</v>
      </c>
      <c r="J3633">
        <v>1455647587</v>
      </c>
      <c r="K3633">
        <v>1453487587</v>
      </c>
      <c r="L3633" t="b">
        <v>0</v>
      </c>
      <c r="M3633">
        <v>1</v>
      </c>
      <c r="N3633" t="b">
        <v>0</v>
      </c>
      <c r="O3633" t="s">
        <v>8269</v>
      </c>
      <c r="P3633">
        <f t="shared" si="224"/>
        <v>0</v>
      </c>
      <c r="Q3633">
        <f t="shared" si="225"/>
        <v>2</v>
      </c>
      <c r="R3633" s="12" t="s">
        <v>8323</v>
      </c>
      <c r="S3633" t="s">
        <v>8326</v>
      </c>
      <c r="T3633" s="17">
        <f t="shared" si="226"/>
        <v>42391.772997685184</v>
      </c>
      <c r="U3633" s="17">
        <f t="shared" si="227"/>
        <v>42597.531157407408</v>
      </c>
    </row>
    <row r="3634" spans="2:21" ht="42.75" hidden="1" x14ac:dyDescent="0.45">
      <c r="B3634">
        <v>121</v>
      </c>
      <c r="C3634" s="9" t="s">
        <v>123</v>
      </c>
      <c r="D3634" s="3" t="s">
        <v>4232</v>
      </c>
      <c r="E3634" s="5">
        <v>3000</v>
      </c>
      <c r="F3634" s="7">
        <v>1</v>
      </c>
      <c r="G3634" t="s">
        <v>8219</v>
      </c>
      <c r="H3634" t="s">
        <v>8223</v>
      </c>
      <c r="I3634" t="s">
        <v>8245</v>
      </c>
      <c r="J3634">
        <v>1429352160</v>
      </c>
      <c r="K3634">
        <v>1427993710</v>
      </c>
      <c r="L3634" t="b">
        <v>0</v>
      </c>
      <c r="M3634">
        <v>1</v>
      </c>
      <c r="N3634" t="b">
        <v>0</v>
      </c>
      <c r="O3634" t="s">
        <v>8265</v>
      </c>
      <c r="P3634">
        <f t="shared" si="224"/>
        <v>0</v>
      </c>
      <c r="Q3634">
        <f t="shared" si="225"/>
        <v>1</v>
      </c>
      <c r="R3634" s="12" t="s">
        <v>8321</v>
      </c>
      <c r="S3634" t="s">
        <v>8337</v>
      </c>
      <c r="T3634" s="17">
        <f t="shared" si="226"/>
        <v>42096.704976851848</v>
      </c>
      <c r="U3634" s="17">
        <f t="shared" si="227"/>
        <v>42673.073611111111</v>
      </c>
    </row>
    <row r="3635" spans="2:21" ht="42.75" hidden="1" x14ac:dyDescent="0.45">
      <c r="B3635">
        <v>171</v>
      </c>
      <c r="C3635" s="9" t="s">
        <v>173</v>
      </c>
      <c r="D3635" s="3" t="s">
        <v>4281</v>
      </c>
      <c r="E3635" s="5">
        <v>50000</v>
      </c>
      <c r="F3635" s="7">
        <v>1</v>
      </c>
      <c r="G3635" t="s">
        <v>8220</v>
      </c>
      <c r="H3635" t="s">
        <v>8223</v>
      </c>
      <c r="I3635" t="s">
        <v>8245</v>
      </c>
      <c r="J3635">
        <v>1470975614</v>
      </c>
      <c r="K3635">
        <v>1465791614</v>
      </c>
      <c r="L3635" t="b">
        <v>0</v>
      </c>
      <c r="M3635">
        <v>1</v>
      </c>
      <c r="N3635" t="b">
        <v>0</v>
      </c>
      <c r="O3635" t="s">
        <v>8266</v>
      </c>
      <c r="P3635">
        <f t="shared" si="224"/>
        <v>0</v>
      </c>
      <c r="Q3635">
        <f t="shared" si="225"/>
        <v>1</v>
      </c>
      <c r="R3635" s="12" t="s">
        <v>8321</v>
      </c>
      <c r="S3635" t="s">
        <v>8325</v>
      </c>
      <c r="T3635" s="17">
        <f t="shared" si="226"/>
        <v>42534.180717592593</v>
      </c>
      <c r="U3635" s="17">
        <f t="shared" si="227"/>
        <v>42495.708333333328</v>
      </c>
    </row>
    <row r="3636" spans="2:21" ht="28.5" hidden="1" x14ac:dyDescent="0.45">
      <c r="B3636">
        <v>212</v>
      </c>
      <c r="C3636" s="9" t="s">
        <v>214</v>
      </c>
      <c r="D3636" s="3" t="s">
        <v>4322</v>
      </c>
      <c r="E3636" s="5">
        <v>6300</v>
      </c>
      <c r="F3636" s="7">
        <v>1</v>
      </c>
      <c r="G3636" t="s">
        <v>8220</v>
      </c>
      <c r="H3636" t="s">
        <v>8223</v>
      </c>
      <c r="I3636" t="s">
        <v>8245</v>
      </c>
      <c r="J3636">
        <v>1460837320</v>
      </c>
      <c r="K3636">
        <v>1455656920</v>
      </c>
      <c r="L3636" t="b">
        <v>0</v>
      </c>
      <c r="M3636">
        <v>1</v>
      </c>
      <c r="N3636" t="b">
        <v>0</v>
      </c>
      <c r="O3636" t="s">
        <v>8266</v>
      </c>
      <c r="P3636">
        <f t="shared" si="224"/>
        <v>0</v>
      </c>
      <c r="Q3636">
        <f t="shared" si="225"/>
        <v>1</v>
      </c>
      <c r="R3636" s="12" t="s">
        <v>8321</v>
      </c>
      <c r="S3636" t="s">
        <v>8325</v>
      </c>
      <c r="T3636" s="17">
        <f t="shared" si="226"/>
        <v>42416.881018518514</v>
      </c>
      <c r="U3636" s="17">
        <f t="shared" si="227"/>
        <v>42416.772997685184</v>
      </c>
    </row>
    <row r="3637" spans="2:21" ht="42.75" hidden="1" x14ac:dyDescent="0.45">
      <c r="B3637">
        <v>214</v>
      </c>
      <c r="C3637" s="9" t="s">
        <v>216</v>
      </c>
      <c r="D3637" s="3" t="s">
        <v>4324</v>
      </c>
      <c r="E3637" s="5">
        <v>12500</v>
      </c>
      <c r="F3637" s="7">
        <v>1</v>
      </c>
      <c r="G3637" t="s">
        <v>8220</v>
      </c>
      <c r="H3637" t="s">
        <v>8223</v>
      </c>
      <c r="I3637" t="s">
        <v>8245</v>
      </c>
      <c r="J3637">
        <v>1425655349</v>
      </c>
      <c r="K3637">
        <v>1420471349</v>
      </c>
      <c r="L3637" t="b">
        <v>0</v>
      </c>
      <c r="M3637">
        <v>1</v>
      </c>
      <c r="N3637" t="b">
        <v>0</v>
      </c>
      <c r="O3637" t="s">
        <v>8266</v>
      </c>
      <c r="P3637">
        <f t="shared" si="224"/>
        <v>0</v>
      </c>
      <c r="Q3637">
        <f t="shared" si="225"/>
        <v>1</v>
      </c>
      <c r="R3637" s="12" t="s">
        <v>8321</v>
      </c>
      <c r="S3637" t="s">
        <v>8325</v>
      </c>
      <c r="T3637" s="17">
        <f t="shared" si="226"/>
        <v>42009.64061342593</v>
      </c>
      <c r="U3637" s="17">
        <f t="shared" si="227"/>
        <v>42112.427777777775</v>
      </c>
    </row>
    <row r="3638" spans="2:21" ht="28.5" hidden="1" x14ac:dyDescent="0.45">
      <c r="B3638">
        <v>464</v>
      </c>
      <c r="C3638" s="9" t="s">
        <v>465</v>
      </c>
      <c r="D3638" s="3" t="s">
        <v>4574</v>
      </c>
      <c r="E3638" s="5">
        <v>1010</v>
      </c>
      <c r="F3638" s="7">
        <v>1</v>
      </c>
      <c r="G3638" t="s">
        <v>8220</v>
      </c>
      <c r="H3638" t="s">
        <v>8235</v>
      </c>
      <c r="I3638" t="s">
        <v>8248</v>
      </c>
      <c r="J3638">
        <v>1463602935</v>
      </c>
      <c r="K3638">
        <v>1461874935</v>
      </c>
      <c r="L3638" t="b">
        <v>0</v>
      </c>
      <c r="M3638">
        <v>1</v>
      </c>
      <c r="N3638" t="b">
        <v>0</v>
      </c>
      <c r="O3638" t="s">
        <v>8268</v>
      </c>
      <c r="P3638">
        <f t="shared" si="224"/>
        <v>0</v>
      </c>
      <c r="Q3638">
        <f t="shared" si="225"/>
        <v>1</v>
      </c>
      <c r="R3638" s="12" t="s">
        <v>8321</v>
      </c>
      <c r="S3638" t="s">
        <v>8339</v>
      </c>
      <c r="T3638" s="17">
        <f t="shared" si="226"/>
        <v>42488.848784722228</v>
      </c>
      <c r="U3638" s="17">
        <f t="shared" si="227"/>
        <v>42594.180717592593</v>
      </c>
    </row>
    <row r="3639" spans="2:21" ht="42.75" hidden="1" x14ac:dyDescent="0.45">
      <c r="B3639">
        <v>474</v>
      </c>
      <c r="C3639" s="9" t="s">
        <v>475</v>
      </c>
      <c r="D3639" s="3" t="s">
        <v>4584</v>
      </c>
      <c r="E3639" s="5">
        <v>3300</v>
      </c>
      <c r="F3639" s="7">
        <v>1</v>
      </c>
      <c r="G3639" t="s">
        <v>8220</v>
      </c>
      <c r="H3639" t="s">
        <v>8223</v>
      </c>
      <c r="I3639" t="s">
        <v>8245</v>
      </c>
      <c r="J3639">
        <v>1487318029</v>
      </c>
      <c r="K3639">
        <v>1484726029</v>
      </c>
      <c r="L3639" t="b">
        <v>0</v>
      </c>
      <c r="M3639">
        <v>1</v>
      </c>
      <c r="N3639" t="b">
        <v>0</v>
      </c>
      <c r="O3639" t="s">
        <v>8268</v>
      </c>
      <c r="P3639">
        <f t="shared" si="224"/>
        <v>0</v>
      </c>
      <c r="Q3639">
        <f t="shared" si="225"/>
        <v>1</v>
      </c>
      <c r="R3639" s="12" t="s">
        <v>8321</v>
      </c>
      <c r="S3639" t="s">
        <v>8339</v>
      </c>
      <c r="T3639" s="17">
        <f t="shared" si="226"/>
        <v>42753.329039351855</v>
      </c>
      <c r="U3639" s="17">
        <f t="shared" si="227"/>
        <v>42476.839351851857</v>
      </c>
    </row>
    <row r="3640" spans="2:21" ht="28.5" hidden="1" x14ac:dyDescent="0.45">
      <c r="B3640">
        <v>496</v>
      </c>
      <c r="C3640" s="9" t="s">
        <v>497</v>
      </c>
      <c r="D3640" s="3" t="s">
        <v>4606</v>
      </c>
      <c r="E3640" s="5">
        <v>60000</v>
      </c>
      <c r="F3640" s="7">
        <v>1</v>
      </c>
      <c r="G3640" t="s">
        <v>8220</v>
      </c>
      <c r="H3640" t="s">
        <v>8223</v>
      </c>
      <c r="I3640" t="s">
        <v>8245</v>
      </c>
      <c r="J3640">
        <v>1392070874</v>
      </c>
      <c r="K3640">
        <v>1386886874</v>
      </c>
      <c r="L3640" t="b">
        <v>0</v>
      </c>
      <c r="M3640">
        <v>1</v>
      </c>
      <c r="N3640" t="b">
        <v>0</v>
      </c>
      <c r="O3640" t="s">
        <v>8268</v>
      </c>
      <c r="P3640">
        <f t="shared" si="224"/>
        <v>0</v>
      </c>
      <c r="Q3640">
        <f t="shared" si="225"/>
        <v>1</v>
      </c>
      <c r="R3640" s="12" t="s">
        <v>8321</v>
      </c>
      <c r="S3640" t="s">
        <v>8339</v>
      </c>
      <c r="T3640" s="17">
        <f t="shared" si="226"/>
        <v>41620.93141203704</v>
      </c>
      <c r="U3640" s="17">
        <f t="shared" si="227"/>
        <v>42069.64061342593</v>
      </c>
    </row>
    <row r="3641" spans="2:21" ht="57" hidden="1" x14ac:dyDescent="0.45">
      <c r="B3641">
        <v>540</v>
      </c>
      <c r="C3641" s="9" t="s">
        <v>541</v>
      </c>
      <c r="D3641" s="3" t="s">
        <v>4650</v>
      </c>
      <c r="E3641" s="5">
        <v>15000</v>
      </c>
      <c r="F3641" s="7">
        <v>1</v>
      </c>
      <c r="G3641" t="s">
        <v>8220</v>
      </c>
      <c r="H3641" t="s">
        <v>8223</v>
      </c>
      <c r="I3641" t="s">
        <v>8245</v>
      </c>
      <c r="J3641">
        <v>1423078606</v>
      </c>
      <c r="K3641">
        <v>1420486606</v>
      </c>
      <c r="L3641" t="b">
        <v>0</v>
      </c>
      <c r="M3641">
        <v>1</v>
      </c>
      <c r="N3641" t="b">
        <v>0</v>
      </c>
      <c r="O3641" t="s">
        <v>8270</v>
      </c>
      <c r="P3641">
        <f t="shared" si="224"/>
        <v>0</v>
      </c>
      <c r="Q3641">
        <f t="shared" si="225"/>
        <v>1</v>
      </c>
      <c r="R3641" s="12" t="s">
        <v>8308</v>
      </c>
      <c r="S3641" t="s">
        <v>8342</v>
      </c>
      <c r="T3641" s="17">
        <f t="shared" si="226"/>
        <v>42009.817199074074</v>
      </c>
      <c r="U3641" s="17">
        <f t="shared" si="227"/>
        <v>42508.848784722228</v>
      </c>
    </row>
    <row r="3642" spans="2:21" ht="42.75" hidden="1" x14ac:dyDescent="0.45">
      <c r="B3642">
        <v>542</v>
      </c>
      <c r="C3642" s="9" t="s">
        <v>543</v>
      </c>
      <c r="D3642" s="3" t="s">
        <v>4652</v>
      </c>
      <c r="E3642" s="5">
        <v>250000</v>
      </c>
      <c r="F3642" s="7">
        <v>1</v>
      </c>
      <c r="G3642" t="s">
        <v>8220</v>
      </c>
      <c r="H3642" t="s">
        <v>8223</v>
      </c>
      <c r="I3642" t="s">
        <v>8245</v>
      </c>
      <c r="J3642">
        <v>1462293716</v>
      </c>
      <c r="K3642">
        <v>1457113316</v>
      </c>
      <c r="L3642" t="b">
        <v>0</v>
      </c>
      <c r="M3642">
        <v>1</v>
      </c>
      <c r="N3642" t="b">
        <v>0</v>
      </c>
      <c r="O3642" t="s">
        <v>8270</v>
      </c>
      <c r="P3642">
        <f t="shared" si="224"/>
        <v>0</v>
      </c>
      <c r="Q3642">
        <f t="shared" si="225"/>
        <v>1</v>
      </c>
      <c r="R3642" s="12" t="s">
        <v>8308</v>
      </c>
      <c r="S3642" t="s">
        <v>8342</v>
      </c>
      <c r="T3642" s="17">
        <f t="shared" si="226"/>
        <v>42433.737453703703</v>
      </c>
      <c r="U3642" s="17">
        <f t="shared" si="227"/>
        <v>42783.329039351855</v>
      </c>
    </row>
    <row r="3643" spans="2:21" ht="57" hidden="1" x14ac:dyDescent="0.45">
      <c r="B3643">
        <v>564</v>
      </c>
      <c r="C3643" s="9" t="s">
        <v>565</v>
      </c>
      <c r="D3643" s="3" t="s">
        <v>4674</v>
      </c>
      <c r="E3643" s="5">
        <v>18000</v>
      </c>
      <c r="F3643" s="7">
        <v>1</v>
      </c>
      <c r="G3643" t="s">
        <v>8220</v>
      </c>
      <c r="H3643" t="s">
        <v>8229</v>
      </c>
      <c r="I3643" t="s">
        <v>8248</v>
      </c>
      <c r="J3643">
        <v>1457822275</v>
      </c>
      <c r="K3643">
        <v>1455230275</v>
      </c>
      <c r="L3643" t="b">
        <v>0</v>
      </c>
      <c r="M3643">
        <v>1</v>
      </c>
      <c r="N3643" t="b">
        <v>0</v>
      </c>
      <c r="O3643" t="s">
        <v>8270</v>
      </c>
      <c r="P3643">
        <f t="shared" si="224"/>
        <v>0</v>
      </c>
      <c r="Q3643">
        <f t="shared" si="225"/>
        <v>1</v>
      </c>
      <c r="R3643" s="12" t="s">
        <v>8308</v>
      </c>
      <c r="S3643" t="s">
        <v>8342</v>
      </c>
      <c r="T3643" s="17">
        <f t="shared" si="226"/>
        <v>42411.942997685182</v>
      </c>
      <c r="U3643" s="17">
        <f t="shared" si="227"/>
        <v>41680.93141203704</v>
      </c>
    </row>
    <row r="3644" spans="2:21" ht="42.75" hidden="1" x14ac:dyDescent="0.45">
      <c r="B3644">
        <v>566</v>
      </c>
      <c r="C3644" s="9" t="s">
        <v>567</v>
      </c>
      <c r="D3644" s="3" t="s">
        <v>4676</v>
      </c>
      <c r="E3644" s="5">
        <v>5000</v>
      </c>
      <c r="F3644" s="7">
        <v>1</v>
      </c>
      <c r="G3644" t="s">
        <v>8220</v>
      </c>
      <c r="H3644" t="s">
        <v>8223</v>
      </c>
      <c r="I3644" t="s">
        <v>8245</v>
      </c>
      <c r="J3644">
        <v>1468513533</v>
      </c>
      <c r="K3644">
        <v>1465921533</v>
      </c>
      <c r="L3644" t="b">
        <v>0</v>
      </c>
      <c r="M3644">
        <v>1</v>
      </c>
      <c r="N3644" t="b">
        <v>0</v>
      </c>
      <c r="O3644" t="s">
        <v>8270</v>
      </c>
      <c r="P3644">
        <f t="shared" si="224"/>
        <v>0</v>
      </c>
      <c r="Q3644">
        <f t="shared" si="225"/>
        <v>1</v>
      </c>
      <c r="R3644" s="12" t="s">
        <v>8308</v>
      </c>
      <c r="S3644" t="s">
        <v>8342</v>
      </c>
      <c r="T3644" s="17">
        <f t="shared" si="226"/>
        <v>42535.68440972222</v>
      </c>
      <c r="U3644" s="17">
        <f t="shared" si="227"/>
        <v>42039.817199074074</v>
      </c>
    </row>
    <row r="3645" spans="2:21" ht="42.75" hidden="1" x14ac:dyDescent="0.45">
      <c r="B3645">
        <v>576</v>
      </c>
      <c r="C3645" s="9" t="s">
        <v>577</v>
      </c>
      <c r="D3645" s="3" t="s">
        <v>4686</v>
      </c>
      <c r="E3645" s="5">
        <v>80000</v>
      </c>
      <c r="F3645" s="7">
        <v>1</v>
      </c>
      <c r="G3645" t="s">
        <v>8220</v>
      </c>
      <c r="H3645" t="s">
        <v>8223</v>
      </c>
      <c r="I3645" t="s">
        <v>8245</v>
      </c>
      <c r="J3645">
        <v>1427537952</v>
      </c>
      <c r="K3645">
        <v>1422357552</v>
      </c>
      <c r="L3645" t="b">
        <v>0</v>
      </c>
      <c r="M3645">
        <v>1</v>
      </c>
      <c r="N3645" t="b">
        <v>0</v>
      </c>
      <c r="O3645" t="s">
        <v>8270</v>
      </c>
      <c r="P3645">
        <f t="shared" si="224"/>
        <v>0</v>
      </c>
      <c r="Q3645">
        <f t="shared" si="225"/>
        <v>1</v>
      </c>
      <c r="R3645" s="12" t="s">
        <v>8308</v>
      </c>
      <c r="S3645" t="s">
        <v>8342</v>
      </c>
      <c r="T3645" s="17">
        <f t="shared" si="226"/>
        <v>42031.471666666665</v>
      </c>
      <c r="U3645" s="17">
        <f t="shared" si="227"/>
        <v>42493.695787037039</v>
      </c>
    </row>
    <row r="3646" spans="2:21" ht="42.75" hidden="1" x14ac:dyDescent="0.45">
      <c r="B3646">
        <v>580</v>
      </c>
      <c r="C3646" s="9" t="s">
        <v>581</v>
      </c>
      <c r="D3646" s="3" t="s">
        <v>4690</v>
      </c>
      <c r="E3646" s="5">
        <v>3000</v>
      </c>
      <c r="F3646" s="7">
        <v>1</v>
      </c>
      <c r="G3646" t="s">
        <v>8220</v>
      </c>
      <c r="H3646" t="s">
        <v>8223</v>
      </c>
      <c r="I3646" t="s">
        <v>8245</v>
      </c>
      <c r="J3646">
        <v>1474580867</v>
      </c>
      <c r="K3646">
        <v>1471988867</v>
      </c>
      <c r="L3646" t="b">
        <v>0</v>
      </c>
      <c r="M3646">
        <v>1</v>
      </c>
      <c r="N3646" t="b">
        <v>0</v>
      </c>
      <c r="O3646" t="s">
        <v>8270</v>
      </c>
      <c r="P3646">
        <f t="shared" si="224"/>
        <v>0</v>
      </c>
      <c r="Q3646">
        <f t="shared" si="225"/>
        <v>1</v>
      </c>
      <c r="R3646" s="12" t="s">
        <v>8308</v>
      </c>
      <c r="S3646" t="s">
        <v>8342</v>
      </c>
      <c r="T3646" s="17">
        <f t="shared" si="226"/>
        <v>42605.908182870371</v>
      </c>
      <c r="U3646" s="17">
        <f t="shared" si="227"/>
        <v>42441.942997685182</v>
      </c>
    </row>
    <row r="3647" spans="2:21" ht="42.75" hidden="1" x14ac:dyDescent="0.45">
      <c r="B3647">
        <v>583</v>
      </c>
      <c r="C3647" s="9" t="s">
        <v>584</v>
      </c>
      <c r="D3647" s="3" t="s">
        <v>4693</v>
      </c>
      <c r="E3647" s="5">
        <v>9000</v>
      </c>
      <c r="F3647" s="7">
        <v>1</v>
      </c>
      <c r="G3647" t="s">
        <v>8220</v>
      </c>
      <c r="H3647" t="s">
        <v>8223</v>
      </c>
      <c r="I3647" t="s">
        <v>8245</v>
      </c>
      <c r="J3647">
        <v>1426800687</v>
      </c>
      <c r="K3647">
        <v>1424212287</v>
      </c>
      <c r="L3647" t="b">
        <v>0</v>
      </c>
      <c r="M3647">
        <v>1</v>
      </c>
      <c r="N3647" t="b">
        <v>0</v>
      </c>
      <c r="O3647" t="s">
        <v>8270</v>
      </c>
      <c r="P3647">
        <f t="shared" si="224"/>
        <v>0</v>
      </c>
      <c r="Q3647">
        <f t="shared" si="225"/>
        <v>1</v>
      </c>
      <c r="R3647" s="12" t="s">
        <v>8308</v>
      </c>
      <c r="S3647" t="s">
        <v>8342</v>
      </c>
      <c r="T3647" s="17">
        <f t="shared" si="226"/>
        <v>42052.93850694444</v>
      </c>
      <c r="U3647" s="17">
        <f t="shared" si="227"/>
        <v>42565.68440972222</v>
      </c>
    </row>
    <row r="3648" spans="2:21" hidden="1" x14ac:dyDescent="0.45">
      <c r="B3648">
        <v>589</v>
      </c>
      <c r="C3648" s="9" t="s">
        <v>590</v>
      </c>
      <c r="D3648" s="3" t="s">
        <v>4699</v>
      </c>
      <c r="E3648" s="5">
        <v>7500</v>
      </c>
      <c r="F3648" s="7">
        <v>1</v>
      </c>
      <c r="G3648" t="s">
        <v>8220</v>
      </c>
      <c r="H3648" t="s">
        <v>8223</v>
      </c>
      <c r="I3648" t="s">
        <v>8245</v>
      </c>
      <c r="J3648">
        <v>1436366699</v>
      </c>
      <c r="K3648">
        <v>1435070699</v>
      </c>
      <c r="L3648" t="b">
        <v>0</v>
      </c>
      <c r="M3648">
        <v>1</v>
      </c>
      <c r="N3648" t="b">
        <v>0</v>
      </c>
      <c r="O3648" t="s">
        <v>8270</v>
      </c>
      <c r="P3648">
        <f t="shared" si="224"/>
        <v>0</v>
      </c>
      <c r="Q3648">
        <f t="shared" si="225"/>
        <v>1</v>
      </c>
      <c r="R3648" s="12" t="s">
        <v>8308</v>
      </c>
      <c r="S3648" t="s">
        <v>8342</v>
      </c>
      <c r="T3648" s="17">
        <f t="shared" si="226"/>
        <v>42178.614571759259</v>
      </c>
      <c r="U3648" s="17">
        <f t="shared" si="227"/>
        <v>42091.43</v>
      </c>
    </row>
    <row r="3649" spans="2:21" ht="28.5" hidden="1" x14ac:dyDescent="0.45">
      <c r="B3649">
        <v>619</v>
      </c>
      <c r="C3649" s="9" t="s">
        <v>620</v>
      </c>
      <c r="D3649" s="3" t="s">
        <v>4729</v>
      </c>
      <c r="E3649" s="5">
        <v>2500000</v>
      </c>
      <c r="F3649" s="7">
        <v>1</v>
      </c>
      <c r="G3649" t="s">
        <v>8219</v>
      </c>
      <c r="H3649" t="s">
        <v>8223</v>
      </c>
      <c r="I3649" t="s">
        <v>8245</v>
      </c>
      <c r="J3649">
        <v>1416933390</v>
      </c>
      <c r="K3649">
        <v>1411745790</v>
      </c>
      <c r="L3649" t="b">
        <v>0</v>
      </c>
      <c r="M3649">
        <v>1</v>
      </c>
      <c r="N3649" t="b">
        <v>0</v>
      </c>
      <c r="O3649" t="s">
        <v>8270</v>
      </c>
      <c r="P3649">
        <f t="shared" si="224"/>
        <v>0</v>
      </c>
      <c r="Q3649">
        <f t="shared" si="225"/>
        <v>1</v>
      </c>
      <c r="R3649" s="12" t="s">
        <v>8308</v>
      </c>
      <c r="S3649" t="s">
        <v>8342</v>
      </c>
      <c r="T3649" s="17">
        <f t="shared" si="226"/>
        <v>41908.650347222225</v>
      </c>
      <c r="U3649" s="17">
        <f t="shared" si="227"/>
        <v>42635.908182870371</v>
      </c>
    </row>
    <row r="3650" spans="2:21" ht="28.5" hidden="1" x14ac:dyDescent="0.45">
      <c r="B3650">
        <v>634</v>
      </c>
      <c r="C3650" s="9" t="s">
        <v>635</v>
      </c>
      <c r="D3650" s="3" t="s">
        <v>4744</v>
      </c>
      <c r="E3650" s="5">
        <v>5000</v>
      </c>
      <c r="F3650" s="7">
        <v>1</v>
      </c>
      <c r="G3650" t="s">
        <v>8219</v>
      </c>
      <c r="H3650" t="s">
        <v>8223</v>
      </c>
      <c r="I3650" t="s">
        <v>8245</v>
      </c>
      <c r="J3650">
        <v>1424989029</v>
      </c>
      <c r="K3650">
        <v>1422397029</v>
      </c>
      <c r="L3650" t="b">
        <v>0</v>
      </c>
      <c r="M3650">
        <v>1</v>
      </c>
      <c r="N3650" t="b">
        <v>0</v>
      </c>
      <c r="O3650" t="s">
        <v>8270</v>
      </c>
      <c r="P3650">
        <f t="shared" si="224"/>
        <v>0</v>
      </c>
      <c r="Q3650">
        <f t="shared" si="225"/>
        <v>1</v>
      </c>
      <c r="R3650" s="12" t="s">
        <v>8308</v>
      </c>
      <c r="S3650" t="s">
        <v>8342</v>
      </c>
      <c r="T3650" s="17">
        <f t="shared" si="226"/>
        <v>42031.928576388891</v>
      </c>
      <c r="U3650" s="17">
        <f t="shared" si="227"/>
        <v>42082.896840277783</v>
      </c>
    </row>
    <row r="3651" spans="2:21" ht="28.5" hidden="1" x14ac:dyDescent="0.45">
      <c r="B3651">
        <v>639</v>
      </c>
      <c r="C3651" s="9" t="s">
        <v>640</v>
      </c>
      <c r="D3651" s="3" t="s">
        <v>4749</v>
      </c>
      <c r="E3651" s="5">
        <v>1000000</v>
      </c>
      <c r="F3651" s="7">
        <v>1</v>
      </c>
      <c r="G3651" t="s">
        <v>8219</v>
      </c>
      <c r="H3651" t="s">
        <v>8223</v>
      </c>
      <c r="I3651" t="s">
        <v>8245</v>
      </c>
      <c r="J3651">
        <v>1413208795</v>
      </c>
      <c r="K3651">
        <v>1408024795</v>
      </c>
      <c r="L3651" t="b">
        <v>0</v>
      </c>
      <c r="M3651">
        <v>1</v>
      </c>
      <c r="N3651" t="b">
        <v>0</v>
      </c>
      <c r="O3651" t="s">
        <v>8270</v>
      </c>
      <c r="P3651">
        <f t="shared" ref="P3651:P3714" si="228">ROUND(F3651/E3651*100,0)</f>
        <v>0</v>
      </c>
      <c r="Q3651">
        <f t="shared" ref="Q3651:Q3705" si="229">IFERROR(ROUND(F3651/M3651,2),0)</f>
        <v>1</v>
      </c>
      <c r="R3651" s="12" t="s">
        <v>8308</v>
      </c>
      <c r="S3651" t="s">
        <v>8342</v>
      </c>
      <c r="T3651" s="17">
        <f t="shared" ref="T3651:T3714" si="230">(((K3651/60)/60)/24)+DATE(1970,1,1)</f>
        <v>41865.583275462966</v>
      </c>
      <c r="U3651" s="17">
        <f t="shared" si="227"/>
        <v>42193.614571759259</v>
      </c>
    </row>
    <row r="3652" spans="2:21" ht="42.75" hidden="1" x14ac:dyDescent="0.45">
      <c r="B3652">
        <v>681</v>
      </c>
      <c r="C3652" s="9" t="s">
        <v>682</v>
      </c>
      <c r="D3652" s="3" t="s">
        <v>4791</v>
      </c>
      <c r="E3652" s="5">
        <v>2500</v>
      </c>
      <c r="F3652" s="7">
        <v>1</v>
      </c>
      <c r="G3652" t="s">
        <v>8220</v>
      </c>
      <c r="H3652" t="s">
        <v>8223</v>
      </c>
      <c r="I3652" t="s">
        <v>8245</v>
      </c>
      <c r="J3652">
        <v>1477509604</v>
      </c>
      <c r="K3652">
        <v>1474917604</v>
      </c>
      <c r="L3652" t="b">
        <v>0</v>
      </c>
      <c r="M3652">
        <v>1</v>
      </c>
      <c r="N3652" t="b">
        <v>0</v>
      </c>
      <c r="O3652" t="s">
        <v>8271</v>
      </c>
      <c r="P3652">
        <f t="shared" si="228"/>
        <v>0</v>
      </c>
      <c r="Q3652">
        <f t="shared" si="229"/>
        <v>1</v>
      </c>
      <c r="R3652" s="12" t="s">
        <v>8308</v>
      </c>
      <c r="S3652" t="s">
        <v>8310</v>
      </c>
      <c r="T3652" s="17">
        <f t="shared" si="230"/>
        <v>42639.805601851855</v>
      </c>
      <c r="U3652" s="17">
        <f t="shared" si="227"/>
        <v>41968.692013888889</v>
      </c>
    </row>
    <row r="3653" spans="2:21" ht="28.5" hidden="1" x14ac:dyDescent="0.45">
      <c r="B3653">
        <v>696</v>
      </c>
      <c r="C3653" s="9" t="s">
        <v>697</v>
      </c>
      <c r="D3653" s="3" t="s">
        <v>4806</v>
      </c>
      <c r="E3653" s="5">
        <v>175000</v>
      </c>
      <c r="F3653" s="7">
        <v>1</v>
      </c>
      <c r="G3653" t="s">
        <v>8220</v>
      </c>
      <c r="H3653" t="s">
        <v>8232</v>
      </c>
      <c r="I3653" t="s">
        <v>8248</v>
      </c>
      <c r="J3653">
        <v>1406326502</v>
      </c>
      <c r="K3653">
        <v>1403734502</v>
      </c>
      <c r="L3653" t="b">
        <v>0</v>
      </c>
      <c r="M3653">
        <v>1</v>
      </c>
      <c r="N3653" t="b">
        <v>0</v>
      </c>
      <c r="O3653" t="s">
        <v>8271</v>
      </c>
      <c r="P3653">
        <f t="shared" si="228"/>
        <v>0</v>
      </c>
      <c r="Q3653">
        <f t="shared" si="229"/>
        <v>1</v>
      </c>
      <c r="R3653" s="12" t="s">
        <v>8308</v>
      </c>
      <c r="S3653" t="s">
        <v>8310</v>
      </c>
      <c r="T3653" s="17">
        <f t="shared" si="230"/>
        <v>41815.927106481482</v>
      </c>
      <c r="U3653" s="17">
        <f t="shared" si="227"/>
        <v>42061.928576388891</v>
      </c>
    </row>
    <row r="3654" spans="2:21" ht="42.75" hidden="1" x14ac:dyDescent="0.45">
      <c r="B3654">
        <v>1047</v>
      </c>
      <c r="C3654" s="9" t="s">
        <v>1048</v>
      </c>
      <c r="D3654" s="3" t="s">
        <v>5157</v>
      </c>
      <c r="E3654" s="5">
        <v>2000</v>
      </c>
      <c r="F3654" s="7">
        <v>1</v>
      </c>
      <c r="G3654" t="s">
        <v>8219</v>
      </c>
      <c r="H3654" t="s">
        <v>8223</v>
      </c>
      <c r="I3654" t="s">
        <v>8245</v>
      </c>
      <c r="J3654">
        <v>1415219915</v>
      </c>
      <c r="K3654">
        <v>1412624315</v>
      </c>
      <c r="L3654" t="b">
        <v>0</v>
      </c>
      <c r="M3654">
        <v>1</v>
      </c>
      <c r="N3654" t="b">
        <v>0</v>
      </c>
      <c r="O3654" t="s">
        <v>8279</v>
      </c>
      <c r="P3654">
        <f t="shared" si="228"/>
        <v>0</v>
      </c>
      <c r="Q3654">
        <f t="shared" si="229"/>
        <v>1</v>
      </c>
      <c r="R3654" s="12" t="s">
        <v>8346</v>
      </c>
      <c r="S3654" t="s">
        <v>8347</v>
      </c>
      <c r="T3654" s="17">
        <f t="shared" si="230"/>
        <v>41918.818460648145</v>
      </c>
      <c r="U3654" s="17">
        <f t="shared" ref="U3654:U3717" si="231">(((J3651/60)/60)/24)+DATE(1970,1,1)</f>
        <v>41925.583275462966</v>
      </c>
    </row>
    <row r="3655" spans="2:21" ht="42.75" hidden="1" x14ac:dyDescent="0.45">
      <c r="B3655">
        <v>1111</v>
      </c>
      <c r="C3655" s="9" t="s">
        <v>1112</v>
      </c>
      <c r="D3655" s="3" t="s">
        <v>5221</v>
      </c>
      <c r="E3655" s="5">
        <v>2500</v>
      </c>
      <c r="F3655" s="7">
        <v>1</v>
      </c>
      <c r="G3655" t="s">
        <v>8220</v>
      </c>
      <c r="H3655" t="s">
        <v>8223</v>
      </c>
      <c r="I3655" t="s">
        <v>8245</v>
      </c>
      <c r="J3655">
        <v>1452228790</v>
      </c>
      <c r="K3655">
        <v>1449636790</v>
      </c>
      <c r="L3655" t="b">
        <v>0</v>
      </c>
      <c r="M3655">
        <v>1</v>
      </c>
      <c r="N3655" t="b">
        <v>0</v>
      </c>
      <c r="O3655" t="s">
        <v>8280</v>
      </c>
      <c r="P3655">
        <f t="shared" si="228"/>
        <v>0</v>
      </c>
      <c r="Q3655">
        <f t="shared" si="229"/>
        <v>1</v>
      </c>
      <c r="R3655" s="12" t="s">
        <v>8316</v>
      </c>
      <c r="S3655" t="s">
        <v>8334</v>
      </c>
      <c r="T3655" s="17">
        <f t="shared" si="230"/>
        <v>42347.203587962969</v>
      </c>
      <c r="U3655" s="17">
        <f t="shared" si="231"/>
        <v>42669.805601851855</v>
      </c>
    </row>
    <row r="3656" spans="2:21" hidden="1" x14ac:dyDescent="0.45">
      <c r="B3656">
        <v>1128</v>
      </c>
      <c r="C3656" s="9" t="s">
        <v>1129</v>
      </c>
      <c r="D3656" s="3" t="s">
        <v>5238</v>
      </c>
      <c r="E3656" s="5">
        <v>1000</v>
      </c>
      <c r="F3656" s="7">
        <v>1</v>
      </c>
      <c r="G3656" t="s">
        <v>8220</v>
      </c>
      <c r="H3656" t="s">
        <v>8224</v>
      </c>
      <c r="I3656" t="s">
        <v>8246</v>
      </c>
      <c r="J3656">
        <v>1407425717</v>
      </c>
      <c r="K3656">
        <v>1404833717</v>
      </c>
      <c r="L3656" t="b">
        <v>0</v>
      </c>
      <c r="M3656">
        <v>1</v>
      </c>
      <c r="N3656" t="b">
        <v>0</v>
      </c>
      <c r="O3656" t="s">
        <v>8281</v>
      </c>
      <c r="P3656">
        <f t="shared" si="228"/>
        <v>0</v>
      </c>
      <c r="Q3656">
        <f t="shared" si="229"/>
        <v>1</v>
      </c>
      <c r="R3656" s="12" t="s">
        <v>8316</v>
      </c>
      <c r="S3656" t="s">
        <v>8344</v>
      </c>
      <c r="T3656" s="17">
        <f t="shared" si="230"/>
        <v>41828.649502314816</v>
      </c>
      <c r="U3656" s="17">
        <f t="shared" si="231"/>
        <v>41845.927106481482</v>
      </c>
    </row>
    <row r="3657" spans="2:21" ht="42.75" hidden="1" x14ac:dyDescent="0.45">
      <c r="B3657">
        <v>1134</v>
      </c>
      <c r="C3657" s="9" t="s">
        <v>1135</v>
      </c>
      <c r="D3657" s="3" t="s">
        <v>5244</v>
      </c>
      <c r="E3657" s="5">
        <v>25000</v>
      </c>
      <c r="F3657" s="7">
        <v>1</v>
      </c>
      <c r="G3657" t="s">
        <v>8220</v>
      </c>
      <c r="H3657" t="s">
        <v>8225</v>
      </c>
      <c r="I3657" t="s">
        <v>8247</v>
      </c>
      <c r="J3657">
        <v>1417235580</v>
      </c>
      <c r="K3657">
        <v>1416034228</v>
      </c>
      <c r="L3657" t="b">
        <v>0</v>
      </c>
      <c r="M3657">
        <v>1</v>
      </c>
      <c r="N3657" t="b">
        <v>0</v>
      </c>
      <c r="O3657" t="s">
        <v>8281</v>
      </c>
      <c r="P3657">
        <f t="shared" si="228"/>
        <v>0</v>
      </c>
      <c r="Q3657">
        <f t="shared" si="229"/>
        <v>1</v>
      </c>
      <c r="R3657" s="12" t="s">
        <v>8316</v>
      </c>
      <c r="S3657" t="s">
        <v>8344</v>
      </c>
      <c r="T3657" s="17">
        <f t="shared" si="230"/>
        <v>41958.285046296296</v>
      </c>
      <c r="U3657" s="17">
        <f t="shared" si="231"/>
        <v>41948.860127314816</v>
      </c>
    </row>
    <row r="3658" spans="2:21" ht="42.75" hidden="1" x14ac:dyDescent="0.45">
      <c r="B3658">
        <v>1316</v>
      </c>
      <c r="C3658" s="9" t="s">
        <v>1317</v>
      </c>
      <c r="D3658" s="3" t="s">
        <v>5426</v>
      </c>
      <c r="E3658" s="5">
        <v>75000</v>
      </c>
      <c r="F3658" s="7">
        <v>1</v>
      </c>
      <c r="G3658" t="s">
        <v>8219</v>
      </c>
      <c r="H3658" t="s">
        <v>8223</v>
      </c>
      <c r="I3658" t="s">
        <v>8245</v>
      </c>
      <c r="J3658">
        <v>1456700709</v>
      </c>
      <c r="K3658">
        <v>1453676709</v>
      </c>
      <c r="L3658" t="b">
        <v>0</v>
      </c>
      <c r="M3658">
        <v>1</v>
      </c>
      <c r="N3658" t="b">
        <v>0</v>
      </c>
      <c r="O3658" t="s">
        <v>8271</v>
      </c>
      <c r="P3658">
        <f t="shared" si="228"/>
        <v>0</v>
      </c>
      <c r="Q3658">
        <f t="shared" si="229"/>
        <v>1</v>
      </c>
      <c r="R3658" s="12" t="s">
        <v>8308</v>
      </c>
      <c r="S3658" t="s">
        <v>8310</v>
      </c>
      <c r="T3658" s="17">
        <f t="shared" si="230"/>
        <v>42393.961909722217</v>
      </c>
      <c r="U3658" s="17">
        <f t="shared" si="231"/>
        <v>42377.203587962969</v>
      </c>
    </row>
    <row r="3659" spans="2:21" ht="42.75" hidden="1" x14ac:dyDescent="0.45">
      <c r="B3659">
        <v>1410</v>
      </c>
      <c r="C3659" s="9" t="s">
        <v>1411</v>
      </c>
      <c r="D3659" s="3" t="s">
        <v>5520</v>
      </c>
      <c r="E3659" s="5">
        <v>6000</v>
      </c>
      <c r="F3659" s="7">
        <v>1</v>
      </c>
      <c r="G3659" t="s">
        <v>8220</v>
      </c>
      <c r="H3659" t="s">
        <v>8236</v>
      </c>
      <c r="I3659" t="s">
        <v>8248</v>
      </c>
      <c r="J3659">
        <v>1464939520</v>
      </c>
      <c r="K3659">
        <v>1461051520</v>
      </c>
      <c r="L3659" t="b">
        <v>0</v>
      </c>
      <c r="M3659">
        <v>1</v>
      </c>
      <c r="N3659" t="b">
        <v>0</v>
      </c>
      <c r="O3659" t="s">
        <v>8285</v>
      </c>
      <c r="P3659">
        <f t="shared" si="228"/>
        <v>0</v>
      </c>
      <c r="Q3659">
        <f t="shared" si="229"/>
        <v>1</v>
      </c>
      <c r="R3659" s="12" t="s">
        <v>8311</v>
      </c>
      <c r="S3659" t="s">
        <v>8348</v>
      </c>
      <c r="T3659" s="17">
        <f t="shared" si="230"/>
        <v>42479.318518518514</v>
      </c>
      <c r="U3659" s="17">
        <f t="shared" si="231"/>
        <v>41858.649502314816</v>
      </c>
    </row>
    <row r="3660" spans="2:21" ht="42.75" hidden="1" x14ac:dyDescent="0.45">
      <c r="B3660">
        <v>1414</v>
      </c>
      <c r="C3660" s="9" t="s">
        <v>1415</v>
      </c>
      <c r="D3660" s="3" t="s">
        <v>5524</v>
      </c>
      <c r="E3660" s="5">
        <v>500</v>
      </c>
      <c r="F3660" s="7">
        <v>1</v>
      </c>
      <c r="G3660" t="s">
        <v>8220</v>
      </c>
      <c r="H3660" t="s">
        <v>8223</v>
      </c>
      <c r="I3660" t="s">
        <v>8245</v>
      </c>
      <c r="J3660">
        <v>1483423467</v>
      </c>
      <c r="K3660">
        <v>1480831467</v>
      </c>
      <c r="L3660" t="b">
        <v>0</v>
      </c>
      <c r="M3660">
        <v>1</v>
      </c>
      <c r="N3660" t="b">
        <v>0</v>
      </c>
      <c r="O3660" t="s">
        <v>8285</v>
      </c>
      <c r="P3660">
        <f t="shared" si="228"/>
        <v>0</v>
      </c>
      <c r="Q3660">
        <f t="shared" si="229"/>
        <v>1</v>
      </c>
      <c r="R3660" s="12" t="s">
        <v>8311</v>
      </c>
      <c r="S3660" t="s">
        <v>8348</v>
      </c>
      <c r="T3660" s="17">
        <f t="shared" si="230"/>
        <v>42708.25309027778</v>
      </c>
      <c r="U3660" s="17">
        <f t="shared" si="231"/>
        <v>41972.189583333333</v>
      </c>
    </row>
    <row r="3661" spans="2:21" ht="42.75" hidden="1" x14ac:dyDescent="0.45">
      <c r="B3661">
        <v>1440</v>
      </c>
      <c r="C3661" s="9" t="s">
        <v>1441</v>
      </c>
      <c r="D3661" s="3" t="s">
        <v>5550</v>
      </c>
      <c r="E3661" s="5">
        <v>13000</v>
      </c>
      <c r="F3661" s="7">
        <v>1</v>
      </c>
      <c r="G3661" t="s">
        <v>8220</v>
      </c>
      <c r="H3661" t="s">
        <v>8236</v>
      </c>
      <c r="I3661" t="s">
        <v>8248</v>
      </c>
      <c r="J3661">
        <v>1464285463</v>
      </c>
      <c r="K3661">
        <v>1461693463</v>
      </c>
      <c r="L3661" t="b">
        <v>0</v>
      </c>
      <c r="M3661">
        <v>1</v>
      </c>
      <c r="N3661" t="b">
        <v>0</v>
      </c>
      <c r="O3661" t="s">
        <v>8285</v>
      </c>
      <c r="P3661">
        <f t="shared" si="228"/>
        <v>0</v>
      </c>
      <c r="Q3661">
        <f t="shared" si="229"/>
        <v>1</v>
      </c>
      <c r="R3661" s="12" t="s">
        <v>8311</v>
      </c>
      <c r="S3661" t="s">
        <v>8348</v>
      </c>
      <c r="T3661" s="17">
        <f t="shared" si="230"/>
        <v>42486.748414351852</v>
      </c>
      <c r="U3661" s="17">
        <f t="shared" si="231"/>
        <v>42428.961909722217</v>
      </c>
    </row>
    <row r="3662" spans="2:21" ht="42.75" hidden="1" x14ac:dyDescent="0.45">
      <c r="B3662">
        <v>1450</v>
      </c>
      <c r="C3662" s="9" t="s">
        <v>1451</v>
      </c>
      <c r="D3662" s="3" t="s">
        <v>5560</v>
      </c>
      <c r="E3662" s="5">
        <v>100000</v>
      </c>
      <c r="F3662" s="7">
        <v>1</v>
      </c>
      <c r="G3662" t="s">
        <v>8220</v>
      </c>
      <c r="H3662" t="s">
        <v>8223</v>
      </c>
      <c r="I3662" t="s">
        <v>8245</v>
      </c>
      <c r="J3662">
        <v>1455941197</v>
      </c>
      <c r="K3662">
        <v>1453349197</v>
      </c>
      <c r="L3662" t="b">
        <v>0</v>
      </c>
      <c r="M3662">
        <v>1</v>
      </c>
      <c r="N3662" t="b">
        <v>0</v>
      </c>
      <c r="O3662" t="s">
        <v>8285</v>
      </c>
      <c r="P3662">
        <f t="shared" si="228"/>
        <v>0</v>
      </c>
      <c r="Q3662">
        <f t="shared" si="229"/>
        <v>1</v>
      </c>
      <c r="R3662" s="12" t="s">
        <v>8311</v>
      </c>
      <c r="S3662" t="s">
        <v>8348</v>
      </c>
      <c r="T3662" s="17">
        <f t="shared" si="230"/>
        <v>42390.171261574069</v>
      </c>
      <c r="U3662" s="17">
        <f t="shared" si="231"/>
        <v>42524.318518518514</v>
      </c>
    </row>
    <row r="3663" spans="2:21" ht="42.75" hidden="1" x14ac:dyDescent="0.45">
      <c r="B3663">
        <v>1497</v>
      </c>
      <c r="C3663" s="9" t="s">
        <v>1498</v>
      </c>
      <c r="D3663" s="3" t="s">
        <v>5607</v>
      </c>
      <c r="E3663" s="5">
        <v>15000</v>
      </c>
      <c r="F3663" s="7">
        <v>1</v>
      </c>
      <c r="G3663" t="s">
        <v>8220</v>
      </c>
      <c r="H3663" t="s">
        <v>8223</v>
      </c>
      <c r="I3663" t="s">
        <v>8245</v>
      </c>
      <c r="J3663">
        <v>1375299780</v>
      </c>
      <c r="K3663">
        <v>1371655522</v>
      </c>
      <c r="L3663" t="b">
        <v>0</v>
      </c>
      <c r="M3663">
        <v>1</v>
      </c>
      <c r="N3663" t="b">
        <v>0</v>
      </c>
      <c r="O3663" t="s">
        <v>8273</v>
      </c>
      <c r="P3663">
        <f t="shared" si="228"/>
        <v>0</v>
      </c>
      <c r="Q3663">
        <f t="shared" si="229"/>
        <v>1</v>
      </c>
      <c r="R3663" s="12" t="s">
        <v>8311</v>
      </c>
      <c r="S3663" t="s">
        <v>8352</v>
      </c>
      <c r="T3663" s="17">
        <f t="shared" si="230"/>
        <v>41444.64261574074</v>
      </c>
      <c r="U3663" s="17">
        <f t="shared" si="231"/>
        <v>42738.25309027778</v>
      </c>
    </row>
    <row r="3664" spans="2:21" ht="42.75" hidden="1" x14ac:dyDescent="0.45">
      <c r="B3664">
        <v>1545</v>
      </c>
      <c r="C3664" s="9" t="s">
        <v>1546</v>
      </c>
      <c r="D3664" s="3" t="s">
        <v>5655</v>
      </c>
      <c r="E3664" s="5">
        <v>3000</v>
      </c>
      <c r="F3664" s="7">
        <v>1</v>
      </c>
      <c r="G3664" t="s">
        <v>8220</v>
      </c>
      <c r="H3664" t="s">
        <v>8223</v>
      </c>
      <c r="I3664" t="s">
        <v>8245</v>
      </c>
      <c r="J3664">
        <v>1425330960</v>
      </c>
      <c r="K3664">
        <v>1422393234</v>
      </c>
      <c r="L3664" t="b">
        <v>0</v>
      </c>
      <c r="M3664">
        <v>1</v>
      </c>
      <c r="N3664" t="b">
        <v>0</v>
      </c>
      <c r="O3664" t="s">
        <v>8287</v>
      </c>
      <c r="P3664">
        <f t="shared" si="228"/>
        <v>0</v>
      </c>
      <c r="Q3664">
        <f t="shared" si="229"/>
        <v>1</v>
      </c>
      <c r="R3664" s="12" t="s">
        <v>8313</v>
      </c>
      <c r="S3664" t="s">
        <v>8355</v>
      </c>
      <c r="T3664" s="17">
        <f t="shared" si="230"/>
        <v>42031.884652777779</v>
      </c>
      <c r="U3664" s="17">
        <f t="shared" si="231"/>
        <v>42516.748414351852</v>
      </c>
    </row>
    <row r="3665" spans="2:21" ht="42.75" hidden="1" x14ac:dyDescent="0.45">
      <c r="B3665">
        <v>1587</v>
      </c>
      <c r="C3665" s="9" t="s">
        <v>1588</v>
      </c>
      <c r="D3665" s="3" t="s">
        <v>5697</v>
      </c>
      <c r="E3665" s="5">
        <v>7500</v>
      </c>
      <c r="F3665" s="7">
        <v>1</v>
      </c>
      <c r="G3665" t="s">
        <v>8220</v>
      </c>
      <c r="H3665" t="s">
        <v>8223</v>
      </c>
      <c r="I3665" t="s">
        <v>8245</v>
      </c>
      <c r="J3665">
        <v>1418510965</v>
      </c>
      <c r="K3665">
        <v>1415918965</v>
      </c>
      <c r="L3665" t="b">
        <v>0</v>
      </c>
      <c r="M3665">
        <v>1</v>
      </c>
      <c r="N3665" t="b">
        <v>0</v>
      </c>
      <c r="O3665" t="s">
        <v>8289</v>
      </c>
      <c r="P3665">
        <f t="shared" si="228"/>
        <v>0</v>
      </c>
      <c r="Q3665">
        <f t="shared" si="229"/>
        <v>1</v>
      </c>
      <c r="R3665" s="12" t="s">
        <v>8313</v>
      </c>
      <c r="S3665" t="s">
        <v>8351</v>
      </c>
      <c r="T3665" s="17">
        <f t="shared" si="230"/>
        <v>41956.950983796298</v>
      </c>
      <c r="U3665" s="17">
        <f t="shared" si="231"/>
        <v>42420.171261574069</v>
      </c>
    </row>
    <row r="3666" spans="2:21" ht="57" hidden="1" x14ac:dyDescent="0.45">
      <c r="B3666">
        <v>1598</v>
      </c>
      <c r="C3666" s="9" t="s">
        <v>1599</v>
      </c>
      <c r="D3666" s="3" t="s">
        <v>5708</v>
      </c>
      <c r="E3666" s="5">
        <v>800</v>
      </c>
      <c r="F3666" s="7">
        <v>1</v>
      </c>
      <c r="G3666" t="s">
        <v>8220</v>
      </c>
      <c r="H3666" t="s">
        <v>8223</v>
      </c>
      <c r="I3666" t="s">
        <v>8245</v>
      </c>
      <c r="J3666">
        <v>1437926458</v>
      </c>
      <c r="K3666">
        <v>1432742458</v>
      </c>
      <c r="L3666" t="b">
        <v>0</v>
      </c>
      <c r="M3666">
        <v>1</v>
      </c>
      <c r="N3666" t="b">
        <v>0</v>
      </c>
      <c r="O3666" t="s">
        <v>8289</v>
      </c>
      <c r="P3666">
        <f t="shared" si="228"/>
        <v>0</v>
      </c>
      <c r="Q3666">
        <f t="shared" si="229"/>
        <v>1</v>
      </c>
      <c r="R3666" s="12" t="s">
        <v>8313</v>
      </c>
      <c r="S3666" t="s">
        <v>8351</v>
      </c>
      <c r="T3666" s="17">
        <f t="shared" si="230"/>
        <v>42151.667337962965</v>
      </c>
      <c r="U3666" s="17">
        <f t="shared" si="231"/>
        <v>41486.821527777778</v>
      </c>
    </row>
    <row r="3667" spans="2:21" hidden="1" x14ac:dyDescent="0.45">
      <c r="B3667">
        <v>1702</v>
      </c>
      <c r="C3667" s="9" t="s">
        <v>1703</v>
      </c>
      <c r="D3667" s="3" t="s">
        <v>5812</v>
      </c>
      <c r="E3667" s="5">
        <v>16500</v>
      </c>
      <c r="F3667" s="7">
        <v>1</v>
      </c>
      <c r="G3667" t="s">
        <v>8220</v>
      </c>
      <c r="H3667" t="s">
        <v>8223</v>
      </c>
      <c r="I3667" t="s">
        <v>8245</v>
      </c>
      <c r="J3667">
        <v>1427745150</v>
      </c>
      <c r="K3667">
        <v>1425156750</v>
      </c>
      <c r="L3667" t="b">
        <v>0</v>
      </c>
      <c r="M3667">
        <v>1</v>
      </c>
      <c r="N3667" t="b">
        <v>0</v>
      </c>
      <c r="O3667" t="s">
        <v>8291</v>
      </c>
      <c r="P3667">
        <f t="shared" si="228"/>
        <v>0</v>
      </c>
      <c r="Q3667">
        <f t="shared" si="229"/>
        <v>1</v>
      </c>
      <c r="R3667" s="12" t="s">
        <v>8327</v>
      </c>
      <c r="S3667" t="s">
        <v>8330</v>
      </c>
      <c r="T3667" s="17">
        <f t="shared" si="230"/>
        <v>42063.869791666672</v>
      </c>
      <c r="U3667" s="17">
        <f t="shared" si="231"/>
        <v>42065.886111111111</v>
      </c>
    </row>
    <row r="3668" spans="2:21" ht="42.75" hidden="1" x14ac:dyDescent="0.45">
      <c r="B3668">
        <v>1722</v>
      </c>
      <c r="C3668" s="9" t="s">
        <v>1723</v>
      </c>
      <c r="D3668" s="3" t="s">
        <v>5832</v>
      </c>
      <c r="E3668" s="5">
        <v>2880</v>
      </c>
      <c r="F3668" s="7">
        <v>1</v>
      </c>
      <c r="G3668" t="s">
        <v>8220</v>
      </c>
      <c r="H3668" t="s">
        <v>8223</v>
      </c>
      <c r="I3668" t="s">
        <v>8245</v>
      </c>
      <c r="J3668">
        <v>1459642200</v>
      </c>
      <c r="K3668">
        <v>1456441429</v>
      </c>
      <c r="L3668" t="b">
        <v>0</v>
      </c>
      <c r="M3668">
        <v>1</v>
      </c>
      <c r="N3668" t="b">
        <v>0</v>
      </c>
      <c r="O3668" t="s">
        <v>8291</v>
      </c>
      <c r="P3668">
        <f t="shared" si="228"/>
        <v>0</v>
      </c>
      <c r="Q3668">
        <f t="shared" si="229"/>
        <v>1</v>
      </c>
      <c r="R3668" s="12" t="s">
        <v>8327</v>
      </c>
      <c r="S3668" t="s">
        <v>8330</v>
      </c>
      <c r="T3668" s="17">
        <f t="shared" si="230"/>
        <v>42425.960983796293</v>
      </c>
      <c r="U3668" s="17">
        <f t="shared" si="231"/>
        <v>41986.950983796298</v>
      </c>
    </row>
    <row r="3669" spans="2:21" ht="42.75" hidden="1" x14ac:dyDescent="0.45">
      <c r="B3669">
        <v>1727</v>
      </c>
      <c r="C3669" s="9" t="s">
        <v>1728</v>
      </c>
      <c r="D3669" s="3" t="s">
        <v>5837</v>
      </c>
      <c r="E3669" s="5">
        <v>3000</v>
      </c>
      <c r="F3669" s="7">
        <v>1</v>
      </c>
      <c r="G3669" t="s">
        <v>8220</v>
      </c>
      <c r="H3669" t="s">
        <v>8224</v>
      </c>
      <c r="I3669" t="s">
        <v>8246</v>
      </c>
      <c r="J3669">
        <v>1428231600</v>
      </c>
      <c r="K3669">
        <v>1423520177</v>
      </c>
      <c r="L3669" t="b">
        <v>0</v>
      </c>
      <c r="M3669">
        <v>1</v>
      </c>
      <c r="N3669" t="b">
        <v>0</v>
      </c>
      <c r="O3669" t="s">
        <v>8291</v>
      </c>
      <c r="P3669">
        <f t="shared" si="228"/>
        <v>0</v>
      </c>
      <c r="Q3669">
        <f t="shared" si="229"/>
        <v>1</v>
      </c>
      <c r="R3669" s="12" t="s">
        <v>8327</v>
      </c>
      <c r="S3669" t="s">
        <v>8330</v>
      </c>
      <c r="T3669" s="17">
        <f t="shared" si="230"/>
        <v>42044.927974537044</v>
      </c>
      <c r="U3669" s="17">
        <f t="shared" si="231"/>
        <v>42211.667337962965</v>
      </c>
    </row>
    <row r="3670" spans="2:21" ht="42.75" hidden="1" x14ac:dyDescent="0.45">
      <c r="B3670">
        <v>1734</v>
      </c>
      <c r="C3670" s="9" t="s">
        <v>1735</v>
      </c>
      <c r="D3670" s="3" t="s">
        <v>5844</v>
      </c>
      <c r="E3670" s="5">
        <v>4500</v>
      </c>
      <c r="F3670" s="7">
        <v>1</v>
      </c>
      <c r="G3670" t="s">
        <v>8220</v>
      </c>
      <c r="H3670" t="s">
        <v>8223</v>
      </c>
      <c r="I3670" t="s">
        <v>8245</v>
      </c>
      <c r="J3670">
        <v>1431046356</v>
      </c>
      <c r="K3670">
        <v>1428454356</v>
      </c>
      <c r="L3670" t="b">
        <v>0</v>
      </c>
      <c r="M3670">
        <v>1</v>
      </c>
      <c r="N3670" t="b">
        <v>0</v>
      </c>
      <c r="O3670" t="s">
        <v>8291</v>
      </c>
      <c r="P3670">
        <f t="shared" si="228"/>
        <v>0</v>
      </c>
      <c r="Q3670">
        <f t="shared" si="229"/>
        <v>1</v>
      </c>
      <c r="R3670" s="12" t="s">
        <v>8327</v>
      </c>
      <c r="S3670" t="s">
        <v>8330</v>
      </c>
      <c r="T3670" s="17">
        <f t="shared" si="230"/>
        <v>42102.036527777775</v>
      </c>
      <c r="U3670" s="17">
        <f t="shared" si="231"/>
        <v>42093.828125</v>
      </c>
    </row>
    <row r="3671" spans="2:21" ht="42.75" hidden="1" x14ac:dyDescent="0.45">
      <c r="B3671">
        <v>1739</v>
      </c>
      <c r="C3671" s="9" t="s">
        <v>1740</v>
      </c>
      <c r="D3671" s="3" t="s">
        <v>5849</v>
      </c>
      <c r="E3671" s="5">
        <v>1000</v>
      </c>
      <c r="F3671" s="7">
        <v>1</v>
      </c>
      <c r="G3671" t="s">
        <v>8220</v>
      </c>
      <c r="H3671" t="s">
        <v>8223</v>
      </c>
      <c r="I3671" t="s">
        <v>8245</v>
      </c>
      <c r="J3671">
        <v>1462391932</v>
      </c>
      <c r="K3671">
        <v>1457297932</v>
      </c>
      <c r="L3671" t="b">
        <v>0</v>
      </c>
      <c r="M3671">
        <v>1</v>
      </c>
      <c r="N3671" t="b">
        <v>0</v>
      </c>
      <c r="O3671" t="s">
        <v>8291</v>
      </c>
      <c r="P3671">
        <f t="shared" si="228"/>
        <v>0</v>
      </c>
      <c r="Q3671">
        <f t="shared" si="229"/>
        <v>1</v>
      </c>
      <c r="R3671" s="12" t="s">
        <v>8327</v>
      </c>
      <c r="S3671" t="s">
        <v>8330</v>
      </c>
      <c r="T3671" s="17">
        <f t="shared" si="230"/>
        <v>42435.874212962968</v>
      </c>
      <c r="U3671" s="17">
        <f t="shared" si="231"/>
        <v>42463.006944444445</v>
      </c>
    </row>
    <row r="3672" spans="2:21" ht="42.75" hidden="1" x14ac:dyDescent="0.45">
      <c r="B3672">
        <v>1986</v>
      </c>
      <c r="C3672" s="9" t="s">
        <v>1987</v>
      </c>
      <c r="D3672" s="3" t="s">
        <v>6096</v>
      </c>
      <c r="E3672" s="5">
        <v>2000</v>
      </c>
      <c r="F3672" s="7">
        <v>1</v>
      </c>
      <c r="G3672" t="s">
        <v>8220</v>
      </c>
      <c r="H3672" t="s">
        <v>8224</v>
      </c>
      <c r="I3672" t="s">
        <v>8246</v>
      </c>
      <c r="J3672">
        <v>1457947483</v>
      </c>
      <c r="K3672">
        <v>1455359083</v>
      </c>
      <c r="L3672" t="b">
        <v>0</v>
      </c>
      <c r="M3672">
        <v>1</v>
      </c>
      <c r="N3672" t="b">
        <v>0</v>
      </c>
      <c r="O3672" t="s">
        <v>8294</v>
      </c>
      <c r="P3672">
        <f t="shared" si="228"/>
        <v>0</v>
      </c>
      <c r="Q3672">
        <f t="shared" si="229"/>
        <v>1</v>
      </c>
      <c r="R3672" s="12" t="s">
        <v>8313</v>
      </c>
      <c r="S3672" t="s">
        <v>8353</v>
      </c>
      <c r="T3672" s="17">
        <f t="shared" si="230"/>
        <v>42413.433831018512</v>
      </c>
      <c r="U3672" s="17">
        <f t="shared" si="231"/>
        <v>42099.458333333328</v>
      </c>
    </row>
    <row r="3673" spans="2:21" ht="42.75" hidden="1" x14ac:dyDescent="0.45">
      <c r="B3673">
        <v>2146</v>
      </c>
      <c r="C3673" s="9" t="s">
        <v>2147</v>
      </c>
      <c r="D3673" s="3" t="s">
        <v>6256</v>
      </c>
      <c r="E3673" s="5">
        <v>5000</v>
      </c>
      <c r="F3673" s="7">
        <v>1</v>
      </c>
      <c r="G3673" t="s">
        <v>8220</v>
      </c>
      <c r="H3673" t="s">
        <v>8223</v>
      </c>
      <c r="I3673" t="s">
        <v>8245</v>
      </c>
      <c r="J3673">
        <v>1455207510</v>
      </c>
      <c r="K3673">
        <v>1453997910</v>
      </c>
      <c r="L3673" t="b">
        <v>0</v>
      </c>
      <c r="M3673">
        <v>1</v>
      </c>
      <c r="N3673" t="b">
        <v>0</v>
      </c>
      <c r="O3673" t="s">
        <v>8280</v>
      </c>
      <c r="P3673">
        <f t="shared" si="228"/>
        <v>0</v>
      </c>
      <c r="Q3673">
        <f t="shared" si="229"/>
        <v>1</v>
      </c>
      <c r="R3673" s="12" t="s">
        <v>8316</v>
      </c>
      <c r="S3673" t="s">
        <v>8334</v>
      </c>
      <c r="T3673" s="17">
        <f t="shared" si="230"/>
        <v>42397.679513888885</v>
      </c>
      <c r="U3673" s="17">
        <f t="shared" si="231"/>
        <v>42132.036527777775</v>
      </c>
    </row>
    <row r="3674" spans="2:21" ht="42.75" hidden="1" x14ac:dyDescent="0.45">
      <c r="B3674">
        <v>2344</v>
      </c>
      <c r="C3674" s="9" t="s">
        <v>2345</v>
      </c>
      <c r="D3674" s="3" t="s">
        <v>6454</v>
      </c>
      <c r="E3674" s="5">
        <v>1000</v>
      </c>
      <c r="F3674" s="7">
        <v>1</v>
      </c>
      <c r="G3674" t="s">
        <v>8219</v>
      </c>
      <c r="H3674" t="s">
        <v>8228</v>
      </c>
      <c r="I3674" t="s">
        <v>8250</v>
      </c>
      <c r="J3674">
        <v>1466789269</v>
      </c>
      <c r="K3674">
        <v>1464197269</v>
      </c>
      <c r="L3674" t="b">
        <v>0</v>
      </c>
      <c r="M3674">
        <v>1</v>
      </c>
      <c r="N3674" t="b">
        <v>0</v>
      </c>
      <c r="O3674" t="s">
        <v>8270</v>
      </c>
      <c r="P3674">
        <f t="shared" si="228"/>
        <v>0</v>
      </c>
      <c r="Q3674">
        <f t="shared" si="229"/>
        <v>1</v>
      </c>
      <c r="R3674" s="12" t="s">
        <v>8308</v>
      </c>
      <c r="S3674" t="s">
        <v>8342</v>
      </c>
      <c r="T3674" s="17">
        <f t="shared" si="230"/>
        <v>42515.727650462963</v>
      </c>
      <c r="U3674" s="17">
        <f t="shared" si="231"/>
        <v>42494.832546296297</v>
      </c>
    </row>
    <row r="3675" spans="2:21" ht="28.5" hidden="1" x14ac:dyDescent="0.45">
      <c r="B3675">
        <v>2421</v>
      </c>
      <c r="C3675" s="9" t="s">
        <v>2422</v>
      </c>
      <c r="D3675" s="3" t="s">
        <v>6531</v>
      </c>
      <c r="E3675" s="5">
        <v>6000</v>
      </c>
      <c r="F3675" s="7">
        <v>1</v>
      </c>
      <c r="G3675" t="s">
        <v>8220</v>
      </c>
      <c r="H3675" t="s">
        <v>8223</v>
      </c>
      <c r="I3675" t="s">
        <v>8245</v>
      </c>
      <c r="J3675">
        <v>1424536196</v>
      </c>
      <c r="K3675">
        <v>1421944196</v>
      </c>
      <c r="L3675" t="b">
        <v>0</v>
      </c>
      <c r="M3675">
        <v>1</v>
      </c>
      <c r="N3675" t="b">
        <v>0</v>
      </c>
      <c r="O3675" t="s">
        <v>8282</v>
      </c>
      <c r="P3675">
        <f t="shared" si="228"/>
        <v>0</v>
      </c>
      <c r="Q3675">
        <f t="shared" si="229"/>
        <v>1</v>
      </c>
      <c r="R3675" s="12" t="s">
        <v>8319</v>
      </c>
      <c r="S3675" t="s">
        <v>8345</v>
      </c>
      <c r="T3675" s="17">
        <f t="shared" si="230"/>
        <v>42026.687453703707</v>
      </c>
      <c r="U3675" s="17">
        <f t="shared" si="231"/>
        <v>42443.392164351855</v>
      </c>
    </row>
    <row r="3676" spans="2:21" ht="28.5" hidden="1" x14ac:dyDescent="0.45">
      <c r="B3676">
        <v>2422</v>
      </c>
      <c r="C3676" s="9" t="s">
        <v>2423</v>
      </c>
      <c r="D3676" s="3" t="s">
        <v>6532</v>
      </c>
      <c r="E3676" s="5">
        <v>500</v>
      </c>
      <c r="F3676" s="7">
        <v>1</v>
      </c>
      <c r="G3676" t="s">
        <v>8220</v>
      </c>
      <c r="H3676" t="s">
        <v>8223</v>
      </c>
      <c r="I3676" t="s">
        <v>8245</v>
      </c>
      <c r="J3676">
        <v>1426091036</v>
      </c>
      <c r="K3676">
        <v>1423502636</v>
      </c>
      <c r="L3676" t="b">
        <v>0</v>
      </c>
      <c r="M3676">
        <v>1</v>
      </c>
      <c r="N3676" t="b">
        <v>0</v>
      </c>
      <c r="O3676" t="s">
        <v>8282</v>
      </c>
      <c r="P3676">
        <f t="shared" si="228"/>
        <v>0</v>
      </c>
      <c r="Q3676">
        <f t="shared" si="229"/>
        <v>1</v>
      </c>
      <c r="R3676" s="12" t="s">
        <v>8319</v>
      </c>
      <c r="S3676" t="s">
        <v>8345</v>
      </c>
      <c r="T3676" s="17">
        <f t="shared" si="230"/>
        <v>42044.724953703699</v>
      </c>
      <c r="U3676" s="17">
        <f t="shared" si="231"/>
        <v>42411.679513888885</v>
      </c>
    </row>
    <row r="3677" spans="2:21" ht="42.75" hidden="1" x14ac:dyDescent="0.45">
      <c r="B3677">
        <v>2425</v>
      </c>
      <c r="C3677" s="9" t="s">
        <v>2426</v>
      </c>
      <c r="D3677" s="3" t="s">
        <v>6535</v>
      </c>
      <c r="E3677" s="5">
        <v>3500</v>
      </c>
      <c r="F3677" s="7">
        <v>1</v>
      </c>
      <c r="G3677" t="s">
        <v>8220</v>
      </c>
      <c r="H3677" t="s">
        <v>8223</v>
      </c>
      <c r="I3677" t="s">
        <v>8245</v>
      </c>
      <c r="J3677">
        <v>1464386640</v>
      </c>
      <c r="K3677">
        <v>1463090149</v>
      </c>
      <c r="L3677" t="b">
        <v>0</v>
      </c>
      <c r="M3677">
        <v>1</v>
      </c>
      <c r="N3677" t="b">
        <v>0</v>
      </c>
      <c r="O3677" t="s">
        <v>8282</v>
      </c>
      <c r="P3677">
        <f t="shared" si="228"/>
        <v>0</v>
      </c>
      <c r="Q3677">
        <f t="shared" si="229"/>
        <v>1</v>
      </c>
      <c r="R3677" s="12" t="s">
        <v>8319</v>
      </c>
      <c r="S3677" t="s">
        <v>8345</v>
      </c>
      <c r="T3677" s="17">
        <f t="shared" si="230"/>
        <v>42502.913761574076</v>
      </c>
      <c r="U3677" s="17">
        <f t="shared" si="231"/>
        <v>42545.727650462963</v>
      </c>
    </row>
    <row r="3678" spans="2:21" ht="28.5" hidden="1" x14ac:dyDescent="0.45">
      <c r="B3678">
        <v>2427</v>
      </c>
      <c r="C3678" s="9" t="s">
        <v>2428</v>
      </c>
      <c r="D3678" s="3" t="s">
        <v>6537</v>
      </c>
      <c r="E3678" s="5">
        <v>50000</v>
      </c>
      <c r="F3678" s="7">
        <v>1</v>
      </c>
      <c r="G3678" t="s">
        <v>8220</v>
      </c>
      <c r="H3678" t="s">
        <v>8223</v>
      </c>
      <c r="I3678" t="s">
        <v>8245</v>
      </c>
      <c r="J3678">
        <v>1458715133</v>
      </c>
      <c r="K3678">
        <v>1455262733</v>
      </c>
      <c r="L3678" t="b">
        <v>0</v>
      </c>
      <c r="M3678">
        <v>1</v>
      </c>
      <c r="N3678" t="b">
        <v>0</v>
      </c>
      <c r="O3678" t="s">
        <v>8282</v>
      </c>
      <c r="P3678">
        <f t="shared" si="228"/>
        <v>0</v>
      </c>
      <c r="Q3678">
        <f t="shared" si="229"/>
        <v>1</v>
      </c>
      <c r="R3678" s="12" t="s">
        <v>8319</v>
      </c>
      <c r="S3678" t="s">
        <v>8345</v>
      </c>
      <c r="T3678" s="17">
        <f t="shared" si="230"/>
        <v>42412.318668981476</v>
      </c>
      <c r="U3678" s="17">
        <f t="shared" si="231"/>
        <v>42056.687453703707</v>
      </c>
    </row>
    <row r="3679" spans="2:21" ht="28.5" hidden="1" x14ac:dyDescent="0.45">
      <c r="B3679">
        <v>2428</v>
      </c>
      <c r="C3679" s="9" t="s">
        <v>2429</v>
      </c>
      <c r="D3679" s="3" t="s">
        <v>6538</v>
      </c>
      <c r="E3679" s="5">
        <v>35000</v>
      </c>
      <c r="F3679" s="7">
        <v>1</v>
      </c>
      <c r="G3679" t="s">
        <v>8220</v>
      </c>
      <c r="H3679" t="s">
        <v>8223</v>
      </c>
      <c r="I3679" t="s">
        <v>8245</v>
      </c>
      <c r="J3679">
        <v>1426182551</v>
      </c>
      <c r="K3679">
        <v>1423594151</v>
      </c>
      <c r="L3679" t="b">
        <v>0</v>
      </c>
      <c r="M3679">
        <v>1</v>
      </c>
      <c r="N3679" t="b">
        <v>0</v>
      </c>
      <c r="O3679" t="s">
        <v>8282</v>
      </c>
      <c r="P3679">
        <f t="shared" si="228"/>
        <v>0</v>
      </c>
      <c r="Q3679">
        <f t="shared" si="229"/>
        <v>1</v>
      </c>
      <c r="R3679" s="12" t="s">
        <v>8319</v>
      </c>
      <c r="S3679" t="s">
        <v>8345</v>
      </c>
      <c r="T3679" s="17">
        <f t="shared" si="230"/>
        <v>42045.784155092595</v>
      </c>
      <c r="U3679" s="17">
        <f t="shared" si="231"/>
        <v>42074.683287037042</v>
      </c>
    </row>
    <row r="3680" spans="2:21" ht="28.5" hidden="1" x14ac:dyDescent="0.45">
      <c r="B3680">
        <v>2582</v>
      </c>
      <c r="C3680" s="9" t="s">
        <v>2582</v>
      </c>
      <c r="D3680" s="3" t="s">
        <v>6692</v>
      </c>
      <c r="E3680" s="5">
        <v>90000</v>
      </c>
      <c r="F3680" s="7">
        <v>1</v>
      </c>
      <c r="G3680" t="s">
        <v>8220</v>
      </c>
      <c r="H3680" t="s">
        <v>8223</v>
      </c>
      <c r="I3680" t="s">
        <v>8245</v>
      </c>
      <c r="J3680">
        <v>1477784634</v>
      </c>
      <c r="K3680">
        <v>1475192634</v>
      </c>
      <c r="L3680" t="b">
        <v>0</v>
      </c>
      <c r="M3680">
        <v>1</v>
      </c>
      <c r="N3680" t="b">
        <v>0</v>
      </c>
      <c r="O3680" t="s">
        <v>8282</v>
      </c>
      <c r="P3680">
        <f t="shared" si="228"/>
        <v>0</v>
      </c>
      <c r="Q3680">
        <f t="shared" si="229"/>
        <v>1</v>
      </c>
      <c r="R3680" s="12" t="s">
        <v>8319</v>
      </c>
      <c r="S3680" t="s">
        <v>8345</v>
      </c>
      <c r="T3680" s="17">
        <f t="shared" si="230"/>
        <v>42642.988819444443</v>
      </c>
      <c r="U3680" s="17">
        <f t="shared" si="231"/>
        <v>42517.919444444444</v>
      </c>
    </row>
    <row r="3681" spans="2:22" ht="42.75" hidden="1" x14ac:dyDescent="0.45">
      <c r="B3681">
        <v>2594</v>
      </c>
      <c r="C3681" s="9" t="s">
        <v>2594</v>
      </c>
      <c r="D3681" s="3" t="s">
        <v>6704</v>
      </c>
      <c r="E3681" s="5">
        <v>80000</v>
      </c>
      <c r="F3681" s="7">
        <v>1</v>
      </c>
      <c r="G3681" t="s">
        <v>8220</v>
      </c>
      <c r="H3681" t="s">
        <v>8223</v>
      </c>
      <c r="I3681" t="s">
        <v>8245</v>
      </c>
      <c r="J3681">
        <v>1407453228</v>
      </c>
      <c r="K3681">
        <v>1404861228</v>
      </c>
      <c r="L3681" t="b">
        <v>0</v>
      </c>
      <c r="M3681">
        <v>1</v>
      </c>
      <c r="N3681" t="b">
        <v>0</v>
      </c>
      <c r="O3681" t="s">
        <v>8282</v>
      </c>
      <c r="P3681">
        <f t="shared" si="228"/>
        <v>0</v>
      </c>
      <c r="Q3681">
        <f t="shared" si="229"/>
        <v>1</v>
      </c>
      <c r="R3681" s="12" t="s">
        <v>8319</v>
      </c>
      <c r="S3681" t="s">
        <v>8345</v>
      </c>
      <c r="T3681" s="17">
        <f t="shared" si="230"/>
        <v>41828.967916666668</v>
      </c>
      <c r="U3681" s="17">
        <f t="shared" si="231"/>
        <v>42452.277002314819</v>
      </c>
    </row>
    <row r="3682" spans="2:22" ht="42.75" hidden="1" x14ac:dyDescent="0.45">
      <c r="B3682">
        <v>2689</v>
      </c>
      <c r="C3682" s="9" t="s">
        <v>2689</v>
      </c>
      <c r="D3682" s="3" t="s">
        <v>6799</v>
      </c>
      <c r="E3682" s="5">
        <v>35000</v>
      </c>
      <c r="F3682" s="7">
        <v>1</v>
      </c>
      <c r="G3682" t="s">
        <v>8220</v>
      </c>
      <c r="H3682" t="s">
        <v>8223</v>
      </c>
      <c r="I3682" t="s">
        <v>8245</v>
      </c>
      <c r="J3682">
        <v>1469919890</v>
      </c>
      <c r="K3682">
        <v>1467327890</v>
      </c>
      <c r="L3682" t="b">
        <v>0</v>
      </c>
      <c r="M3682">
        <v>1</v>
      </c>
      <c r="N3682" t="b">
        <v>0</v>
      </c>
      <c r="O3682" t="s">
        <v>8282</v>
      </c>
      <c r="P3682">
        <f t="shared" si="228"/>
        <v>0</v>
      </c>
      <c r="Q3682">
        <f t="shared" si="229"/>
        <v>1</v>
      </c>
      <c r="R3682" s="12" t="s">
        <v>8319</v>
      </c>
      <c r="S3682" t="s">
        <v>8345</v>
      </c>
      <c r="T3682" s="17">
        <f t="shared" si="230"/>
        <v>42551.961689814809</v>
      </c>
      <c r="U3682" s="17">
        <f t="shared" si="231"/>
        <v>42075.742488425924</v>
      </c>
    </row>
    <row r="3683" spans="2:22" ht="42.75" hidden="1" x14ac:dyDescent="0.45">
      <c r="B3683">
        <v>2694</v>
      </c>
      <c r="C3683" s="9" t="s">
        <v>2694</v>
      </c>
      <c r="D3683" s="3" t="s">
        <v>6804</v>
      </c>
      <c r="E3683" s="5">
        <v>30000</v>
      </c>
      <c r="F3683" s="7">
        <v>1</v>
      </c>
      <c r="G3683" t="s">
        <v>8220</v>
      </c>
      <c r="H3683" t="s">
        <v>8223</v>
      </c>
      <c r="I3683" t="s">
        <v>8245</v>
      </c>
      <c r="J3683">
        <v>1411701739</v>
      </c>
      <c r="K3683">
        <v>1409109739</v>
      </c>
      <c r="L3683" t="b">
        <v>0</v>
      </c>
      <c r="M3683">
        <v>1</v>
      </c>
      <c r="N3683" t="b">
        <v>0</v>
      </c>
      <c r="O3683" t="s">
        <v>8282</v>
      </c>
      <c r="P3683">
        <f t="shared" si="228"/>
        <v>0</v>
      </c>
      <c r="Q3683">
        <f t="shared" si="229"/>
        <v>1</v>
      </c>
      <c r="R3683" s="12" t="s">
        <v>8319</v>
      </c>
      <c r="S3683" t="s">
        <v>8345</v>
      </c>
      <c r="T3683" s="17">
        <f t="shared" si="230"/>
        <v>41878.140497685185</v>
      </c>
      <c r="U3683" s="17">
        <f t="shared" si="231"/>
        <v>42672.988819444443</v>
      </c>
    </row>
    <row r="3684" spans="2:22" ht="42.75" hidden="1" x14ac:dyDescent="0.45">
      <c r="B3684">
        <v>2773</v>
      </c>
      <c r="C3684" s="9" t="s">
        <v>2773</v>
      </c>
      <c r="D3684" s="3" t="s">
        <v>6883</v>
      </c>
      <c r="E3684" s="5">
        <v>530</v>
      </c>
      <c r="F3684" s="7">
        <v>1</v>
      </c>
      <c r="G3684" t="s">
        <v>8220</v>
      </c>
      <c r="H3684" t="s">
        <v>8228</v>
      </c>
      <c r="I3684" t="s">
        <v>8250</v>
      </c>
      <c r="J3684">
        <v>1461530721</v>
      </c>
      <c r="K3684">
        <v>1460666721</v>
      </c>
      <c r="L3684" t="b">
        <v>0</v>
      </c>
      <c r="M3684">
        <v>1</v>
      </c>
      <c r="N3684" t="b">
        <v>0</v>
      </c>
      <c r="O3684" t="s">
        <v>8302</v>
      </c>
      <c r="P3684">
        <f t="shared" si="228"/>
        <v>0</v>
      </c>
      <c r="Q3684">
        <f t="shared" si="229"/>
        <v>1</v>
      </c>
      <c r="R3684" s="12" t="s">
        <v>8311</v>
      </c>
      <c r="S3684" t="s">
        <v>8356</v>
      </c>
      <c r="T3684" s="17">
        <f t="shared" si="230"/>
        <v>42474.86482638889</v>
      </c>
      <c r="U3684" s="17">
        <f t="shared" si="231"/>
        <v>41858.967916666668</v>
      </c>
    </row>
    <row r="3685" spans="2:22" ht="42.75" x14ac:dyDescent="0.45">
      <c r="B3685">
        <v>2910</v>
      </c>
      <c r="C3685" s="9" t="s">
        <v>2910</v>
      </c>
      <c r="D3685" s="3" t="s">
        <v>7020</v>
      </c>
      <c r="E3685" s="5">
        <v>30000</v>
      </c>
      <c r="F3685" s="7">
        <v>1</v>
      </c>
      <c r="G3685" t="s">
        <v>8220</v>
      </c>
      <c r="H3685" t="s">
        <v>8224</v>
      </c>
      <c r="I3685" t="s">
        <v>8246</v>
      </c>
      <c r="J3685">
        <v>1434139887</v>
      </c>
      <c r="K3685">
        <v>1428955887</v>
      </c>
      <c r="L3685" t="b">
        <v>0</v>
      </c>
      <c r="M3685">
        <v>1</v>
      </c>
      <c r="N3685" t="b">
        <v>0</v>
      </c>
      <c r="O3685" t="s">
        <v>8269</v>
      </c>
      <c r="P3685">
        <f t="shared" si="228"/>
        <v>0</v>
      </c>
      <c r="Q3685">
        <f t="shared" si="229"/>
        <v>1</v>
      </c>
      <c r="R3685" s="12" t="s">
        <v>8323</v>
      </c>
      <c r="S3685" t="s">
        <v>8326</v>
      </c>
      <c r="T3685" s="17">
        <f t="shared" si="230"/>
        <v>42107.841284722221</v>
      </c>
      <c r="U3685" s="17">
        <f t="shared" si="231"/>
        <v>42581.961689814809</v>
      </c>
    </row>
    <row r="3686" spans="2:22" ht="28.5" x14ac:dyDescent="0.45">
      <c r="B3686">
        <v>2914</v>
      </c>
      <c r="C3686" s="9" t="s">
        <v>2914</v>
      </c>
      <c r="D3686" s="3" t="s">
        <v>7024</v>
      </c>
      <c r="E3686" s="5">
        <v>25000</v>
      </c>
      <c r="F3686" s="7">
        <v>1</v>
      </c>
      <c r="G3686" t="s">
        <v>8220</v>
      </c>
      <c r="H3686" t="s">
        <v>8224</v>
      </c>
      <c r="I3686" t="s">
        <v>8246</v>
      </c>
      <c r="J3686">
        <v>1426365994</v>
      </c>
      <c r="K3686">
        <v>1421185594</v>
      </c>
      <c r="L3686" t="b">
        <v>0</v>
      </c>
      <c r="M3686">
        <v>1</v>
      </c>
      <c r="N3686" t="b">
        <v>0</v>
      </c>
      <c r="O3686" t="s">
        <v>8269</v>
      </c>
      <c r="P3686">
        <f t="shared" si="228"/>
        <v>0</v>
      </c>
      <c r="Q3686">
        <f t="shared" si="229"/>
        <v>1</v>
      </c>
      <c r="R3686" s="12" t="s">
        <v>8323</v>
      </c>
      <c r="S3686" t="s">
        <v>8326</v>
      </c>
      <c r="T3686" s="17">
        <f t="shared" si="230"/>
        <v>42017.907337962963</v>
      </c>
      <c r="U3686" s="17">
        <f t="shared" si="231"/>
        <v>41908.140497685185</v>
      </c>
    </row>
    <row r="3687" spans="2:22" ht="42.75" hidden="1" x14ac:dyDescent="0.45">
      <c r="B3687">
        <v>2941</v>
      </c>
      <c r="C3687" s="9" t="s">
        <v>2941</v>
      </c>
      <c r="D3687" s="3" t="s">
        <v>7051</v>
      </c>
      <c r="E3687" s="5">
        <v>25000</v>
      </c>
      <c r="F3687" s="7">
        <v>1</v>
      </c>
      <c r="G3687" t="s">
        <v>8220</v>
      </c>
      <c r="H3687" t="s">
        <v>8223</v>
      </c>
      <c r="I3687" t="s">
        <v>8245</v>
      </c>
      <c r="J3687">
        <v>1425250955</v>
      </c>
      <c r="K3687">
        <v>1422658955</v>
      </c>
      <c r="L3687" t="b">
        <v>0</v>
      </c>
      <c r="M3687">
        <v>1</v>
      </c>
      <c r="N3687" t="b">
        <v>0</v>
      </c>
      <c r="O3687" t="s">
        <v>8301</v>
      </c>
      <c r="P3687">
        <f t="shared" si="228"/>
        <v>0</v>
      </c>
      <c r="Q3687">
        <f t="shared" si="229"/>
        <v>1</v>
      </c>
      <c r="R3687" s="12" t="s">
        <v>8323</v>
      </c>
      <c r="S3687" t="s">
        <v>8324</v>
      </c>
      <c r="T3687" s="17">
        <f t="shared" si="230"/>
        <v>42034.960127314815</v>
      </c>
      <c r="U3687" s="17">
        <f t="shared" si="231"/>
        <v>42484.86482638889</v>
      </c>
    </row>
    <row r="3688" spans="2:22" ht="42.75" hidden="1" x14ac:dyDescent="0.45">
      <c r="B3688">
        <v>3055</v>
      </c>
      <c r="C3688" s="9" t="s">
        <v>3055</v>
      </c>
      <c r="D3688" s="3" t="s">
        <v>7165</v>
      </c>
      <c r="E3688" s="5">
        <v>20000</v>
      </c>
      <c r="F3688" s="7">
        <v>1</v>
      </c>
      <c r="G3688" t="s">
        <v>8220</v>
      </c>
      <c r="H3688" t="s">
        <v>8223</v>
      </c>
      <c r="I3688" t="s">
        <v>8245</v>
      </c>
      <c r="J3688">
        <v>1420844390</v>
      </c>
      <c r="K3688">
        <v>1415660390</v>
      </c>
      <c r="L3688" t="b">
        <v>0</v>
      </c>
      <c r="M3688">
        <v>1</v>
      </c>
      <c r="N3688" t="b">
        <v>0</v>
      </c>
      <c r="O3688" t="s">
        <v>8301</v>
      </c>
      <c r="P3688">
        <f t="shared" si="228"/>
        <v>0</v>
      </c>
      <c r="Q3688">
        <f t="shared" si="229"/>
        <v>1</v>
      </c>
      <c r="R3688" s="12" t="s">
        <v>8323</v>
      </c>
      <c r="S3688" t="s">
        <v>8324</v>
      </c>
      <c r="T3688" s="17">
        <f t="shared" si="230"/>
        <v>41953.95821759259</v>
      </c>
      <c r="U3688" s="17">
        <f t="shared" si="231"/>
        <v>42167.841284722221</v>
      </c>
    </row>
    <row r="3689" spans="2:22" ht="42.75" hidden="1" x14ac:dyDescent="0.45">
      <c r="B3689">
        <v>3117</v>
      </c>
      <c r="C3689" s="9" t="s">
        <v>3117</v>
      </c>
      <c r="D3689" s="3" t="s">
        <v>7227</v>
      </c>
      <c r="E3689" s="5">
        <v>1000</v>
      </c>
      <c r="F3689" s="7">
        <v>1</v>
      </c>
      <c r="G3689" t="s">
        <v>8220</v>
      </c>
      <c r="H3689" t="s">
        <v>8224</v>
      </c>
      <c r="I3689" t="s">
        <v>8246</v>
      </c>
      <c r="J3689">
        <v>1464354720</v>
      </c>
      <c r="K3689">
        <v>1463648360</v>
      </c>
      <c r="L3689" t="b">
        <v>0</v>
      </c>
      <c r="M3689">
        <v>1</v>
      </c>
      <c r="N3689" t="b">
        <v>0</v>
      </c>
      <c r="O3689" t="s">
        <v>8301</v>
      </c>
      <c r="P3689">
        <f t="shared" si="228"/>
        <v>0</v>
      </c>
      <c r="Q3689">
        <f t="shared" si="229"/>
        <v>1</v>
      </c>
      <c r="R3689" s="12" t="s">
        <v>8323</v>
      </c>
      <c r="S3689" t="s">
        <v>8324</v>
      </c>
      <c r="T3689" s="17">
        <f t="shared" si="230"/>
        <v>42509.374537037031</v>
      </c>
      <c r="U3689" s="17">
        <f t="shared" si="231"/>
        <v>42077.865671296298</v>
      </c>
    </row>
    <row r="3690" spans="2:22" ht="42.75" hidden="1" x14ac:dyDescent="0.45">
      <c r="B3690">
        <v>3200</v>
      </c>
      <c r="C3690" s="9" t="s">
        <v>3200</v>
      </c>
      <c r="D3690" s="3" t="s">
        <v>7310</v>
      </c>
      <c r="E3690" s="5">
        <v>50000</v>
      </c>
      <c r="F3690" s="7">
        <v>1</v>
      </c>
      <c r="G3690" t="s">
        <v>8220</v>
      </c>
      <c r="H3690" t="s">
        <v>8223</v>
      </c>
      <c r="I3690" t="s">
        <v>8245</v>
      </c>
      <c r="J3690">
        <v>1461994440</v>
      </c>
      <c r="K3690">
        <v>1459410101</v>
      </c>
      <c r="L3690" t="b">
        <v>0</v>
      </c>
      <c r="M3690">
        <v>1</v>
      </c>
      <c r="N3690" t="b">
        <v>0</v>
      </c>
      <c r="O3690" t="s">
        <v>8303</v>
      </c>
      <c r="P3690">
        <f t="shared" si="228"/>
        <v>0</v>
      </c>
      <c r="Q3690">
        <f t="shared" si="229"/>
        <v>1</v>
      </c>
      <c r="R3690" s="12" t="s">
        <v>8323</v>
      </c>
      <c r="S3690" t="s">
        <v>8335</v>
      </c>
      <c r="T3690" s="17">
        <f t="shared" si="230"/>
        <v>42460.320613425924</v>
      </c>
      <c r="U3690" s="17">
        <f t="shared" si="231"/>
        <v>42064.960127314815</v>
      </c>
    </row>
    <row r="3691" spans="2:22" ht="42.75" hidden="1" x14ac:dyDescent="0.45">
      <c r="B3691">
        <v>3630</v>
      </c>
      <c r="C3691" s="9" t="s">
        <v>3628</v>
      </c>
      <c r="D3691" s="3" t="s">
        <v>7740</v>
      </c>
      <c r="E3691" s="5">
        <v>3000</v>
      </c>
      <c r="F3691" s="7">
        <v>1</v>
      </c>
      <c r="G3691" t="s">
        <v>8220</v>
      </c>
      <c r="H3691" t="s">
        <v>8224</v>
      </c>
      <c r="I3691" t="s">
        <v>8246</v>
      </c>
      <c r="J3691">
        <v>1417295990</v>
      </c>
      <c r="K3691">
        <v>1414700390</v>
      </c>
      <c r="L3691" t="b">
        <v>0</v>
      </c>
      <c r="M3691">
        <v>1</v>
      </c>
      <c r="N3691" t="b">
        <v>0</v>
      </c>
      <c r="O3691" t="s">
        <v>8303</v>
      </c>
      <c r="P3691">
        <f t="shared" si="228"/>
        <v>0</v>
      </c>
      <c r="Q3691">
        <f t="shared" si="229"/>
        <v>1</v>
      </c>
      <c r="R3691" s="12" t="s">
        <v>8323</v>
      </c>
      <c r="S3691" t="s">
        <v>8335</v>
      </c>
      <c r="T3691" s="17">
        <f t="shared" si="230"/>
        <v>41942.84710648148</v>
      </c>
      <c r="U3691" s="17">
        <f t="shared" si="231"/>
        <v>42013.95821759259</v>
      </c>
      <c r="V3691">
        <f>YEAR(T:T)</f>
        <v>2014</v>
      </c>
    </row>
    <row r="3692" spans="2:22" ht="42.75" hidden="1" x14ac:dyDescent="0.45">
      <c r="B3692">
        <v>3639</v>
      </c>
      <c r="C3692" s="9" t="s">
        <v>3637</v>
      </c>
      <c r="D3692" s="3" t="s">
        <v>7749</v>
      </c>
      <c r="E3692" s="5">
        <v>25000</v>
      </c>
      <c r="F3692" s="7">
        <v>1</v>
      </c>
      <c r="G3692" t="s">
        <v>8220</v>
      </c>
      <c r="H3692" t="s">
        <v>8223</v>
      </c>
      <c r="I3692" t="s">
        <v>8245</v>
      </c>
      <c r="J3692">
        <v>1475853060</v>
      </c>
      <c r="K3692">
        <v>1470672906</v>
      </c>
      <c r="L3692" t="b">
        <v>0</v>
      </c>
      <c r="M3692">
        <v>1</v>
      </c>
      <c r="N3692" t="b">
        <v>0</v>
      </c>
      <c r="O3692" t="s">
        <v>8303</v>
      </c>
      <c r="P3692">
        <f t="shared" si="228"/>
        <v>0</v>
      </c>
      <c r="Q3692">
        <f t="shared" si="229"/>
        <v>1</v>
      </c>
      <c r="R3692" s="12" t="s">
        <v>8323</v>
      </c>
      <c r="S3692" t="s">
        <v>8335</v>
      </c>
      <c r="T3692" s="17">
        <f t="shared" si="230"/>
        <v>42590.677152777775</v>
      </c>
      <c r="U3692" s="17">
        <f t="shared" si="231"/>
        <v>42517.55</v>
      </c>
    </row>
    <row r="3693" spans="2:22" ht="42.75" hidden="1" x14ac:dyDescent="0.45">
      <c r="B3693">
        <v>3645</v>
      </c>
      <c r="C3693" s="9" t="s">
        <v>3643</v>
      </c>
      <c r="D3693" s="3" t="s">
        <v>7755</v>
      </c>
      <c r="E3693" s="5">
        <v>1000</v>
      </c>
      <c r="F3693" s="7">
        <v>1</v>
      </c>
      <c r="G3693" t="s">
        <v>8220</v>
      </c>
      <c r="H3693" t="s">
        <v>8228</v>
      </c>
      <c r="I3693" t="s">
        <v>8250</v>
      </c>
      <c r="J3693">
        <v>1479773838</v>
      </c>
      <c r="K3693">
        <v>1477178238</v>
      </c>
      <c r="L3693" t="b">
        <v>0</v>
      </c>
      <c r="M3693">
        <v>1</v>
      </c>
      <c r="N3693" t="b">
        <v>0</v>
      </c>
      <c r="O3693" t="s">
        <v>8303</v>
      </c>
      <c r="P3693">
        <f t="shared" si="228"/>
        <v>0</v>
      </c>
      <c r="Q3693">
        <f t="shared" si="229"/>
        <v>1</v>
      </c>
      <c r="R3693" s="12" t="s">
        <v>8323</v>
      </c>
      <c r="S3693" t="s">
        <v>8335</v>
      </c>
      <c r="T3693" s="17">
        <f t="shared" si="230"/>
        <v>42665.970347222217</v>
      </c>
      <c r="U3693" s="17">
        <f t="shared" si="231"/>
        <v>42490.231944444444</v>
      </c>
    </row>
    <row r="3694" spans="2:22" ht="42.75" hidden="1" x14ac:dyDescent="0.45">
      <c r="B3694">
        <v>3796</v>
      </c>
      <c r="C3694" s="9" t="s">
        <v>3793</v>
      </c>
      <c r="D3694" s="3" t="s">
        <v>7906</v>
      </c>
      <c r="E3694" s="5">
        <v>22500</v>
      </c>
      <c r="F3694" s="7">
        <v>1</v>
      </c>
      <c r="G3694" t="s">
        <v>8220</v>
      </c>
      <c r="H3694" t="s">
        <v>8223</v>
      </c>
      <c r="I3694" t="s">
        <v>8245</v>
      </c>
      <c r="J3694">
        <v>1484354556</v>
      </c>
      <c r="K3694">
        <v>1479170556</v>
      </c>
      <c r="L3694" t="b">
        <v>0</v>
      </c>
      <c r="M3694">
        <v>1</v>
      </c>
      <c r="N3694" t="b">
        <v>0</v>
      </c>
      <c r="O3694" t="s">
        <v>8303</v>
      </c>
      <c r="P3694">
        <f t="shared" si="228"/>
        <v>0</v>
      </c>
      <c r="Q3694">
        <f t="shared" si="229"/>
        <v>1</v>
      </c>
      <c r="R3694" s="12" t="s">
        <v>8323</v>
      </c>
      <c r="S3694" t="s">
        <v>8335</v>
      </c>
      <c r="T3694" s="17">
        <f t="shared" si="230"/>
        <v>42689.029583333337</v>
      </c>
      <c r="U3694" s="17">
        <f t="shared" si="231"/>
        <v>41972.888773148152</v>
      </c>
    </row>
    <row r="3695" spans="2:22" ht="42.75" hidden="1" x14ac:dyDescent="0.45">
      <c r="B3695">
        <v>3856</v>
      </c>
      <c r="C3695" s="9" t="s">
        <v>3853</v>
      </c>
      <c r="D3695" s="3" t="s">
        <v>7965</v>
      </c>
      <c r="E3695" s="5">
        <v>5000</v>
      </c>
      <c r="F3695" s="7">
        <v>1</v>
      </c>
      <c r="G3695" t="s">
        <v>8220</v>
      </c>
      <c r="H3695" t="s">
        <v>8223</v>
      </c>
      <c r="I3695" t="s">
        <v>8245</v>
      </c>
      <c r="J3695">
        <v>1425833403</v>
      </c>
      <c r="K3695">
        <v>1423245003</v>
      </c>
      <c r="L3695" t="b">
        <v>0</v>
      </c>
      <c r="M3695">
        <v>1</v>
      </c>
      <c r="N3695" t="b">
        <v>0</v>
      </c>
      <c r="O3695" t="s">
        <v>8269</v>
      </c>
      <c r="P3695">
        <f t="shared" si="228"/>
        <v>0</v>
      </c>
      <c r="Q3695">
        <f t="shared" si="229"/>
        <v>1</v>
      </c>
      <c r="R3695" s="12" t="s">
        <v>8323</v>
      </c>
      <c r="S3695" t="s">
        <v>8326</v>
      </c>
      <c r="T3695" s="17">
        <f t="shared" si="230"/>
        <v>42041.743090277778</v>
      </c>
      <c r="U3695" s="17">
        <f t="shared" si="231"/>
        <v>42650.632638888885</v>
      </c>
    </row>
    <row r="3696" spans="2:22" ht="42.75" hidden="1" x14ac:dyDescent="0.45">
      <c r="B3696">
        <v>3859</v>
      </c>
      <c r="C3696" s="9" t="s">
        <v>3856</v>
      </c>
      <c r="D3696" s="3" t="s">
        <v>7968</v>
      </c>
      <c r="E3696" s="5">
        <v>2500</v>
      </c>
      <c r="F3696" s="7">
        <v>1</v>
      </c>
      <c r="G3696" t="s">
        <v>8220</v>
      </c>
      <c r="H3696" t="s">
        <v>8223</v>
      </c>
      <c r="I3696" t="s">
        <v>8245</v>
      </c>
      <c r="J3696">
        <v>1403730000</v>
      </c>
      <c r="K3696">
        <v>1401485207</v>
      </c>
      <c r="L3696" t="b">
        <v>0</v>
      </c>
      <c r="M3696">
        <v>1</v>
      </c>
      <c r="N3696" t="b">
        <v>0</v>
      </c>
      <c r="O3696" t="s">
        <v>8269</v>
      </c>
      <c r="P3696">
        <f t="shared" si="228"/>
        <v>0</v>
      </c>
      <c r="Q3696">
        <f t="shared" si="229"/>
        <v>1</v>
      </c>
      <c r="R3696" s="12" t="s">
        <v>8323</v>
      </c>
      <c r="S3696" t="s">
        <v>8326</v>
      </c>
      <c r="T3696" s="17">
        <f t="shared" si="230"/>
        <v>41789.893599537041</v>
      </c>
      <c r="U3696" s="17">
        <f t="shared" si="231"/>
        <v>42696.012013888889</v>
      </c>
    </row>
    <row r="3697" spans="2:21" ht="28.5" hidden="1" x14ac:dyDescent="0.45">
      <c r="B3697">
        <v>3862</v>
      </c>
      <c r="C3697" s="9" t="s">
        <v>3859</v>
      </c>
      <c r="D3697" s="3" t="s">
        <v>7971</v>
      </c>
      <c r="E3697" s="5">
        <v>7500</v>
      </c>
      <c r="F3697" s="7">
        <v>1</v>
      </c>
      <c r="G3697" t="s">
        <v>8220</v>
      </c>
      <c r="H3697" t="s">
        <v>8223</v>
      </c>
      <c r="I3697" t="s">
        <v>8245</v>
      </c>
      <c r="J3697">
        <v>1473699540</v>
      </c>
      <c r="K3697">
        <v>1472451356</v>
      </c>
      <c r="L3697" t="b">
        <v>0</v>
      </c>
      <c r="M3697">
        <v>1</v>
      </c>
      <c r="N3697" t="b">
        <v>0</v>
      </c>
      <c r="O3697" t="s">
        <v>8269</v>
      </c>
      <c r="P3697">
        <f t="shared" si="228"/>
        <v>0</v>
      </c>
      <c r="Q3697">
        <f t="shared" si="229"/>
        <v>1</v>
      </c>
      <c r="R3697" s="12" t="s">
        <v>8323</v>
      </c>
      <c r="S3697" t="s">
        <v>8326</v>
      </c>
      <c r="T3697" s="17">
        <f t="shared" si="230"/>
        <v>42611.261064814811</v>
      </c>
      <c r="U3697" s="17">
        <f t="shared" si="231"/>
        <v>42749.029583333337</v>
      </c>
    </row>
    <row r="3698" spans="2:21" ht="42.75" hidden="1" x14ac:dyDescent="0.45">
      <c r="B3698">
        <v>3912</v>
      </c>
      <c r="C3698" s="9" t="s">
        <v>3909</v>
      </c>
      <c r="D3698" s="3" t="s">
        <v>8020</v>
      </c>
      <c r="E3698" s="5">
        <v>15000</v>
      </c>
      <c r="F3698" s="7">
        <v>1</v>
      </c>
      <c r="G3698" t="s">
        <v>8220</v>
      </c>
      <c r="H3698" t="s">
        <v>8223</v>
      </c>
      <c r="I3698" t="s">
        <v>8245</v>
      </c>
      <c r="J3698">
        <v>1429936500</v>
      </c>
      <c r="K3698">
        <v>1424759330</v>
      </c>
      <c r="L3698" t="b">
        <v>0</v>
      </c>
      <c r="M3698">
        <v>1</v>
      </c>
      <c r="N3698" t="b">
        <v>0</v>
      </c>
      <c r="O3698" t="s">
        <v>8269</v>
      </c>
      <c r="P3698">
        <f t="shared" si="228"/>
        <v>0</v>
      </c>
      <c r="Q3698">
        <f t="shared" si="229"/>
        <v>1</v>
      </c>
      <c r="R3698" s="12" t="s">
        <v>8323</v>
      </c>
      <c r="S3698" t="s">
        <v>8326</v>
      </c>
      <c r="T3698" s="17">
        <f t="shared" si="230"/>
        <v>42059.270023148143</v>
      </c>
      <c r="U3698" s="17">
        <f t="shared" si="231"/>
        <v>42071.701423611114</v>
      </c>
    </row>
    <row r="3699" spans="2:21" ht="42.75" hidden="1" x14ac:dyDescent="0.45">
      <c r="B3699">
        <v>3932</v>
      </c>
      <c r="C3699" s="9" t="s">
        <v>3929</v>
      </c>
      <c r="D3699" s="3" t="s">
        <v>8040</v>
      </c>
      <c r="E3699" s="5">
        <v>12000</v>
      </c>
      <c r="F3699" s="7">
        <v>1</v>
      </c>
      <c r="G3699" t="s">
        <v>8220</v>
      </c>
      <c r="H3699" t="s">
        <v>8223</v>
      </c>
      <c r="I3699" t="s">
        <v>8245</v>
      </c>
      <c r="J3699">
        <v>1458097364</v>
      </c>
      <c r="K3699">
        <v>1455508964</v>
      </c>
      <c r="L3699" t="b">
        <v>0</v>
      </c>
      <c r="M3699">
        <v>1</v>
      </c>
      <c r="N3699" t="b">
        <v>0</v>
      </c>
      <c r="O3699" t="s">
        <v>8269</v>
      </c>
      <c r="P3699">
        <f t="shared" si="228"/>
        <v>0</v>
      </c>
      <c r="Q3699">
        <f t="shared" si="229"/>
        <v>1</v>
      </c>
      <c r="R3699" s="12" t="s">
        <v>8323</v>
      </c>
      <c r="S3699" t="s">
        <v>8326</v>
      </c>
      <c r="T3699" s="17">
        <f t="shared" si="230"/>
        <v>42415.168564814812</v>
      </c>
      <c r="U3699" s="17">
        <f t="shared" si="231"/>
        <v>41815.875</v>
      </c>
    </row>
    <row r="3700" spans="2:21" ht="42.75" hidden="1" x14ac:dyDescent="0.45">
      <c r="B3700">
        <v>3951</v>
      </c>
      <c r="C3700" s="9" t="s">
        <v>3948</v>
      </c>
      <c r="D3700" s="3" t="s">
        <v>6961</v>
      </c>
      <c r="E3700" s="5">
        <v>200000</v>
      </c>
      <c r="F3700" s="7">
        <v>1</v>
      </c>
      <c r="G3700" t="s">
        <v>8220</v>
      </c>
      <c r="H3700" t="s">
        <v>8240</v>
      </c>
      <c r="I3700" t="s">
        <v>8248</v>
      </c>
      <c r="J3700">
        <v>1462301342</v>
      </c>
      <c r="K3700">
        <v>1457120942</v>
      </c>
      <c r="L3700" t="b">
        <v>0</v>
      </c>
      <c r="M3700">
        <v>1</v>
      </c>
      <c r="N3700" t="b">
        <v>0</v>
      </c>
      <c r="O3700" t="s">
        <v>8269</v>
      </c>
      <c r="P3700">
        <f t="shared" si="228"/>
        <v>0</v>
      </c>
      <c r="Q3700">
        <f t="shared" si="229"/>
        <v>1</v>
      </c>
      <c r="R3700" s="12" t="s">
        <v>8323</v>
      </c>
      <c r="S3700" t="s">
        <v>8326</v>
      </c>
      <c r="T3700" s="17">
        <f t="shared" si="230"/>
        <v>42433.825717592597</v>
      </c>
      <c r="U3700" s="17">
        <f t="shared" si="231"/>
        <v>42625.707638888889</v>
      </c>
    </row>
    <row r="3701" spans="2:21" hidden="1" x14ac:dyDescent="0.45">
      <c r="B3701">
        <v>4004</v>
      </c>
      <c r="C3701" s="9" t="s">
        <v>4000</v>
      </c>
      <c r="D3701" s="3" t="s">
        <v>8109</v>
      </c>
      <c r="E3701" s="5">
        <v>500</v>
      </c>
      <c r="F3701" s="7">
        <v>1</v>
      </c>
      <c r="G3701" t="s">
        <v>8220</v>
      </c>
      <c r="H3701" t="s">
        <v>8223</v>
      </c>
      <c r="I3701" t="s">
        <v>8245</v>
      </c>
      <c r="J3701">
        <v>1412740457</v>
      </c>
      <c r="K3701">
        <v>1410148457</v>
      </c>
      <c r="L3701" t="b">
        <v>0</v>
      </c>
      <c r="M3701">
        <v>1</v>
      </c>
      <c r="N3701" t="b">
        <v>0</v>
      </c>
      <c r="O3701" t="s">
        <v>8269</v>
      </c>
      <c r="P3701">
        <f t="shared" si="228"/>
        <v>0</v>
      </c>
      <c r="Q3701">
        <f t="shared" si="229"/>
        <v>1</v>
      </c>
      <c r="R3701" s="12" t="s">
        <v>8323</v>
      </c>
      <c r="S3701" t="s">
        <v>8326</v>
      </c>
      <c r="T3701" s="17">
        <f t="shared" si="230"/>
        <v>41890.16269675926</v>
      </c>
      <c r="U3701" s="17">
        <f t="shared" si="231"/>
        <v>42119.190972222219</v>
      </c>
    </row>
    <row r="3702" spans="2:21" ht="42.75" hidden="1" x14ac:dyDescent="0.45">
      <c r="B3702">
        <v>4015</v>
      </c>
      <c r="C3702" s="9" t="s">
        <v>4011</v>
      </c>
      <c r="D3702" s="3" t="s">
        <v>8120</v>
      </c>
      <c r="E3702" s="5">
        <v>7000</v>
      </c>
      <c r="F3702" s="7">
        <v>1</v>
      </c>
      <c r="G3702" t="s">
        <v>8220</v>
      </c>
      <c r="H3702" t="s">
        <v>8223</v>
      </c>
      <c r="I3702" t="s">
        <v>8245</v>
      </c>
      <c r="J3702">
        <v>1437331463</v>
      </c>
      <c r="K3702">
        <v>1434739463</v>
      </c>
      <c r="L3702" t="b">
        <v>0</v>
      </c>
      <c r="M3702">
        <v>1</v>
      </c>
      <c r="N3702" t="b">
        <v>0</v>
      </c>
      <c r="O3702" t="s">
        <v>8269</v>
      </c>
      <c r="P3702">
        <f t="shared" si="228"/>
        <v>0</v>
      </c>
      <c r="Q3702">
        <f t="shared" si="229"/>
        <v>1</v>
      </c>
      <c r="R3702" s="12" t="s">
        <v>8323</v>
      </c>
      <c r="S3702" t="s">
        <v>8326</v>
      </c>
      <c r="T3702" s="17">
        <f t="shared" si="230"/>
        <v>42174.780821759254</v>
      </c>
      <c r="U3702" s="17">
        <f t="shared" si="231"/>
        <v>42445.126898148148</v>
      </c>
    </row>
    <row r="3703" spans="2:21" ht="42.75" hidden="1" x14ac:dyDescent="0.45">
      <c r="B3703">
        <v>4045</v>
      </c>
      <c r="C3703" s="9" t="s">
        <v>4041</v>
      </c>
      <c r="D3703" s="3" t="s">
        <v>8149</v>
      </c>
      <c r="E3703" s="5">
        <v>5000</v>
      </c>
      <c r="F3703" s="7">
        <v>1</v>
      </c>
      <c r="G3703" t="s">
        <v>8220</v>
      </c>
      <c r="H3703" t="s">
        <v>8225</v>
      </c>
      <c r="I3703" t="s">
        <v>8247</v>
      </c>
      <c r="J3703">
        <v>1408596589</v>
      </c>
      <c r="K3703">
        <v>1406004589</v>
      </c>
      <c r="L3703" t="b">
        <v>0</v>
      </c>
      <c r="M3703">
        <v>1</v>
      </c>
      <c r="N3703" t="b">
        <v>0</v>
      </c>
      <c r="O3703" t="s">
        <v>8269</v>
      </c>
      <c r="P3703">
        <f t="shared" si="228"/>
        <v>0</v>
      </c>
      <c r="Q3703">
        <f t="shared" si="229"/>
        <v>1</v>
      </c>
      <c r="R3703" s="12" t="s">
        <v>8323</v>
      </c>
      <c r="S3703" t="s">
        <v>8326</v>
      </c>
      <c r="T3703" s="17">
        <f t="shared" si="230"/>
        <v>41842.201261574075</v>
      </c>
      <c r="U3703" s="17">
        <f t="shared" si="231"/>
        <v>42493.784050925926</v>
      </c>
    </row>
    <row r="3704" spans="2:21" ht="42.75" hidden="1" x14ac:dyDescent="0.45">
      <c r="B3704">
        <v>4050</v>
      </c>
      <c r="C3704" s="9" t="s">
        <v>4046</v>
      </c>
      <c r="D3704" s="3" t="s">
        <v>8154</v>
      </c>
      <c r="E3704" s="5">
        <v>1500</v>
      </c>
      <c r="F3704" s="7">
        <v>1</v>
      </c>
      <c r="G3704" t="s">
        <v>8220</v>
      </c>
      <c r="H3704" t="s">
        <v>8223</v>
      </c>
      <c r="I3704" t="s">
        <v>8245</v>
      </c>
      <c r="J3704">
        <v>1414077391</v>
      </c>
      <c r="K3704">
        <v>1411485391</v>
      </c>
      <c r="L3704" t="b">
        <v>0</v>
      </c>
      <c r="M3704">
        <v>1</v>
      </c>
      <c r="N3704" t="b">
        <v>0</v>
      </c>
      <c r="O3704" t="s">
        <v>8269</v>
      </c>
      <c r="P3704">
        <f t="shared" si="228"/>
        <v>0</v>
      </c>
      <c r="Q3704">
        <f t="shared" si="229"/>
        <v>1</v>
      </c>
      <c r="R3704" s="12" t="s">
        <v>8323</v>
      </c>
      <c r="S3704" t="s">
        <v>8326</v>
      </c>
      <c r="T3704" s="17">
        <f t="shared" si="230"/>
        <v>41905.636469907404</v>
      </c>
      <c r="U3704" s="17">
        <f t="shared" si="231"/>
        <v>41920.16269675926</v>
      </c>
    </row>
    <row r="3705" spans="2:21" ht="42.75" hidden="1" x14ac:dyDescent="0.45">
      <c r="B3705">
        <v>4112</v>
      </c>
      <c r="C3705" s="9" t="s">
        <v>4108</v>
      </c>
      <c r="D3705" s="3" t="s">
        <v>6961</v>
      </c>
      <c r="E3705" s="5">
        <v>2500</v>
      </c>
      <c r="F3705" s="7">
        <v>1</v>
      </c>
      <c r="G3705" t="s">
        <v>8220</v>
      </c>
      <c r="H3705" t="s">
        <v>8240</v>
      </c>
      <c r="I3705" t="s">
        <v>8248</v>
      </c>
      <c r="J3705">
        <v>1456617600</v>
      </c>
      <c r="K3705">
        <v>1454280186</v>
      </c>
      <c r="L3705" t="b">
        <v>0</v>
      </c>
      <c r="M3705">
        <v>1</v>
      </c>
      <c r="N3705" t="b">
        <v>0</v>
      </c>
      <c r="O3705" t="s">
        <v>8269</v>
      </c>
      <c r="P3705">
        <f t="shared" si="228"/>
        <v>0</v>
      </c>
      <c r="Q3705">
        <f t="shared" si="229"/>
        <v>1</v>
      </c>
      <c r="R3705" s="12" t="s">
        <v>8323</v>
      </c>
      <c r="S3705" t="s">
        <v>8326</v>
      </c>
      <c r="T3705" s="17">
        <f t="shared" si="230"/>
        <v>42400.946597222224</v>
      </c>
      <c r="U3705" s="17">
        <f t="shared" si="231"/>
        <v>42204.780821759254</v>
      </c>
    </row>
    <row r="3706" spans="2:21" ht="28.5" hidden="1" x14ac:dyDescent="0.45">
      <c r="B3706">
        <v>122</v>
      </c>
      <c r="C3706" s="9" t="s">
        <v>124</v>
      </c>
      <c r="D3706" s="3" t="s">
        <v>4233</v>
      </c>
      <c r="E3706" s="5">
        <v>100000000</v>
      </c>
      <c r="F3706" s="7">
        <v>0</v>
      </c>
      <c r="G3706" t="s">
        <v>8219</v>
      </c>
      <c r="H3706" t="s">
        <v>8223</v>
      </c>
      <c r="I3706" t="s">
        <v>8245</v>
      </c>
      <c r="J3706">
        <v>1476094907</v>
      </c>
      <c r="K3706">
        <v>1470910907</v>
      </c>
      <c r="L3706" t="b">
        <v>0</v>
      </c>
      <c r="M3706">
        <v>0</v>
      </c>
      <c r="N3706" t="b">
        <v>0</v>
      </c>
      <c r="O3706" t="s">
        <v>8265</v>
      </c>
      <c r="P3706">
        <f t="shared" si="228"/>
        <v>0</v>
      </c>
      <c r="Q3706" t="s">
        <v>7235</v>
      </c>
      <c r="R3706" s="12" t="s">
        <v>8321</v>
      </c>
      <c r="S3706" t="s">
        <v>8337</v>
      </c>
      <c r="T3706" s="17">
        <f t="shared" si="230"/>
        <v>42593.431793981479</v>
      </c>
      <c r="U3706" s="17">
        <f t="shared" si="231"/>
        <v>41872.201261574075</v>
      </c>
    </row>
    <row r="3707" spans="2:21" ht="42.75" hidden="1" x14ac:dyDescent="0.45">
      <c r="B3707">
        <v>124</v>
      </c>
      <c r="C3707" s="9" t="s">
        <v>126</v>
      </c>
      <c r="D3707" s="3" t="s">
        <v>4235</v>
      </c>
      <c r="E3707" s="5">
        <v>4000</v>
      </c>
      <c r="F3707" s="7">
        <v>0</v>
      </c>
      <c r="G3707" t="s">
        <v>8219</v>
      </c>
      <c r="H3707" t="s">
        <v>8223</v>
      </c>
      <c r="I3707" t="s">
        <v>8245</v>
      </c>
      <c r="J3707">
        <v>1431728242</v>
      </c>
      <c r="K3707">
        <v>1429568242</v>
      </c>
      <c r="L3707" t="b">
        <v>0</v>
      </c>
      <c r="M3707">
        <v>0</v>
      </c>
      <c r="N3707" t="b">
        <v>0</v>
      </c>
      <c r="O3707" t="s">
        <v>8265</v>
      </c>
      <c r="P3707">
        <f t="shared" si="228"/>
        <v>0</v>
      </c>
      <c r="Q3707" t="s">
        <v>7235</v>
      </c>
      <c r="R3707" s="12" t="s">
        <v>8321</v>
      </c>
      <c r="S3707" t="s">
        <v>8337</v>
      </c>
      <c r="T3707" s="17">
        <f t="shared" si="230"/>
        <v>42114.928726851853</v>
      </c>
      <c r="U3707" s="17">
        <f t="shared" si="231"/>
        <v>41935.636469907404</v>
      </c>
    </row>
    <row r="3708" spans="2:21" ht="42.75" hidden="1" x14ac:dyDescent="0.45">
      <c r="B3708">
        <v>129</v>
      </c>
      <c r="C3708" s="9" t="s">
        <v>131</v>
      </c>
      <c r="D3708" s="3" t="s">
        <v>4240</v>
      </c>
      <c r="E3708" s="5">
        <v>20000</v>
      </c>
      <c r="F3708" s="7">
        <v>0</v>
      </c>
      <c r="G3708" t="s">
        <v>8219</v>
      </c>
      <c r="H3708" t="s">
        <v>8223</v>
      </c>
      <c r="I3708" t="s">
        <v>8245</v>
      </c>
      <c r="J3708">
        <v>1414708183</v>
      </c>
      <c r="K3708">
        <v>1409524183</v>
      </c>
      <c r="L3708" t="b">
        <v>0</v>
      </c>
      <c r="M3708">
        <v>0</v>
      </c>
      <c r="N3708" t="b">
        <v>0</v>
      </c>
      <c r="O3708" t="s">
        <v>8265</v>
      </c>
      <c r="P3708">
        <f t="shared" si="228"/>
        <v>0</v>
      </c>
      <c r="Q3708" t="s">
        <v>7235</v>
      </c>
      <c r="R3708" s="12" t="s">
        <v>8321</v>
      </c>
      <c r="S3708" t="s">
        <v>8337</v>
      </c>
      <c r="T3708" s="17">
        <f t="shared" si="230"/>
        <v>41882.937303240738</v>
      </c>
      <c r="U3708" s="17">
        <f t="shared" si="231"/>
        <v>42428</v>
      </c>
    </row>
    <row r="3709" spans="2:21" ht="42.75" hidden="1" x14ac:dyDescent="0.45">
      <c r="B3709">
        <v>130</v>
      </c>
      <c r="C3709" s="9" t="s">
        <v>132</v>
      </c>
      <c r="D3709" s="3" t="s">
        <v>4241</v>
      </c>
      <c r="E3709" s="5">
        <v>600</v>
      </c>
      <c r="F3709" s="7">
        <v>0</v>
      </c>
      <c r="G3709" t="s">
        <v>8219</v>
      </c>
      <c r="H3709" t="s">
        <v>8224</v>
      </c>
      <c r="I3709" t="s">
        <v>8246</v>
      </c>
      <c r="J3709">
        <v>1402949760</v>
      </c>
      <c r="K3709">
        <v>1400536692</v>
      </c>
      <c r="L3709" t="b">
        <v>0</v>
      </c>
      <c r="M3709">
        <v>0</v>
      </c>
      <c r="N3709" t="b">
        <v>0</v>
      </c>
      <c r="O3709" t="s">
        <v>8265</v>
      </c>
      <c r="P3709">
        <f t="shared" si="228"/>
        <v>0</v>
      </c>
      <c r="Q3709" t="s">
        <v>7235</v>
      </c>
      <c r="R3709" s="12" t="s">
        <v>8321</v>
      </c>
      <c r="S3709" t="s">
        <v>8337</v>
      </c>
      <c r="T3709" s="17">
        <f t="shared" si="230"/>
        <v>41778.915416666663</v>
      </c>
      <c r="U3709" s="17">
        <f t="shared" si="231"/>
        <v>42653.431793981479</v>
      </c>
    </row>
    <row r="3710" spans="2:21" hidden="1" x14ac:dyDescent="0.45">
      <c r="B3710">
        <v>131</v>
      </c>
      <c r="C3710" s="9" t="s">
        <v>133</v>
      </c>
      <c r="D3710" s="3" t="s">
        <v>4242</v>
      </c>
      <c r="E3710" s="5">
        <v>1200</v>
      </c>
      <c r="F3710" s="7">
        <v>0</v>
      </c>
      <c r="G3710" t="s">
        <v>8219</v>
      </c>
      <c r="H3710" t="s">
        <v>8223</v>
      </c>
      <c r="I3710" t="s">
        <v>8245</v>
      </c>
      <c r="J3710">
        <v>1467763200</v>
      </c>
      <c r="K3710">
        <v>1466453161</v>
      </c>
      <c r="L3710" t="b">
        <v>0</v>
      </c>
      <c r="M3710">
        <v>0</v>
      </c>
      <c r="N3710" t="b">
        <v>0</v>
      </c>
      <c r="O3710" t="s">
        <v>8265</v>
      </c>
      <c r="P3710">
        <f t="shared" si="228"/>
        <v>0</v>
      </c>
      <c r="Q3710" t="s">
        <v>7235</v>
      </c>
      <c r="R3710" s="12" t="s">
        <v>8321</v>
      </c>
      <c r="S3710" t="s">
        <v>8337</v>
      </c>
      <c r="T3710" s="17">
        <f t="shared" si="230"/>
        <v>42541.837511574078</v>
      </c>
      <c r="U3710" s="17">
        <f t="shared" si="231"/>
        <v>42139.928726851853</v>
      </c>
    </row>
    <row r="3711" spans="2:21" ht="28.5" hidden="1" x14ac:dyDescent="0.45">
      <c r="B3711">
        <v>133</v>
      </c>
      <c r="C3711" s="9" t="s">
        <v>135</v>
      </c>
      <c r="D3711" s="3" t="s">
        <v>4244</v>
      </c>
      <c r="E3711" s="5">
        <v>71764</v>
      </c>
      <c r="F3711" s="7">
        <v>0</v>
      </c>
      <c r="G3711" t="s">
        <v>8219</v>
      </c>
      <c r="H3711" t="s">
        <v>8223</v>
      </c>
      <c r="I3711" t="s">
        <v>8245</v>
      </c>
      <c r="J3711">
        <v>1464715860</v>
      </c>
      <c r="K3711">
        <v>1462130584</v>
      </c>
      <c r="L3711" t="b">
        <v>0</v>
      </c>
      <c r="M3711">
        <v>0</v>
      </c>
      <c r="N3711" t="b">
        <v>0</v>
      </c>
      <c r="O3711" t="s">
        <v>8265</v>
      </c>
      <c r="P3711">
        <f t="shared" si="228"/>
        <v>0</v>
      </c>
      <c r="Q3711" t="s">
        <v>7235</v>
      </c>
      <c r="R3711" s="12" t="s">
        <v>8321</v>
      </c>
      <c r="S3711" t="s">
        <v>8337</v>
      </c>
      <c r="T3711" s="17">
        <f t="shared" si="230"/>
        <v>42491.80768518518</v>
      </c>
      <c r="U3711" s="17">
        <f t="shared" si="231"/>
        <v>41942.937303240738</v>
      </c>
    </row>
    <row r="3712" spans="2:21" ht="28.5" hidden="1" x14ac:dyDescent="0.45">
      <c r="B3712">
        <v>134</v>
      </c>
      <c r="C3712" s="9" t="s">
        <v>136</v>
      </c>
      <c r="D3712" s="3" t="s">
        <v>4245</v>
      </c>
      <c r="E3712" s="5">
        <v>5000</v>
      </c>
      <c r="F3712" s="7">
        <v>0</v>
      </c>
      <c r="G3712" t="s">
        <v>8219</v>
      </c>
      <c r="H3712" t="s">
        <v>8223</v>
      </c>
      <c r="I3712" t="s">
        <v>8245</v>
      </c>
      <c r="J3712">
        <v>1441386000</v>
      </c>
      <c r="K3712">
        <v>1438811418</v>
      </c>
      <c r="L3712" t="b">
        <v>0</v>
      </c>
      <c r="M3712">
        <v>0</v>
      </c>
      <c r="N3712" t="b">
        <v>0</v>
      </c>
      <c r="O3712" t="s">
        <v>8265</v>
      </c>
      <c r="P3712">
        <f t="shared" si="228"/>
        <v>0</v>
      </c>
      <c r="Q3712" t="s">
        <v>7235</v>
      </c>
      <c r="R3712" s="12" t="s">
        <v>8321</v>
      </c>
      <c r="S3712" t="s">
        <v>8337</v>
      </c>
      <c r="T3712" s="17">
        <f t="shared" si="230"/>
        <v>42221.909930555557</v>
      </c>
      <c r="U3712" s="17">
        <f t="shared" si="231"/>
        <v>41806.844444444447</v>
      </c>
    </row>
    <row r="3713" spans="2:21" ht="42.75" hidden="1" x14ac:dyDescent="0.45">
      <c r="B3713">
        <v>136</v>
      </c>
      <c r="C3713" s="9" t="s">
        <v>138</v>
      </c>
      <c r="D3713" s="3" t="s">
        <v>4232</v>
      </c>
      <c r="E3713" s="5">
        <v>3000</v>
      </c>
      <c r="F3713" s="7">
        <v>0</v>
      </c>
      <c r="G3713" t="s">
        <v>8219</v>
      </c>
      <c r="H3713" t="s">
        <v>8223</v>
      </c>
      <c r="I3713" t="s">
        <v>8245</v>
      </c>
      <c r="J3713">
        <v>1431771360</v>
      </c>
      <c r="K3713">
        <v>1427968234</v>
      </c>
      <c r="L3713" t="b">
        <v>0</v>
      </c>
      <c r="M3713">
        <v>0</v>
      </c>
      <c r="N3713" t="b">
        <v>0</v>
      </c>
      <c r="O3713" t="s">
        <v>8265</v>
      </c>
      <c r="P3713">
        <f t="shared" si="228"/>
        <v>0</v>
      </c>
      <c r="Q3713" t="s">
        <v>7235</v>
      </c>
      <c r="R3713" s="12" t="s">
        <v>8321</v>
      </c>
      <c r="S3713" t="s">
        <v>8337</v>
      </c>
      <c r="T3713" s="17">
        <f t="shared" si="230"/>
        <v>42096.410115740742</v>
      </c>
      <c r="U3713" s="17">
        <f t="shared" si="231"/>
        <v>42557</v>
      </c>
    </row>
    <row r="3714" spans="2:21" ht="42.75" hidden="1" x14ac:dyDescent="0.45">
      <c r="B3714">
        <v>137</v>
      </c>
      <c r="C3714" s="9" t="s">
        <v>139</v>
      </c>
      <c r="D3714" s="3" t="s">
        <v>4247</v>
      </c>
      <c r="E3714" s="5">
        <v>55000</v>
      </c>
      <c r="F3714" s="7">
        <v>0</v>
      </c>
      <c r="G3714" t="s">
        <v>8219</v>
      </c>
      <c r="H3714" t="s">
        <v>8231</v>
      </c>
      <c r="I3714" t="s">
        <v>8252</v>
      </c>
      <c r="J3714">
        <v>1444657593</v>
      </c>
      <c r="K3714">
        <v>1440337593</v>
      </c>
      <c r="L3714" t="b">
        <v>0</v>
      </c>
      <c r="M3714">
        <v>0</v>
      </c>
      <c r="N3714" t="b">
        <v>0</v>
      </c>
      <c r="O3714" t="s">
        <v>8265</v>
      </c>
      <c r="P3714">
        <f t="shared" si="228"/>
        <v>0</v>
      </c>
      <c r="Q3714" t="s">
        <v>7235</v>
      </c>
      <c r="R3714" s="12" t="s">
        <v>8321</v>
      </c>
      <c r="S3714" t="s">
        <v>8337</v>
      </c>
      <c r="T3714" s="17">
        <f t="shared" si="230"/>
        <v>42239.573993055557</v>
      </c>
      <c r="U3714" s="17">
        <f t="shared" si="231"/>
        <v>42521.729861111111</v>
      </c>
    </row>
    <row r="3715" spans="2:21" ht="42.75" hidden="1" x14ac:dyDescent="0.45">
      <c r="B3715">
        <v>140</v>
      </c>
      <c r="C3715" s="9" t="s">
        <v>142</v>
      </c>
      <c r="D3715" s="3" t="s">
        <v>4250</v>
      </c>
      <c r="E3715" s="5">
        <v>200000</v>
      </c>
      <c r="F3715" s="7">
        <v>0</v>
      </c>
      <c r="G3715" t="s">
        <v>8219</v>
      </c>
      <c r="H3715" t="s">
        <v>8223</v>
      </c>
      <c r="I3715" t="s">
        <v>8245</v>
      </c>
      <c r="J3715">
        <v>1426823132</v>
      </c>
      <c r="K3715">
        <v>1424234732</v>
      </c>
      <c r="L3715" t="b">
        <v>0</v>
      </c>
      <c r="M3715">
        <v>0</v>
      </c>
      <c r="N3715" t="b">
        <v>0</v>
      </c>
      <c r="O3715" t="s">
        <v>8265</v>
      </c>
      <c r="P3715">
        <f t="shared" ref="P3715:P3778" si="232">ROUND(F3715/E3715*100,0)</f>
        <v>0</v>
      </c>
      <c r="Q3715" t="s">
        <v>7235</v>
      </c>
      <c r="R3715" s="12" t="s">
        <v>8321</v>
      </c>
      <c r="S3715" t="s">
        <v>8337</v>
      </c>
      <c r="T3715" s="17">
        <f t="shared" ref="T3715:T3778" si="233">(((K3715/60)/60)/24)+DATE(1970,1,1)</f>
        <v>42053.198287037041</v>
      </c>
      <c r="U3715" s="17">
        <f t="shared" si="231"/>
        <v>42251.708333333328</v>
      </c>
    </row>
    <row r="3716" spans="2:21" ht="42.75" hidden="1" x14ac:dyDescent="0.45">
      <c r="B3716">
        <v>143</v>
      </c>
      <c r="C3716" s="9" t="s">
        <v>145</v>
      </c>
      <c r="D3716" s="3" t="s">
        <v>4253</v>
      </c>
      <c r="E3716" s="5">
        <v>5500</v>
      </c>
      <c r="F3716" s="7">
        <v>0</v>
      </c>
      <c r="G3716" t="s">
        <v>8219</v>
      </c>
      <c r="H3716" t="s">
        <v>8225</v>
      </c>
      <c r="I3716" t="s">
        <v>8247</v>
      </c>
      <c r="J3716">
        <v>1472882100</v>
      </c>
      <c r="K3716">
        <v>1467941542</v>
      </c>
      <c r="L3716" t="b">
        <v>0</v>
      </c>
      <c r="M3716">
        <v>0</v>
      </c>
      <c r="N3716" t="b">
        <v>0</v>
      </c>
      <c r="O3716" t="s">
        <v>8265</v>
      </c>
      <c r="P3716">
        <f t="shared" si="232"/>
        <v>0</v>
      </c>
      <c r="Q3716" t="s">
        <v>7235</v>
      </c>
      <c r="R3716" s="12" t="s">
        <v>8321</v>
      </c>
      <c r="S3716" t="s">
        <v>8337</v>
      </c>
      <c r="T3716" s="17">
        <f t="shared" si="233"/>
        <v>42559.064143518524</v>
      </c>
      <c r="U3716" s="17">
        <f t="shared" si="231"/>
        <v>42140.427777777775</v>
      </c>
    </row>
    <row r="3717" spans="2:21" ht="28.5" hidden="1" x14ac:dyDescent="0.45">
      <c r="B3717">
        <v>147</v>
      </c>
      <c r="C3717" s="9" t="s">
        <v>149</v>
      </c>
      <c r="D3717" s="3" t="s">
        <v>4257</v>
      </c>
      <c r="E3717" s="5">
        <v>7000</v>
      </c>
      <c r="F3717" s="7">
        <v>0</v>
      </c>
      <c r="G3717" t="s">
        <v>8219</v>
      </c>
      <c r="H3717" t="s">
        <v>8224</v>
      </c>
      <c r="I3717" t="s">
        <v>8246</v>
      </c>
      <c r="J3717">
        <v>1420741080</v>
      </c>
      <c r="K3717">
        <v>1417026340</v>
      </c>
      <c r="L3717" t="b">
        <v>0</v>
      </c>
      <c r="M3717">
        <v>0</v>
      </c>
      <c r="N3717" t="b">
        <v>0</v>
      </c>
      <c r="O3717" t="s">
        <v>8265</v>
      </c>
      <c r="P3717">
        <f t="shared" si="232"/>
        <v>0</v>
      </c>
      <c r="Q3717" t="s">
        <v>7235</v>
      </c>
      <c r="R3717" s="12" t="s">
        <v>8321</v>
      </c>
      <c r="S3717" t="s">
        <v>8337</v>
      </c>
      <c r="T3717" s="17">
        <f t="shared" si="233"/>
        <v>41969.767824074079</v>
      </c>
      <c r="U3717" s="17">
        <f t="shared" si="231"/>
        <v>42289.573993055557</v>
      </c>
    </row>
    <row r="3718" spans="2:21" ht="42.75" hidden="1" x14ac:dyDescent="0.45">
      <c r="B3718">
        <v>158</v>
      </c>
      <c r="C3718" s="9" t="s">
        <v>160</v>
      </c>
      <c r="D3718" s="3" t="s">
        <v>4268</v>
      </c>
      <c r="E3718" s="5">
        <v>5000</v>
      </c>
      <c r="F3718" s="7">
        <v>0</v>
      </c>
      <c r="G3718" t="s">
        <v>8219</v>
      </c>
      <c r="H3718" t="s">
        <v>8223</v>
      </c>
      <c r="I3718" t="s">
        <v>8245</v>
      </c>
      <c r="J3718">
        <v>1413942628</v>
      </c>
      <c r="K3718">
        <v>1411350628</v>
      </c>
      <c r="L3718" t="b">
        <v>0</v>
      </c>
      <c r="M3718">
        <v>0</v>
      </c>
      <c r="N3718" t="b">
        <v>0</v>
      </c>
      <c r="O3718" t="s">
        <v>8265</v>
      </c>
      <c r="P3718">
        <f t="shared" si="232"/>
        <v>0</v>
      </c>
      <c r="Q3718" t="s">
        <v>7235</v>
      </c>
      <c r="R3718" s="12" t="s">
        <v>8321</v>
      </c>
      <c r="S3718" t="s">
        <v>8337</v>
      </c>
      <c r="T3718" s="17">
        <f t="shared" si="233"/>
        <v>41904.07671296296</v>
      </c>
      <c r="U3718" s="17">
        <f t="shared" ref="U3718:U3781" si="234">(((J3715/60)/60)/24)+DATE(1970,1,1)</f>
        <v>42083.15662037037</v>
      </c>
    </row>
    <row r="3719" spans="2:21" ht="42.75" hidden="1" x14ac:dyDescent="0.45">
      <c r="B3719">
        <v>160</v>
      </c>
      <c r="C3719" s="9" t="s">
        <v>162</v>
      </c>
      <c r="D3719" s="3" t="s">
        <v>4270</v>
      </c>
      <c r="E3719" s="5">
        <v>5000</v>
      </c>
      <c r="F3719" s="7">
        <v>0</v>
      </c>
      <c r="G3719" t="s">
        <v>8220</v>
      </c>
      <c r="H3719" t="s">
        <v>8223</v>
      </c>
      <c r="I3719" t="s">
        <v>8245</v>
      </c>
      <c r="J3719">
        <v>1439675691</v>
      </c>
      <c r="K3719">
        <v>1434491691</v>
      </c>
      <c r="L3719" t="b">
        <v>0</v>
      </c>
      <c r="M3719">
        <v>0</v>
      </c>
      <c r="N3719" t="b">
        <v>0</v>
      </c>
      <c r="O3719" t="s">
        <v>8266</v>
      </c>
      <c r="P3719">
        <f t="shared" si="232"/>
        <v>0</v>
      </c>
      <c r="Q3719" t="s">
        <v>7235</v>
      </c>
      <c r="R3719" s="12" t="s">
        <v>8321</v>
      </c>
      <c r="S3719" t="s">
        <v>8325</v>
      </c>
      <c r="T3719" s="17">
        <f t="shared" si="233"/>
        <v>42171.913090277783</v>
      </c>
      <c r="U3719" s="17">
        <f t="shared" si="234"/>
        <v>42616.246527777781</v>
      </c>
    </row>
    <row r="3720" spans="2:21" ht="57" hidden="1" x14ac:dyDescent="0.45">
      <c r="B3720">
        <v>163</v>
      </c>
      <c r="C3720" s="9" t="s">
        <v>165</v>
      </c>
      <c r="D3720" s="3" t="s">
        <v>4273</v>
      </c>
      <c r="E3720" s="5">
        <v>2000000</v>
      </c>
      <c r="F3720" s="7">
        <v>0</v>
      </c>
      <c r="G3720" t="s">
        <v>8220</v>
      </c>
      <c r="H3720" t="s">
        <v>8223</v>
      </c>
      <c r="I3720" t="s">
        <v>8245</v>
      </c>
      <c r="J3720">
        <v>1443657600</v>
      </c>
      <c r="K3720">
        <v>1440716654</v>
      </c>
      <c r="L3720" t="b">
        <v>0</v>
      </c>
      <c r="M3720">
        <v>0</v>
      </c>
      <c r="N3720" t="b">
        <v>0</v>
      </c>
      <c r="O3720" t="s">
        <v>8266</v>
      </c>
      <c r="P3720">
        <f t="shared" si="232"/>
        <v>0</v>
      </c>
      <c r="Q3720" t="s">
        <v>7235</v>
      </c>
      <c r="R3720" s="12" t="s">
        <v>8321</v>
      </c>
      <c r="S3720" t="s">
        <v>8325</v>
      </c>
      <c r="T3720" s="17">
        <f t="shared" si="233"/>
        <v>42243.961273148147</v>
      </c>
      <c r="U3720" s="17">
        <f t="shared" si="234"/>
        <v>42012.762499999997</v>
      </c>
    </row>
    <row r="3721" spans="2:21" ht="28.5" hidden="1" x14ac:dyDescent="0.45">
      <c r="B3721">
        <v>165</v>
      </c>
      <c r="C3721" s="9" t="s">
        <v>167</v>
      </c>
      <c r="D3721" s="3" t="s">
        <v>4275</v>
      </c>
      <c r="E3721" s="5">
        <v>17000</v>
      </c>
      <c r="F3721" s="7">
        <v>0</v>
      </c>
      <c r="G3721" t="s">
        <v>8220</v>
      </c>
      <c r="H3721" t="s">
        <v>8224</v>
      </c>
      <c r="I3721" t="s">
        <v>8246</v>
      </c>
      <c r="J3721">
        <v>1452613724</v>
      </c>
      <c r="K3721">
        <v>1450021724</v>
      </c>
      <c r="L3721" t="b">
        <v>0</v>
      </c>
      <c r="M3721">
        <v>0</v>
      </c>
      <c r="N3721" t="b">
        <v>0</v>
      </c>
      <c r="O3721" t="s">
        <v>8266</v>
      </c>
      <c r="P3721">
        <f t="shared" si="232"/>
        <v>0</v>
      </c>
      <c r="Q3721" t="s">
        <v>7235</v>
      </c>
      <c r="R3721" s="12" t="s">
        <v>8321</v>
      </c>
      <c r="S3721" t="s">
        <v>8325</v>
      </c>
      <c r="T3721" s="17">
        <f t="shared" si="233"/>
        <v>42351.658842592587</v>
      </c>
      <c r="U3721" s="17">
        <f t="shared" si="234"/>
        <v>41934.07671296296</v>
      </c>
    </row>
    <row r="3722" spans="2:21" ht="42.75" hidden="1" x14ac:dyDescent="0.45">
      <c r="B3722">
        <v>172</v>
      </c>
      <c r="C3722" s="9" t="s">
        <v>174</v>
      </c>
      <c r="D3722" s="3" t="s">
        <v>4282</v>
      </c>
      <c r="E3722" s="5">
        <v>95000</v>
      </c>
      <c r="F3722" s="7">
        <v>0</v>
      </c>
      <c r="G3722" t="s">
        <v>8220</v>
      </c>
      <c r="H3722" t="s">
        <v>8223</v>
      </c>
      <c r="I3722" t="s">
        <v>8245</v>
      </c>
      <c r="J3722">
        <v>1426753723</v>
      </c>
      <c r="K3722">
        <v>1423733323</v>
      </c>
      <c r="L3722" t="b">
        <v>0</v>
      </c>
      <c r="M3722">
        <v>0</v>
      </c>
      <c r="N3722" t="b">
        <v>0</v>
      </c>
      <c r="O3722" t="s">
        <v>8266</v>
      </c>
      <c r="P3722">
        <f t="shared" si="232"/>
        <v>0</v>
      </c>
      <c r="Q3722" t="s">
        <v>7235</v>
      </c>
      <c r="R3722" s="12" t="s">
        <v>8321</v>
      </c>
      <c r="S3722" t="s">
        <v>8325</v>
      </c>
      <c r="T3722" s="17">
        <f t="shared" si="233"/>
        <v>42047.394942129627</v>
      </c>
      <c r="U3722" s="17">
        <f t="shared" si="234"/>
        <v>42231.913090277783</v>
      </c>
    </row>
    <row r="3723" spans="2:21" ht="42.75" hidden="1" x14ac:dyDescent="0.45">
      <c r="B3723">
        <v>173</v>
      </c>
      <c r="C3723" s="9" t="s">
        <v>175</v>
      </c>
      <c r="D3723" s="3" t="s">
        <v>4283</v>
      </c>
      <c r="E3723" s="5">
        <v>1110</v>
      </c>
      <c r="F3723" s="7">
        <v>0</v>
      </c>
      <c r="G3723" t="s">
        <v>8220</v>
      </c>
      <c r="H3723" t="s">
        <v>8224</v>
      </c>
      <c r="I3723" t="s">
        <v>8246</v>
      </c>
      <c r="J3723">
        <v>1425131108</v>
      </c>
      <c r="K3723">
        <v>1422539108</v>
      </c>
      <c r="L3723" t="b">
        <v>0</v>
      </c>
      <c r="M3723">
        <v>0</v>
      </c>
      <c r="N3723" t="b">
        <v>0</v>
      </c>
      <c r="O3723" t="s">
        <v>8266</v>
      </c>
      <c r="P3723">
        <f t="shared" si="232"/>
        <v>0</v>
      </c>
      <c r="Q3723" t="s">
        <v>7235</v>
      </c>
      <c r="R3723" s="12" t="s">
        <v>8321</v>
      </c>
      <c r="S3723" t="s">
        <v>8325</v>
      </c>
      <c r="T3723" s="17">
        <f t="shared" si="233"/>
        <v>42033.573009259257</v>
      </c>
      <c r="U3723" s="17">
        <f t="shared" si="234"/>
        <v>42278</v>
      </c>
    </row>
    <row r="3724" spans="2:21" ht="42.75" hidden="1" x14ac:dyDescent="0.45">
      <c r="B3724">
        <v>174</v>
      </c>
      <c r="C3724" s="9" t="s">
        <v>176</v>
      </c>
      <c r="D3724" s="3" t="s">
        <v>4284</v>
      </c>
      <c r="E3724" s="5">
        <v>6000</v>
      </c>
      <c r="F3724" s="7">
        <v>0</v>
      </c>
      <c r="G3724" t="s">
        <v>8220</v>
      </c>
      <c r="H3724" t="s">
        <v>8232</v>
      </c>
      <c r="I3724" t="s">
        <v>8248</v>
      </c>
      <c r="J3724">
        <v>1431108776</v>
      </c>
      <c r="K3724">
        <v>1425924776</v>
      </c>
      <c r="L3724" t="b">
        <v>0</v>
      </c>
      <c r="M3724">
        <v>0</v>
      </c>
      <c r="N3724" t="b">
        <v>0</v>
      </c>
      <c r="O3724" t="s">
        <v>8266</v>
      </c>
      <c r="P3724">
        <f t="shared" si="232"/>
        <v>0</v>
      </c>
      <c r="Q3724" t="s">
        <v>7235</v>
      </c>
      <c r="R3724" s="12" t="s">
        <v>8321</v>
      </c>
      <c r="S3724" t="s">
        <v>8325</v>
      </c>
      <c r="T3724" s="17">
        <f t="shared" si="233"/>
        <v>42072.758981481486</v>
      </c>
      <c r="U3724" s="17">
        <f t="shared" si="234"/>
        <v>42381.658842592587</v>
      </c>
    </row>
    <row r="3725" spans="2:21" ht="42.75" hidden="1" x14ac:dyDescent="0.45">
      <c r="B3725">
        <v>176</v>
      </c>
      <c r="C3725" s="9" t="s">
        <v>178</v>
      </c>
      <c r="D3725" s="3" t="s">
        <v>4286</v>
      </c>
      <c r="E3725" s="5">
        <v>1500</v>
      </c>
      <c r="F3725" s="7">
        <v>0</v>
      </c>
      <c r="G3725" t="s">
        <v>8220</v>
      </c>
      <c r="H3725" t="s">
        <v>8223</v>
      </c>
      <c r="I3725" t="s">
        <v>8245</v>
      </c>
      <c r="J3725">
        <v>1438803999</v>
      </c>
      <c r="K3725">
        <v>1436211999</v>
      </c>
      <c r="L3725" t="b">
        <v>0</v>
      </c>
      <c r="M3725">
        <v>0</v>
      </c>
      <c r="N3725" t="b">
        <v>0</v>
      </c>
      <c r="O3725" t="s">
        <v>8266</v>
      </c>
      <c r="P3725">
        <f t="shared" si="232"/>
        <v>0</v>
      </c>
      <c r="Q3725" t="s">
        <v>7235</v>
      </c>
      <c r="R3725" s="12" t="s">
        <v>8321</v>
      </c>
      <c r="S3725" t="s">
        <v>8325</v>
      </c>
      <c r="T3725" s="17">
        <f t="shared" si="233"/>
        <v>42191.824062500003</v>
      </c>
      <c r="U3725" s="17">
        <f t="shared" si="234"/>
        <v>42082.353275462956</v>
      </c>
    </row>
    <row r="3726" spans="2:21" ht="28.5" hidden="1" x14ac:dyDescent="0.45">
      <c r="B3726">
        <v>178</v>
      </c>
      <c r="C3726" s="9" t="s">
        <v>180</v>
      </c>
      <c r="D3726" s="3" t="s">
        <v>4288</v>
      </c>
      <c r="E3726" s="5">
        <v>500000</v>
      </c>
      <c r="F3726" s="7">
        <v>0</v>
      </c>
      <c r="G3726" t="s">
        <v>8220</v>
      </c>
      <c r="H3726" t="s">
        <v>8226</v>
      </c>
      <c r="I3726" t="s">
        <v>8248</v>
      </c>
      <c r="J3726">
        <v>1448582145</v>
      </c>
      <c r="K3726">
        <v>1445986545</v>
      </c>
      <c r="L3726" t="b">
        <v>0</v>
      </c>
      <c r="M3726">
        <v>0</v>
      </c>
      <c r="N3726" t="b">
        <v>0</v>
      </c>
      <c r="O3726" t="s">
        <v>8266</v>
      </c>
      <c r="P3726">
        <f t="shared" si="232"/>
        <v>0</v>
      </c>
      <c r="Q3726" t="s">
        <v>7235</v>
      </c>
      <c r="R3726" s="12" t="s">
        <v>8321</v>
      </c>
      <c r="S3726" t="s">
        <v>8325</v>
      </c>
      <c r="T3726" s="17">
        <f t="shared" si="233"/>
        <v>42304.955381944441</v>
      </c>
      <c r="U3726" s="17">
        <f t="shared" si="234"/>
        <v>42063.573009259257</v>
      </c>
    </row>
    <row r="3727" spans="2:21" ht="42.75" hidden="1" x14ac:dyDescent="0.45">
      <c r="B3727">
        <v>182</v>
      </c>
      <c r="C3727" s="9" t="s">
        <v>184</v>
      </c>
      <c r="D3727" s="3" t="s">
        <v>4292</v>
      </c>
      <c r="E3727" s="5">
        <v>1000</v>
      </c>
      <c r="F3727" s="7">
        <v>0</v>
      </c>
      <c r="G3727" t="s">
        <v>8220</v>
      </c>
      <c r="H3727" t="s">
        <v>8223</v>
      </c>
      <c r="I3727" t="s">
        <v>8245</v>
      </c>
      <c r="J3727">
        <v>1483748232</v>
      </c>
      <c r="K3727">
        <v>1481156232</v>
      </c>
      <c r="L3727" t="b">
        <v>0</v>
      </c>
      <c r="M3727">
        <v>0</v>
      </c>
      <c r="N3727" t="b">
        <v>0</v>
      </c>
      <c r="O3727" t="s">
        <v>8266</v>
      </c>
      <c r="P3727">
        <f t="shared" si="232"/>
        <v>0</v>
      </c>
      <c r="Q3727" t="s">
        <v>7235</v>
      </c>
      <c r="R3727" s="12" t="s">
        <v>8321</v>
      </c>
      <c r="S3727" t="s">
        <v>8325</v>
      </c>
      <c r="T3727" s="17">
        <f t="shared" si="233"/>
        <v>42712.011944444443</v>
      </c>
      <c r="U3727" s="17">
        <f t="shared" si="234"/>
        <v>42132.758981481486</v>
      </c>
    </row>
    <row r="3728" spans="2:21" ht="42.75" hidden="1" x14ac:dyDescent="0.45">
      <c r="B3728">
        <v>186</v>
      </c>
      <c r="C3728" s="9" t="s">
        <v>188</v>
      </c>
      <c r="D3728" s="3" t="s">
        <v>4296</v>
      </c>
      <c r="E3728" s="5">
        <v>5000</v>
      </c>
      <c r="F3728" s="7">
        <v>0</v>
      </c>
      <c r="G3728" t="s">
        <v>8220</v>
      </c>
      <c r="H3728" t="s">
        <v>8223</v>
      </c>
      <c r="I3728" t="s">
        <v>8245</v>
      </c>
      <c r="J3728">
        <v>1488571200</v>
      </c>
      <c r="K3728">
        <v>1485977434</v>
      </c>
      <c r="L3728" t="b">
        <v>0</v>
      </c>
      <c r="M3728">
        <v>0</v>
      </c>
      <c r="N3728" t="b">
        <v>0</v>
      </c>
      <c r="O3728" t="s">
        <v>8266</v>
      </c>
      <c r="P3728">
        <f t="shared" si="232"/>
        <v>0</v>
      </c>
      <c r="Q3728" t="s">
        <v>7235</v>
      </c>
      <c r="R3728" s="12" t="s">
        <v>8321</v>
      </c>
      <c r="S3728" t="s">
        <v>8325</v>
      </c>
      <c r="T3728" s="17">
        <f t="shared" si="233"/>
        <v>42767.812893518523</v>
      </c>
      <c r="U3728" s="17">
        <f t="shared" si="234"/>
        <v>42221.824062500003</v>
      </c>
    </row>
    <row r="3729" spans="2:21" ht="42.75" hidden="1" x14ac:dyDescent="0.45">
      <c r="B3729">
        <v>188</v>
      </c>
      <c r="C3729" s="9" t="s">
        <v>190</v>
      </c>
      <c r="D3729" s="3" t="s">
        <v>4298</v>
      </c>
      <c r="E3729" s="5">
        <v>1500</v>
      </c>
      <c r="F3729" s="7">
        <v>0</v>
      </c>
      <c r="G3729" t="s">
        <v>8220</v>
      </c>
      <c r="H3729" t="s">
        <v>8223</v>
      </c>
      <c r="I3729" t="s">
        <v>8245</v>
      </c>
      <c r="J3729">
        <v>1409891015</v>
      </c>
      <c r="K3729">
        <v>1407299015</v>
      </c>
      <c r="L3729" t="b">
        <v>0</v>
      </c>
      <c r="M3729">
        <v>0</v>
      </c>
      <c r="N3729" t="b">
        <v>0</v>
      </c>
      <c r="O3729" t="s">
        <v>8266</v>
      </c>
      <c r="P3729">
        <f t="shared" si="232"/>
        <v>0</v>
      </c>
      <c r="Q3729" t="s">
        <v>7235</v>
      </c>
      <c r="R3729" s="12" t="s">
        <v>8321</v>
      </c>
      <c r="S3729" t="s">
        <v>8325</v>
      </c>
      <c r="T3729" s="17">
        <f t="shared" si="233"/>
        <v>41857.18304398148</v>
      </c>
      <c r="U3729" s="17">
        <f t="shared" si="234"/>
        <v>42334.997048611112</v>
      </c>
    </row>
    <row r="3730" spans="2:21" ht="42.75" hidden="1" x14ac:dyDescent="0.45">
      <c r="B3730">
        <v>193</v>
      </c>
      <c r="C3730" s="9" t="s">
        <v>195</v>
      </c>
      <c r="D3730" s="3" t="s">
        <v>4303</v>
      </c>
      <c r="E3730" s="5">
        <v>1000</v>
      </c>
      <c r="F3730" s="7">
        <v>0</v>
      </c>
      <c r="G3730" t="s">
        <v>8220</v>
      </c>
      <c r="H3730" t="s">
        <v>8224</v>
      </c>
      <c r="I3730" t="s">
        <v>8246</v>
      </c>
      <c r="J3730">
        <v>1417217166</v>
      </c>
      <c r="K3730">
        <v>1412029566</v>
      </c>
      <c r="L3730" t="b">
        <v>0</v>
      </c>
      <c r="M3730">
        <v>0</v>
      </c>
      <c r="N3730" t="b">
        <v>0</v>
      </c>
      <c r="O3730" t="s">
        <v>8266</v>
      </c>
      <c r="P3730">
        <f t="shared" si="232"/>
        <v>0</v>
      </c>
      <c r="Q3730" t="s">
        <v>7235</v>
      </c>
      <c r="R3730" s="12" t="s">
        <v>8321</v>
      </c>
      <c r="S3730" t="s">
        <v>8325</v>
      </c>
      <c r="T3730" s="17">
        <f t="shared" si="233"/>
        <v>41911.934791666667</v>
      </c>
      <c r="U3730" s="17">
        <f t="shared" si="234"/>
        <v>42742.011944444443</v>
      </c>
    </row>
    <row r="3731" spans="2:21" ht="42.75" hidden="1" x14ac:dyDescent="0.45">
      <c r="B3731">
        <v>195</v>
      </c>
      <c r="C3731" s="9" t="s">
        <v>197</v>
      </c>
      <c r="D3731" s="3" t="s">
        <v>4305</v>
      </c>
      <c r="E3731" s="5">
        <v>2000000</v>
      </c>
      <c r="F3731" s="7">
        <v>0</v>
      </c>
      <c r="G3731" t="s">
        <v>8220</v>
      </c>
      <c r="H3731" t="s">
        <v>8223</v>
      </c>
      <c r="I3731" t="s">
        <v>8245</v>
      </c>
      <c r="J3731">
        <v>1436544332</v>
      </c>
      <c r="K3731">
        <v>1431360332</v>
      </c>
      <c r="L3731" t="b">
        <v>0</v>
      </c>
      <c r="M3731">
        <v>0</v>
      </c>
      <c r="N3731" t="b">
        <v>0</v>
      </c>
      <c r="O3731" t="s">
        <v>8266</v>
      </c>
      <c r="P3731">
        <f t="shared" si="232"/>
        <v>0</v>
      </c>
      <c r="Q3731" t="s">
        <v>7235</v>
      </c>
      <c r="R3731" s="12" t="s">
        <v>8321</v>
      </c>
      <c r="S3731" t="s">
        <v>8325</v>
      </c>
      <c r="T3731" s="17">
        <f t="shared" si="233"/>
        <v>42135.67050925926</v>
      </c>
      <c r="U3731" s="17">
        <f t="shared" si="234"/>
        <v>42797.833333333328</v>
      </c>
    </row>
    <row r="3732" spans="2:21" ht="42.75" hidden="1" x14ac:dyDescent="0.45">
      <c r="B3732">
        <v>199</v>
      </c>
      <c r="C3732" s="9" t="s">
        <v>201</v>
      </c>
      <c r="D3732" s="3" t="s">
        <v>4309</v>
      </c>
      <c r="E3732" s="5">
        <v>10000</v>
      </c>
      <c r="F3732" s="7">
        <v>0</v>
      </c>
      <c r="G3732" t="s">
        <v>8220</v>
      </c>
      <c r="H3732" t="s">
        <v>8223</v>
      </c>
      <c r="I3732" t="s">
        <v>8245</v>
      </c>
      <c r="J3732">
        <v>1472698702</v>
      </c>
      <c r="K3732">
        <v>1470106702</v>
      </c>
      <c r="L3732" t="b">
        <v>0</v>
      </c>
      <c r="M3732">
        <v>0</v>
      </c>
      <c r="N3732" t="b">
        <v>0</v>
      </c>
      <c r="O3732" t="s">
        <v>8266</v>
      </c>
      <c r="P3732">
        <f t="shared" si="232"/>
        <v>0</v>
      </c>
      <c r="Q3732" t="s">
        <v>7235</v>
      </c>
      <c r="R3732" s="12" t="s">
        <v>8321</v>
      </c>
      <c r="S3732" t="s">
        <v>8325</v>
      </c>
      <c r="T3732" s="17">
        <f t="shared" si="233"/>
        <v>42584.123865740738</v>
      </c>
      <c r="U3732" s="17">
        <f t="shared" si="234"/>
        <v>41887.18304398148</v>
      </c>
    </row>
    <row r="3733" spans="2:21" hidden="1" x14ac:dyDescent="0.45">
      <c r="B3733">
        <v>202</v>
      </c>
      <c r="C3733" s="9" t="s">
        <v>204</v>
      </c>
      <c r="D3733" s="3" t="s">
        <v>4312</v>
      </c>
      <c r="E3733" s="5">
        <v>6000</v>
      </c>
      <c r="F3733" s="7">
        <v>0</v>
      </c>
      <c r="G3733" t="s">
        <v>8220</v>
      </c>
      <c r="H3733" t="s">
        <v>8223</v>
      </c>
      <c r="I3733" t="s">
        <v>8245</v>
      </c>
      <c r="J3733">
        <v>1444337940</v>
      </c>
      <c r="K3733">
        <v>1441750564</v>
      </c>
      <c r="L3733" t="b">
        <v>0</v>
      </c>
      <c r="M3733">
        <v>0</v>
      </c>
      <c r="N3733" t="b">
        <v>0</v>
      </c>
      <c r="O3733" t="s">
        <v>8266</v>
      </c>
      <c r="P3733">
        <f t="shared" si="232"/>
        <v>0</v>
      </c>
      <c r="Q3733" t="s">
        <v>7235</v>
      </c>
      <c r="R3733" s="12" t="s">
        <v>8321</v>
      </c>
      <c r="S3733" t="s">
        <v>8325</v>
      </c>
      <c r="T3733" s="17">
        <f t="shared" si="233"/>
        <v>42255.927824074075</v>
      </c>
      <c r="U3733" s="17">
        <f t="shared" si="234"/>
        <v>41971.976458333331</v>
      </c>
    </row>
    <row r="3734" spans="2:21" ht="42.75" hidden="1" x14ac:dyDescent="0.45">
      <c r="B3734">
        <v>206</v>
      </c>
      <c r="C3734" s="9" t="s">
        <v>208</v>
      </c>
      <c r="D3734" s="3" t="s">
        <v>4316</v>
      </c>
      <c r="E3734" s="5">
        <v>12700</v>
      </c>
      <c r="F3734" s="7">
        <v>0</v>
      </c>
      <c r="G3734" t="s">
        <v>8220</v>
      </c>
      <c r="H3734" t="s">
        <v>8223</v>
      </c>
      <c r="I3734" t="s">
        <v>8245</v>
      </c>
      <c r="J3734">
        <v>1470441983</v>
      </c>
      <c r="K3734">
        <v>1468627583</v>
      </c>
      <c r="L3734" t="b">
        <v>0</v>
      </c>
      <c r="M3734">
        <v>0</v>
      </c>
      <c r="N3734" t="b">
        <v>0</v>
      </c>
      <c r="O3734" t="s">
        <v>8266</v>
      </c>
      <c r="P3734">
        <f t="shared" si="232"/>
        <v>0</v>
      </c>
      <c r="Q3734" t="s">
        <v>7235</v>
      </c>
      <c r="R3734" s="12" t="s">
        <v>8321</v>
      </c>
      <c r="S3734" t="s">
        <v>8325</v>
      </c>
      <c r="T3734" s="17">
        <f t="shared" si="233"/>
        <v>42567.004432870366</v>
      </c>
      <c r="U3734" s="17">
        <f t="shared" si="234"/>
        <v>42195.67050925926</v>
      </c>
    </row>
    <row r="3735" spans="2:21" ht="42.75" hidden="1" x14ac:dyDescent="0.45">
      <c r="B3735">
        <v>208</v>
      </c>
      <c r="C3735" s="9" t="s">
        <v>210</v>
      </c>
      <c r="D3735" s="3" t="s">
        <v>4318</v>
      </c>
      <c r="E3735" s="5">
        <v>50000</v>
      </c>
      <c r="F3735" s="7">
        <v>0</v>
      </c>
      <c r="G3735" t="s">
        <v>8220</v>
      </c>
      <c r="H3735" t="s">
        <v>8225</v>
      </c>
      <c r="I3735" t="s">
        <v>8247</v>
      </c>
      <c r="J3735">
        <v>1418719967</v>
      </c>
      <c r="K3735">
        <v>1416127967</v>
      </c>
      <c r="L3735" t="b">
        <v>0</v>
      </c>
      <c r="M3735">
        <v>0</v>
      </c>
      <c r="N3735" t="b">
        <v>0</v>
      </c>
      <c r="O3735" t="s">
        <v>8266</v>
      </c>
      <c r="P3735">
        <f t="shared" si="232"/>
        <v>0</v>
      </c>
      <c r="Q3735" t="s">
        <v>7235</v>
      </c>
      <c r="R3735" s="12" t="s">
        <v>8321</v>
      </c>
      <c r="S3735" t="s">
        <v>8325</v>
      </c>
      <c r="T3735" s="17">
        <f t="shared" si="233"/>
        <v>41959.369988425926</v>
      </c>
      <c r="U3735" s="17">
        <f t="shared" si="234"/>
        <v>42614.123865740738</v>
      </c>
    </row>
    <row r="3736" spans="2:21" ht="42.75" hidden="1" x14ac:dyDescent="0.45">
      <c r="B3736">
        <v>209</v>
      </c>
      <c r="C3736" s="9" t="s">
        <v>211</v>
      </c>
      <c r="D3736" s="3" t="s">
        <v>4319</v>
      </c>
      <c r="E3736" s="5">
        <v>25000</v>
      </c>
      <c r="F3736" s="7">
        <v>0</v>
      </c>
      <c r="G3736" t="s">
        <v>8220</v>
      </c>
      <c r="H3736" t="s">
        <v>8223</v>
      </c>
      <c r="I3736" t="s">
        <v>8245</v>
      </c>
      <c r="J3736">
        <v>1436566135</v>
      </c>
      <c r="K3736">
        <v>1433974135</v>
      </c>
      <c r="L3736" t="b">
        <v>0</v>
      </c>
      <c r="M3736">
        <v>0</v>
      </c>
      <c r="N3736" t="b">
        <v>0</v>
      </c>
      <c r="O3736" t="s">
        <v>8266</v>
      </c>
      <c r="P3736">
        <f t="shared" si="232"/>
        <v>0</v>
      </c>
      <c r="Q3736" t="s">
        <v>7235</v>
      </c>
      <c r="R3736" s="12" t="s">
        <v>8321</v>
      </c>
      <c r="S3736" t="s">
        <v>8325</v>
      </c>
      <c r="T3736" s="17">
        <f t="shared" si="233"/>
        <v>42165.922858796301</v>
      </c>
      <c r="U3736" s="17">
        <f t="shared" si="234"/>
        <v>42285.874305555553</v>
      </c>
    </row>
    <row r="3737" spans="2:21" hidden="1" x14ac:dyDescent="0.45">
      <c r="B3737">
        <v>221</v>
      </c>
      <c r="C3737" s="9" t="s">
        <v>223</v>
      </c>
      <c r="D3737" s="3" t="s">
        <v>4331</v>
      </c>
      <c r="E3737" s="5">
        <v>50000</v>
      </c>
      <c r="F3737" s="7">
        <v>0</v>
      </c>
      <c r="G3737" t="s">
        <v>8220</v>
      </c>
      <c r="H3737" t="s">
        <v>8223</v>
      </c>
      <c r="I3737" t="s">
        <v>8245</v>
      </c>
      <c r="J3737">
        <v>1427569564</v>
      </c>
      <c r="K3737">
        <v>1422389164</v>
      </c>
      <c r="L3737" t="b">
        <v>0</v>
      </c>
      <c r="M3737">
        <v>0</v>
      </c>
      <c r="N3737" t="b">
        <v>0</v>
      </c>
      <c r="O3737" t="s">
        <v>8266</v>
      </c>
      <c r="P3737">
        <f t="shared" si="232"/>
        <v>0</v>
      </c>
      <c r="Q3737" t="s">
        <v>7235</v>
      </c>
      <c r="R3737" s="12" t="s">
        <v>8321</v>
      </c>
      <c r="S3737" t="s">
        <v>8325</v>
      </c>
      <c r="T3737" s="17">
        <f t="shared" si="233"/>
        <v>42031.837546296301</v>
      </c>
      <c r="U3737" s="17">
        <f t="shared" si="234"/>
        <v>42588.004432870366</v>
      </c>
    </row>
    <row r="3738" spans="2:21" ht="42.75" hidden="1" x14ac:dyDescent="0.45">
      <c r="B3738">
        <v>223</v>
      </c>
      <c r="C3738" s="9" t="s">
        <v>225</v>
      </c>
      <c r="D3738" s="3" t="s">
        <v>4333</v>
      </c>
      <c r="E3738" s="5">
        <v>1500000</v>
      </c>
      <c r="F3738" s="7">
        <v>0</v>
      </c>
      <c r="G3738" t="s">
        <v>8220</v>
      </c>
      <c r="H3738" t="s">
        <v>8223</v>
      </c>
      <c r="I3738" t="s">
        <v>8245</v>
      </c>
      <c r="J3738">
        <v>1463879100</v>
      </c>
      <c r="K3738">
        <v>1461287350</v>
      </c>
      <c r="L3738" t="b">
        <v>0</v>
      </c>
      <c r="M3738">
        <v>0</v>
      </c>
      <c r="N3738" t="b">
        <v>0</v>
      </c>
      <c r="O3738" t="s">
        <v>8266</v>
      </c>
      <c r="P3738">
        <f t="shared" si="232"/>
        <v>0</v>
      </c>
      <c r="Q3738" t="s">
        <v>7235</v>
      </c>
      <c r="R3738" s="12" t="s">
        <v>8321</v>
      </c>
      <c r="S3738" t="s">
        <v>8325</v>
      </c>
      <c r="T3738" s="17">
        <f t="shared" si="233"/>
        <v>42482.048032407409</v>
      </c>
      <c r="U3738" s="17">
        <f t="shared" si="234"/>
        <v>41989.369988425926</v>
      </c>
    </row>
    <row r="3739" spans="2:21" ht="42.75" hidden="1" x14ac:dyDescent="0.45">
      <c r="B3739">
        <v>224</v>
      </c>
      <c r="C3739" s="9" t="s">
        <v>226</v>
      </c>
      <c r="D3739" s="3" t="s">
        <v>4334</v>
      </c>
      <c r="E3739" s="5">
        <v>6000000</v>
      </c>
      <c r="F3739" s="7">
        <v>0</v>
      </c>
      <c r="G3739" t="s">
        <v>8220</v>
      </c>
      <c r="H3739" t="s">
        <v>8225</v>
      </c>
      <c r="I3739" t="s">
        <v>8247</v>
      </c>
      <c r="J3739">
        <v>1436506726</v>
      </c>
      <c r="K3739">
        <v>1431322726</v>
      </c>
      <c r="L3739" t="b">
        <v>0</v>
      </c>
      <c r="M3739">
        <v>0</v>
      </c>
      <c r="N3739" t="b">
        <v>0</v>
      </c>
      <c r="O3739" t="s">
        <v>8266</v>
      </c>
      <c r="P3739">
        <f t="shared" si="232"/>
        <v>0</v>
      </c>
      <c r="Q3739" t="s">
        <v>7235</v>
      </c>
      <c r="R3739" s="12" t="s">
        <v>8321</v>
      </c>
      <c r="S3739" t="s">
        <v>8325</v>
      </c>
      <c r="T3739" s="17">
        <f t="shared" si="233"/>
        <v>42135.235254629632</v>
      </c>
      <c r="U3739" s="17">
        <f t="shared" si="234"/>
        <v>42195.922858796301</v>
      </c>
    </row>
    <row r="3740" spans="2:21" ht="42.75" hidden="1" x14ac:dyDescent="0.45">
      <c r="B3740">
        <v>225</v>
      </c>
      <c r="C3740" s="9" t="s">
        <v>227</v>
      </c>
      <c r="D3740" s="3" t="s">
        <v>4335</v>
      </c>
      <c r="E3740" s="5">
        <v>200</v>
      </c>
      <c r="F3740" s="7">
        <v>0</v>
      </c>
      <c r="G3740" t="s">
        <v>8220</v>
      </c>
      <c r="H3740" t="s">
        <v>8223</v>
      </c>
      <c r="I3740" t="s">
        <v>8245</v>
      </c>
      <c r="J3740">
        <v>1460153054</v>
      </c>
      <c r="K3740">
        <v>1457564654</v>
      </c>
      <c r="L3740" t="b">
        <v>0</v>
      </c>
      <c r="M3740">
        <v>0</v>
      </c>
      <c r="N3740" t="b">
        <v>0</v>
      </c>
      <c r="O3740" t="s">
        <v>8266</v>
      </c>
      <c r="P3740">
        <f t="shared" si="232"/>
        <v>0</v>
      </c>
      <c r="Q3740" t="s">
        <v>7235</v>
      </c>
      <c r="R3740" s="12" t="s">
        <v>8321</v>
      </c>
      <c r="S3740" t="s">
        <v>8325</v>
      </c>
      <c r="T3740" s="17">
        <f t="shared" si="233"/>
        <v>42438.961273148147</v>
      </c>
      <c r="U3740" s="17">
        <f t="shared" si="234"/>
        <v>42091.79587962963</v>
      </c>
    </row>
    <row r="3741" spans="2:21" ht="42.75" hidden="1" x14ac:dyDescent="0.45">
      <c r="B3741">
        <v>227</v>
      </c>
      <c r="C3741" s="9" t="s">
        <v>229</v>
      </c>
      <c r="D3741" s="3" t="s">
        <v>4337</v>
      </c>
      <c r="E3741" s="5">
        <v>28000</v>
      </c>
      <c r="F3741" s="7">
        <v>0</v>
      </c>
      <c r="G3741" t="s">
        <v>8220</v>
      </c>
      <c r="H3741" t="s">
        <v>8223</v>
      </c>
      <c r="I3741" t="s">
        <v>8245</v>
      </c>
      <c r="J3741">
        <v>1436477241</v>
      </c>
      <c r="K3741">
        <v>1433885241</v>
      </c>
      <c r="L3741" t="b">
        <v>0</v>
      </c>
      <c r="M3741">
        <v>0</v>
      </c>
      <c r="N3741" t="b">
        <v>0</v>
      </c>
      <c r="O3741" t="s">
        <v>8266</v>
      </c>
      <c r="P3741">
        <f t="shared" si="232"/>
        <v>0</v>
      </c>
      <c r="Q3741" t="s">
        <v>7235</v>
      </c>
      <c r="R3741" s="12" t="s">
        <v>8321</v>
      </c>
      <c r="S3741" t="s">
        <v>8325</v>
      </c>
      <c r="T3741" s="17">
        <f t="shared" si="233"/>
        <v>42164.893993055557</v>
      </c>
      <c r="U3741" s="17">
        <f t="shared" si="234"/>
        <v>42512.045138888891</v>
      </c>
    </row>
    <row r="3742" spans="2:21" ht="28.5" hidden="1" x14ac:dyDescent="0.45">
      <c r="B3742">
        <v>228</v>
      </c>
      <c r="C3742" s="9" t="s">
        <v>230</v>
      </c>
      <c r="D3742" s="3" t="s">
        <v>4338</v>
      </c>
      <c r="E3742" s="5">
        <v>8000</v>
      </c>
      <c r="F3742" s="7">
        <v>0</v>
      </c>
      <c r="G3742" t="s">
        <v>8220</v>
      </c>
      <c r="H3742" t="s">
        <v>8224</v>
      </c>
      <c r="I3742" t="s">
        <v>8246</v>
      </c>
      <c r="J3742">
        <v>1433176105</v>
      </c>
      <c r="K3742">
        <v>1427992105</v>
      </c>
      <c r="L3742" t="b">
        <v>0</v>
      </c>
      <c r="M3742">
        <v>0</v>
      </c>
      <c r="N3742" t="b">
        <v>0</v>
      </c>
      <c r="O3742" t="s">
        <v>8266</v>
      </c>
      <c r="P3742">
        <f t="shared" si="232"/>
        <v>0</v>
      </c>
      <c r="Q3742" t="s">
        <v>7235</v>
      </c>
      <c r="R3742" s="12" t="s">
        <v>8321</v>
      </c>
      <c r="S3742" t="s">
        <v>8325</v>
      </c>
      <c r="T3742" s="17">
        <f t="shared" si="233"/>
        <v>42096.686400462961</v>
      </c>
      <c r="U3742" s="17">
        <f t="shared" si="234"/>
        <v>42195.235254629632</v>
      </c>
    </row>
    <row r="3743" spans="2:21" ht="42.75" hidden="1" x14ac:dyDescent="0.45">
      <c r="B3743">
        <v>229</v>
      </c>
      <c r="C3743" s="9" t="s">
        <v>231</v>
      </c>
      <c r="D3743" s="3" t="s">
        <v>4339</v>
      </c>
      <c r="E3743" s="5">
        <v>3000</v>
      </c>
      <c r="F3743" s="7">
        <v>0</v>
      </c>
      <c r="G3743" t="s">
        <v>8220</v>
      </c>
      <c r="H3743" t="s">
        <v>8235</v>
      </c>
      <c r="I3743" t="s">
        <v>8248</v>
      </c>
      <c r="J3743">
        <v>1455402297</v>
      </c>
      <c r="K3743">
        <v>1452810297</v>
      </c>
      <c r="L3743" t="b">
        <v>0</v>
      </c>
      <c r="M3743">
        <v>0</v>
      </c>
      <c r="N3743" t="b">
        <v>0</v>
      </c>
      <c r="O3743" t="s">
        <v>8266</v>
      </c>
      <c r="P3743">
        <f t="shared" si="232"/>
        <v>0</v>
      </c>
      <c r="Q3743" t="s">
        <v>7235</v>
      </c>
      <c r="R3743" s="12" t="s">
        <v>8321</v>
      </c>
      <c r="S3743" t="s">
        <v>8325</v>
      </c>
      <c r="T3743" s="17">
        <f t="shared" si="233"/>
        <v>42383.933993055558</v>
      </c>
      <c r="U3743" s="17">
        <f t="shared" si="234"/>
        <v>42468.919606481482</v>
      </c>
    </row>
    <row r="3744" spans="2:21" ht="42.75" hidden="1" x14ac:dyDescent="0.45">
      <c r="B3744">
        <v>231</v>
      </c>
      <c r="C3744" s="9" t="s">
        <v>233</v>
      </c>
      <c r="D3744" s="3" t="s">
        <v>4341</v>
      </c>
      <c r="E3744" s="5">
        <v>1500000</v>
      </c>
      <c r="F3744" s="7">
        <v>0</v>
      </c>
      <c r="G3744" t="s">
        <v>8220</v>
      </c>
      <c r="H3744" t="s">
        <v>8223</v>
      </c>
      <c r="I3744" t="s">
        <v>8245</v>
      </c>
      <c r="J3744">
        <v>1451775651</v>
      </c>
      <c r="K3744">
        <v>1449183651</v>
      </c>
      <c r="L3744" t="b">
        <v>0</v>
      </c>
      <c r="M3744">
        <v>0</v>
      </c>
      <c r="N3744" t="b">
        <v>0</v>
      </c>
      <c r="O3744" t="s">
        <v>8266</v>
      </c>
      <c r="P3744">
        <f t="shared" si="232"/>
        <v>0</v>
      </c>
      <c r="Q3744" t="s">
        <v>7235</v>
      </c>
      <c r="R3744" s="12" t="s">
        <v>8321</v>
      </c>
      <c r="S3744" t="s">
        <v>8325</v>
      </c>
      <c r="T3744" s="17">
        <f t="shared" si="233"/>
        <v>42341.958923611113</v>
      </c>
      <c r="U3744" s="17">
        <f t="shared" si="234"/>
        <v>42194.893993055557</v>
      </c>
    </row>
    <row r="3745" spans="2:21" ht="42.75" hidden="1" x14ac:dyDescent="0.45">
      <c r="B3745">
        <v>233</v>
      </c>
      <c r="C3745" s="9" t="s">
        <v>235</v>
      </c>
      <c r="D3745" s="3" t="s">
        <v>4343</v>
      </c>
      <c r="E3745" s="5">
        <v>350000</v>
      </c>
      <c r="F3745" s="7">
        <v>0</v>
      </c>
      <c r="G3745" t="s">
        <v>8220</v>
      </c>
      <c r="H3745" t="s">
        <v>8223</v>
      </c>
      <c r="I3745" t="s">
        <v>8245</v>
      </c>
      <c r="J3745">
        <v>1475185972</v>
      </c>
      <c r="K3745">
        <v>1472593972</v>
      </c>
      <c r="L3745" t="b">
        <v>0</v>
      </c>
      <c r="M3745">
        <v>0</v>
      </c>
      <c r="N3745" t="b">
        <v>0</v>
      </c>
      <c r="O3745" t="s">
        <v>8266</v>
      </c>
      <c r="P3745">
        <f t="shared" si="232"/>
        <v>0</v>
      </c>
      <c r="Q3745" t="s">
        <v>7235</v>
      </c>
      <c r="R3745" s="12" t="s">
        <v>8321</v>
      </c>
      <c r="S3745" t="s">
        <v>8325</v>
      </c>
      <c r="T3745" s="17">
        <f t="shared" si="233"/>
        <v>42612.911712962959</v>
      </c>
      <c r="U3745" s="17">
        <f t="shared" si="234"/>
        <v>42156.686400462961</v>
      </c>
    </row>
    <row r="3746" spans="2:21" ht="42.75" hidden="1" x14ac:dyDescent="0.45">
      <c r="B3746">
        <v>235</v>
      </c>
      <c r="C3746" s="9" t="s">
        <v>237</v>
      </c>
      <c r="D3746" s="3" t="s">
        <v>4345</v>
      </c>
      <c r="E3746" s="5">
        <v>10000</v>
      </c>
      <c r="F3746" s="7">
        <v>0</v>
      </c>
      <c r="G3746" t="s">
        <v>8220</v>
      </c>
      <c r="H3746" t="s">
        <v>8223</v>
      </c>
      <c r="I3746" t="s">
        <v>8245</v>
      </c>
      <c r="J3746">
        <v>1436478497</v>
      </c>
      <c r="K3746">
        <v>1433886497</v>
      </c>
      <c r="L3746" t="b">
        <v>0</v>
      </c>
      <c r="M3746">
        <v>0</v>
      </c>
      <c r="N3746" t="b">
        <v>0</v>
      </c>
      <c r="O3746" t="s">
        <v>8266</v>
      </c>
      <c r="P3746">
        <f t="shared" si="232"/>
        <v>0</v>
      </c>
      <c r="Q3746" t="s">
        <v>7235</v>
      </c>
      <c r="R3746" s="12" t="s">
        <v>8321</v>
      </c>
      <c r="S3746" t="s">
        <v>8325</v>
      </c>
      <c r="T3746" s="17">
        <f t="shared" si="233"/>
        <v>42164.908530092594</v>
      </c>
      <c r="U3746" s="17">
        <f t="shared" si="234"/>
        <v>42413.933993055558</v>
      </c>
    </row>
    <row r="3747" spans="2:21" ht="42.75" hidden="1" x14ac:dyDescent="0.45">
      <c r="B3747">
        <v>236</v>
      </c>
      <c r="C3747" s="9" t="s">
        <v>238</v>
      </c>
      <c r="D3747" s="3" t="s">
        <v>4346</v>
      </c>
      <c r="E3747" s="5">
        <v>150000</v>
      </c>
      <c r="F3747" s="7">
        <v>0</v>
      </c>
      <c r="G3747" t="s">
        <v>8220</v>
      </c>
      <c r="H3747" t="s">
        <v>8223</v>
      </c>
      <c r="I3747" t="s">
        <v>8245</v>
      </c>
      <c r="J3747">
        <v>1451952000</v>
      </c>
      <c r="K3747">
        <v>1447380099</v>
      </c>
      <c r="L3747" t="b">
        <v>0</v>
      </c>
      <c r="M3747">
        <v>0</v>
      </c>
      <c r="N3747" t="b">
        <v>0</v>
      </c>
      <c r="O3747" t="s">
        <v>8266</v>
      </c>
      <c r="P3747">
        <f t="shared" si="232"/>
        <v>0</v>
      </c>
      <c r="Q3747" t="s">
        <v>7235</v>
      </c>
      <c r="R3747" s="12" t="s">
        <v>8321</v>
      </c>
      <c r="S3747" t="s">
        <v>8325</v>
      </c>
      <c r="T3747" s="17">
        <f t="shared" si="233"/>
        <v>42321.08447916666</v>
      </c>
      <c r="U3747" s="17">
        <f t="shared" si="234"/>
        <v>42371.958923611113</v>
      </c>
    </row>
    <row r="3748" spans="2:21" ht="42.75" hidden="1" x14ac:dyDescent="0.45">
      <c r="B3748">
        <v>238</v>
      </c>
      <c r="C3748" s="9" t="s">
        <v>240</v>
      </c>
      <c r="D3748" s="3" t="s">
        <v>4348</v>
      </c>
      <c r="E3748" s="5">
        <v>26000</v>
      </c>
      <c r="F3748" s="7">
        <v>0</v>
      </c>
      <c r="G3748" t="s">
        <v>8220</v>
      </c>
      <c r="H3748" t="s">
        <v>8223</v>
      </c>
      <c r="I3748" t="s">
        <v>8245</v>
      </c>
      <c r="J3748">
        <v>1483088400</v>
      </c>
      <c r="K3748">
        <v>1481324760</v>
      </c>
      <c r="L3748" t="b">
        <v>0</v>
      </c>
      <c r="M3748">
        <v>0</v>
      </c>
      <c r="N3748" t="b">
        <v>0</v>
      </c>
      <c r="O3748" t="s">
        <v>8266</v>
      </c>
      <c r="P3748">
        <f t="shared" si="232"/>
        <v>0</v>
      </c>
      <c r="Q3748" t="s">
        <v>7235</v>
      </c>
      <c r="R3748" s="12" t="s">
        <v>8321</v>
      </c>
      <c r="S3748" t="s">
        <v>8325</v>
      </c>
      <c r="T3748" s="17">
        <f t="shared" si="233"/>
        <v>42713.962499999994</v>
      </c>
      <c r="U3748" s="17">
        <f t="shared" si="234"/>
        <v>42642.911712962959</v>
      </c>
    </row>
    <row r="3749" spans="2:21" ht="42.75" hidden="1" x14ac:dyDescent="0.45">
      <c r="B3749">
        <v>427</v>
      </c>
      <c r="C3749" s="9" t="s">
        <v>428</v>
      </c>
      <c r="D3749" s="3" t="s">
        <v>4537</v>
      </c>
      <c r="E3749" s="5">
        <v>6500</v>
      </c>
      <c r="F3749" s="7">
        <v>0</v>
      </c>
      <c r="G3749" t="s">
        <v>8220</v>
      </c>
      <c r="H3749" t="s">
        <v>8223</v>
      </c>
      <c r="I3749" t="s">
        <v>8245</v>
      </c>
      <c r="J3749">
        <v>1445540340</v>
      </c>
      <c r="K3749">
        <v>1444340940</v>
      </c>
      <c r="L3749" t="b">
        <v>0</v>
      </c>
      <c r="M3749">
        <v>0</v>
      </c>
      <c r="N3749" t="b">
        <v>0</v>
      </c>
      <c r="O3749" t="s">
        <v>8268</v>
      </c>
      <c r="P3749">
        <f t="shared" si="232"/>
        <v>0</v>
      </c>
      <c r="Q3749" t="s">
        <v>7235</v>
      </c>
      <c r="R3749" s="12" t="s">
        <v>8321</v>
      </c>
      <c r="S3749" t="s">
        <v>8339</v>
      </c>
      <c r="T3749" s="17">
        <f t="shared" si="233"/>
        <v>42285.909027777772</v>
      </c>
      <c r="U3749" s="17">
        <f t="shared" si="234"/>
        <v>42194.908530092594</v>
      </c>
    </row>
    <row r="3750" spans="2:21" ht="57" hidden="1" x14ac:dyDescent="0.45">
      <c r="B3750">
        <v>429</v>
      </c>
      <c r="C3750" s="9" t="s">
        <v>430</v>
      </c>
      <c r="D3750" s="3" t="s">
        <v>4539</v>
      </c>
      <c r="E3750" s="5">
        <v>5000</v>
      </c>
      <c r="F3750" s="7">
        <v>0</v>
      </c>
      <c r="G3750" t="s">
        <v>8220</v>
      </c>
      <c r="H3750" t="s">
        <v>8223</v>
      </c>
      <c r="I3750" t="s">
        <v>8245</v>
      </c>
      <c r="J3750">
        <v>1259297940</v>
      </c>
      <c r="K3750">
        <v>1252964282</v>
      </c>
      <c r="L3750" t="b">
        <v>0</v>
      </c>
      <c r="M3750">
        <v>0</v>
      </c>
      <c r="N3750" t="b">
        <v>0</v>
      </c>
      <c r="O3750" t="s">
        <v>8268</v>
      </c>
      <c r="P3750">
        <f t="shared" si="232"/>
        <v>0</v>
      </c>
      <c r="Q3750" t="s">
        <v>7235</v>
      </c>
      <c r="R3750" s="12" t="s">
        <v>8321</v>
      </c>
      <c r="S3750" t="s">
        <v>8339</v>
      </c>
      <c r="T3750" s="17">
        <f t="shared" si="233"/>
        <v>40070.901412037041</v>
      </c>
      <c r="U3750" s="17">
        <f t="shared" si="234"/>
        <v>42374</v>
      </c>
    </row>
    <row r="3751" spans="2:21" ht="57" hidden="1" x14ac:dyDescent="0.45">
      <c r="B3751">
        <v>433</v>
      </c>
      <c r="C3751" s="9" t="s">
        <v>434</v>
      </c>
      <c r="D3751" s="3" t="s">
        <v>4543</v>
      </c>
      <c r="E3751" s="5">
        <v>3000</v>
      </c>
      <c r="F3751" s="7">
        <v>0</v>
      </c>
      <c r="G3751" t="s">
        <v>8220</v>
      </c>
      <c r="H3751" t="s">
        <v>8223</v>
      </c>
      <c r="I3751" t="s">
        <v>8245</v>
      </c>
      <c r="J3751">
        <v>1444576022</v>
      </c>
      <c r="K3751">
        <v>1439392022</v>
      </c>
      <c r="L3751" t="b">
        <v>0</v>
      </c>
      <c r="M3751">
        <v>0</v>
      </c>
      <c r="N3751" t="b">
        <v>0</v>
      </c>
      <c r="O3751" t="s">
        <v>8268</v>
      </c>
      <c r="P3751">
        <f t="shared" si="232"/>
        <v>0</v>
      </c>
      <c r="Q3751" t="s">
        <v>7235</v>
      </c>
      <c r="R3751" s="12" t="s">
        <v>8321</v>
      </c>
      <c r="S3751" t="s">
        <v>8339</v>
      </c>
      <c r="T3751" s="17">
        <f t="shared" si="233"/>
        <v>42228.629884259266</v>
      </c>
      <c r="U3751" s="17">
        <f t="shared" si="234"/>
        <v>42734.375</v>
      </c>
    </row>
    <row r="3752" spans="2:21" ht="42.75" hidden="1" x14ac:dyDescent="0.45">
      <c r="B3752">
        <v>436</v>
      </c>
      <c r="C3752" s="9" t="s">
        <v>437</v>
      </c>
      <c r="D3752" s="3" t="s">
        <v>4546</v>
      </c>
      <c r="E3752" s="5">
        <v>1000</v>
      </c>
      <c r="F3752" s="7">
        <v>0</v>
      </c>
      <c r="G3752" t="s">
        <v>8220</v>
      </c>
      <c r="H3752" t="s">
        <v>8223</v>
      </c>
      <c r="I3752" t="s">
        <v>8245</v>
      </c>
      <c r="J3752">
        <v>1375260113</v>
      </c>
      <c r="K3752">
        <v>1372668113</v>
      </c>
      <c r="L3752" t="b">
        <v>0</v>
      </c>
      <c r="M3752">
        <v>0</v>
      </c>
      <c r="N3752" t="b">
        <v>0</v>
      </c>
      <c r="O3752" t="s">
        <v>8268</v>
      </c>
      <c r="P3752">
        <f t="shared" si="232"/>
        <v>0</v>
      </c>
      <c r="Q3752" t="s">
        <v>7235</v>
      </c>
      <c r="R3752" s="12" t="s">
        <v>8321</v>
      </c>
      <c r="S3752" t="s">
        <v>8339</v>
      </c>
      <c r="T3752" s="17">
        <f t="shared" si="233"/>
        <v>41456.36241898148</v>
      </c>
      <c r="U3752" s="17">
        <f t="shared" si="234"/>
        <v>42299.790972222225</v>
      </c>
    </row>
    <row r="3753" spans="2:21" ht="42.75" hidden="1" x14ac:dyDescent="0.45">
      <c r="B3753">
        <v>437</v>
      </c>
      <c r="C3753" s="9" t="s">
        <v>438</v>
      </c>
      <c r="D3753" s="3" t="s">
        <v>4547</v>
      </c>
      <c r="E3753" s="5">
        <v>7000</v>
      </c>
      <c r="F3753" s="7">
        <v>0</v>
      </c>
      <c r="G3753" t="s">
        <v>8220</v>
      </c>
      <c r="H3753" t="s">
        <v>8228</v>
      </c>
      <c r="I3753" t="s">
        <v>8250</v>
      </c>
      <c r="J3753">
        <v>1475912326</v>
      </c>
      <c r="K3753">
        <v>1470728326</v>
      </c>
      <c r="L3753" t="b">
        <v>0</v>
      </c>
      <c r="M3753">
        <v>0</v>
      </c>
      <c r="N3753" t="b">
        <v>0</v>
      </c>
      <c r="O3753" t="s">
        <v>8268</v>
      </c>
      <c r="P3753">
        <f t="shared" si="232"/>
        <v>0</v>
      </c>
      <c r="Q3753" t="s">
        <v>7235</v>
      </c>
      <c r="R3753" s="12" t="s">
        <v>8321</v>
      </c>
      <c r="S3753" t="s">
        <v>8339</v>
      </c>
      <c r="T3753" s="17">
        <f t="shared" si="233"/>
        <v>42591.31858796296</v>
      </c>
      <c r="U3753" s="17">
        <f t="shared" si="234"/>
        <v>40144.207638888889</v>
      </c>
    </row>
    <row r="3754" spans="2:21" ht="42.75" hidden="1" x14ac:dyDescent="0.45">
      <c r="B3754">
        <v>439</v>
      </c>
      <c r="C3754" s="9" t="s">
        <v>440</v>
      </c>
      <c r="D3754" s="3" t="s">
        <v>4549</v>
      </c>
      <c r="E3754" s="5">
        <v>450</v>
      </c>
      <c r="F3754" s="7">
        <v>0</v>
      </c>
      <c r="G3754" t="s">
        <v>8220</v>
      </c>
      <c r="H3754" t="s">
        <v>8223</v>
      </c>
      <c r="I3754" t="s">
        <v>8245</v>
      </c>
      <c r="J3754">
        <v>1413569818</v>
      </c>
      <c r="K3754">
        <v>1412705818</v>
      </c>
      <c r="L3754" t="b">
        <v>0</v>
      </c>
      <c r="M3754">
        <v>0</v>
      </c>
      <c r="N3754" t="b">
        <v>0</v>
      </c>
      <c r="O3754" t="s">
        <v>8268</v>
      </c>
      <c r="P3754">
        <f t="shared" si="232"/>
        <v>0</v>
      </c>
      <c r="Q3754" t="s">
        <v>7235</v>
      </c>
      <c r="R3754" s="12" t="s">
        <v>8321</v>
      </c>
      <c r="S3754" t="s">
        <v>8339</v>
      </c>
      <c r="T3754" s="17">
        <f t="shared" si="233"/>
        <v>41919.761782407404</v>
      </c>
      <c r="U3754" s="17">
        <f t="shared" si="234"/>
        <v>42288.629884259266</v>
      </c>
    </row>
    <row r="3755" spans="2:21" ht="42.75" hidden="1" x14ac:dyDescent="0.45">
      <c r="B3755">
        <v>441</v>
      </c>
      <c r="C3755" s="9" t="s">
        <v>442</v>
      </c>
      <c r="D3755" s="3" t="s">
        <v>4551</v>
      </c>
      <c r="E3755" s="5">
        <v>400</v>
      </c>
      <c r="F3755" s="7">
        <v>0</v>
      </c>
      <c r="G3755" t="s">
        <v>8220</v>
      </c>
      <c r="H3755" t="s">
        <v>8224</v>
      </c>
      <c r="I3755" t="s">
        <v>8246</v>
      </c>
      <c r="J3755">
        <v>1383418996</v>
      </c>
      <c r="K3755">
        <v>1380826996</v>
      </c>
      <c r="L3755" t="b">
        <v>0</v>
      </c>
      <c r="M3755">
        <v>0</v>
      </c>
      <c r="N3755" t="b">
        <v>0</v>
      </c>
      <c r="O3755" t="s">
        <v>8268</v>
      </c>
      <c r="P3755">
        <f t="shared" si="232"/>
        <v>0</v>
      </c>
      <c r="Q3755" t="s">
        <v>7235</v>
      </c>
      <c r="R3755" s="12" t="s">
        <v>8321</v>
      </c>
      <c r="S3755" t="s">
        <v>8339</v>
      </c>
      <c r="T3755" s="17">
        <f t="shared" si="233"/>
        <v>41550.793935185182</v>
      </c>
      <c r="U3755" s="17">
        <f t="shared" si="234"/>
        <v>41486.36241898148</v>
      </c>
    </row>
    <row r="3756" spans="2:21" ht="42.75" hidden="1" x14ac:dyDescent="0.45">
      <c r="B3756">
        <v>451</v>
      </c>
      <c r="C3756" s="9" t="s">
        <v>452</v>
      </c>
      <c r="D3756" s="3" t="s">
        <v>4561</v>
      </c>
      <c r="E3756" s="5">
        <v>20000</v>
      </c>
      <c r="F3756" s="7">
        <v>0</v>
      </c>
      <c r="G3756" t="s">
        <v>8220</v>
      </c>
      <c r="H3756" t="s">
        <v>8223</v>
      </c>
      <c r="I3756" t="s">
        <v>8245</v>
      </c>
      <c r="J3756">
        <v>1390669791</v>
      </c>
      <c r="K3756">
        <v>1388077791</v>
      </c>
      <c r="L3756" t="b">
        <v>0</v>
      </c>
      <c r="M3756">
        <v>0</v>
      </c>
      <c r="N3756" t="b">
        <v>0</v>
      </c>
      <c r="O3756" t="s">
        <v>8268</v>
      </c>
      <c r="P3756">
        <f t="shared" si="232"/>
        <v>0</v>
      </c>
      <c r="Q3756" t="s">
        <v>7235</v>
      </c>
      <c r="R3756" s="12" t="s">
        <v>8321</v>
      </c>
      <c r="S3756" t="s">
        <v>8339</v>
      </c>
      <c r="T3756" s="17">
        <f t="shared" si="233"/>
        <v>41634.715173611112</v>
      </c>
      <c r="U3756" s="17">
        <f t="shared" si="234"/>
        <v>42651.31858796296</v>
      </c>
    </row>
    <row r="3757" spans="2:21" ht="42.75" hidden="1" x14ac:dyDescent="0.45">
      <c r="B3757">
        <v>457</v>
      </c>
      <c r="C3757" s="9" t="s">
        <v>458</v>
      </c>
      <c r="D3757" s="3" t="s">
        <v>4567</v>
      </c>
      <c r="E3757" s="5">
        <v>20000</v>
      </c>
      <c r="F3757" s="7">
        <v>0</v>
      </c>
      <c r="G3757" t="s">
        <v>8220</v>
      </c>
      <c r="H3757" t="s">
        <v>8228</v>
      </c>
      <c r="I3757" t="s">
        <v>8250</v>
      </c>
      <c r="J3757">
        <v>1408213512</v>
      </c>
      <c r="K3757">
        <v>1405621512</v>
      </c>
      <c r="L3757" t="b">
        <v>0</v>
      </c>
      <c r="M3757">
        <v>0</v>
      </c>
      <c r="N3757" t="b">
        <v>0</v>
      </c>
      <c r="O3757" t="s">
        <v>8268</v>
      </c>
      <c r="P3757">
        <f t="shared" si="232"/>
        <v>0</v>
      </c>
      <c r="Q3757" t="s">
        <v>7235</v>
      </c>
      <c r="R3757" s="12" t="s">
        <v>8321</v>
      </c>
      <c r="S3757" t="s">
        <v>8339</v>
      </c>
      <c r="T3757" s="17">
        <f t="shared" si="233"/>
        <v>41837.767500000002</v>
      </c>
      <c r="U3757" s="17">
        <f t="shared" si="234"/>
        <v>41929.761782407404</v>
      </c>
    </row>
    <row r="3758" spans="2:21" ht="42.75" hidden="1" x14ac:dyDescent="0.45">
      <c r="B3758">
        <v>461</v>
      </c>
      <c r="C3758" s="9" t="s">
        <v>462</v>
      </c>
      <c r="D3758" s="3" t="s">
        <v>4571</v>
      </c>
      <c r="E3758" s="5">
        <v>550</v>
      </c>
      <c r="F3758" s="7">
        <v>0</v>
      </c>
      <c r="G3758" t="s">
        <v>8220</v>
      </c>
      <c r="H3758" t="s">
        <v>8224</v>
      </c>
      <c r="I3758" t="s">
        <v>8246</v>
      </c>
      <c r="J3758">
        <v>1370204367</v>
      </c>
      <c r="K3758">
        <v>1368476367</v>
      </c>
      <c r="L3758" t="b">
        <v>0</v>
      </c>
      <c r="M3758">
        <v>0</v>
      </c>
      <c r="N3758" t="b">
        <v>0</v>
      </c>
      <c r="O3758" t="s">
        <v>8268</v>
      </c>
      <c r="P3758">
        <f t="shared" si="232"/>
        <v>0</v>
      </c>
      <c r="Q3758" t="s">
        <v>7235</v>
      </c>
      <c r="R3758" s="12" t="s">
        <v>8321</v>
      </c>
      <c r="S3758" t="s">
        <v>8339</v>
      </c>
      <c r="T3758" s="17">
        <f t="shared" si="233"/>
        <v>41407.84684027778</v>
      </c>
      <c r="U3758" s="17">
        <f t="shared" si="234"/>
        <v>41580.793935185182</v>
      </c>
    </row>
    <row r="3759" spans="2:21" ht="42.75" hidden="1" x14ac:dyDescent="0.45">
      <c r="B3759">
        <v>462</v>
      </c>
      <c r="C3759" s="9" t="s">
        <v>463</v>
      </c>
      <c r="D3759" s="3" t="s">
        <v>4572</v>
      </c>
      <c r="E3759" s="5">
        <v>100000</v>
      </c>
      <c r="F3759" s="7">
        <v>0</v>
      </c>
      <c r="G3759" t="s">
        <v>8220</v>
      </c>
      <c r="H3759" t="s">
        <v>8223</v>
      </c>
      <c r="I3759" t="s">
        <v>8245</v>
      </c>
      <c r="J3759">
        <v>1312945341</v>
      </c>
      <c r="K3759">
        <v>1307761341</v>
      </c>
      <c r="L3759" t="b">
        <v>0</v>
      </c>
      <c r="M3759">
        <v>0</v>
      </c>
      <c r="N3759" t="b">
        <v>0</v>
      </c>
      <c r="O3759" t="s">
        <v>8268</v>
      </c>
      <c r="P3759">
        <f t="shared" si="232"/>
        <v>0</v>
      </c>
      <c r="Q3759" t="s">
        <v>7235</v>
      </c>
      <c r="R3759" s="12" t="s">
        <v>8321</v>
      </c>
      <c r="S3759" t="s">
        <v>8339</v>
      </c>
      <c r="T3759" s="17">
        <f t="shared" si="233"/>
        <v>40705.126631944448</v>
      </c>
      <c r="U3759" s="17">
        <f t="shared" si="234"/>
        <v>41664.715173611112</v>
      </c>
    </row>
    <row r="3760" spans="2:21" ht="42.75" hidden="1" x14ac:dyDescent="0.45">
      <c r="B3760">
        <v>468</v>
      </c>
      <c r="C3760" s="9" t="s">
        <v>469</v>
      </c>
      <c r="D3760" s="3" t="s">
        <v>4578</v>
      </c>
      <c r="E3760" s="5">
        <v>7500</v>
      </c>
      <c r="F3760" s="7">
        <v>0</v>
      </c>
      <c r="G3760" t="s">
        <v>8220</v>
      </c>
      <c r="H3760" t="s">
        <v>8223</v>
      </c>
      <c r="I3760" t="s">
        <v>8245</v>
      </c>
      <c r="J3760">
        <v>1341978665</v>
      </c>
      <c r="K3760">
        <v>1336795283</v>
      </c>
      <c r="L3760" t="b">
        <v>0</v>
      </c>
      <c r="M3760">
        <v>0</v>
      </c>
      <c r="N3760" t="b">
        <v>0</v>
      </c>
      <c r="O3760" t="s">
        <v>8268</v>
      </c>
      <c r="P3760">
        <f t="shared" si="232"/>
        <v>0</v>
      </c>
      <c r="Q3760" t="s">
        <v>7235</v>
      </c>
      <c r="R3760" s="12" t="s">
        <v>8321</v>
      </c>
      <c r="S3760" t="s">
        <v>8339</v>
      </c>
      <c r="T3760" s="17">
        <f t="shared" si="233"/>
        <v>41041.167627314811</v>
      </c>
      <c r="U3760" s="17">
        <f t="shared" si="234"/>
        <v>41867.767500000002</v>
      </c>
    </row>
    <row r="3761" spans="2:21" ht="28.5" hidden="1" x14ac:dyDescent="0.45">
      <c r="B3761">
        <v>469</v>
      </c>
      <c r="C3761" s="9" t="s">
        <v>470</v>
      </c>
      <c r="D3761" s="3" t="s">
        <v>4579</v>
      </c>
      <c r="E3761" s="5">
        <v>6000</v>
      </c>
      <c r="F3761" s="7">
        <v>0</v>
      </c>
      <c r="G3761" t="s">
        <v>8220</v>
      </c>
      <c r="H3761" t="s">
        <v>8224</v>
      </c>
      <c r="I3761" t="s">
        <v>8246</v>
      </c>
      <c r="J3761">
        <v>1409960724</v>
      </c>
      <c r="K3761">
        <v>1404776724</v>
      </c>
      <c r="L3761" t="b">
        <v>0</v>
      </c>
      <c r="M3761">
        <v>0</v>
      </c>
      <c r="N3761" t="b">
        <v>0</v>
      </c>
      <c r="O3761" t="s">
        <v>8268</v>
      </c>
      <c r="P3761">
        <f t="shared" si="232"/>
        <v>0</v>
      </c>
      <c r="Q3761" t="s">
        <v>7235</v>
      </c>
      <c r="R3761" s="12" t="s">
        <v>8321</v>
      </c>
      <c r="S3761" t="s">
        <v>8339</v>
      </c>
      <c r="T3761" s="17">
        <f t="shared" si="233"/>
        <v>41827.989861111113</v>
      </c>
      <c r="U3761" s="17">
        <f t="shared" si="234"/>
        <v>41427.84684027778</v>
      </c>
    </row>
    <row r="3762" spans="2:21" ht="42.75" hidden="1" x14ac:dyDescent="0.45">
      <c r="B3762">
        <v>475</v>
      </c>
      <c r="C3762" s="9" t="s">
        <v>476</v>
      </c>
      <c r="D3762" s="3" t="s">
        <v>4585</v>
      </c>
      <c r="E3762" s="5">
        <v>2000</v>
      </c>
      <c r="F3762" s="7">
        <v>0</v>
      </c>
      <c r="G3762" t="s">
        <v>8220</v>
      </c>
      <c r="H3762" t="s">
        <v>8223</v>
      </c>
      <c r="I3762" t="s">
        <v>8245</v>
      </c>
      <c r="J3762">
        <v>1430877843</v>
      </c>
      <c r="K3762">
        <v>1428285843</v>
      </c>
      <c r="L3762" t="b">
        <v>0</v>
      </c>
      <c r="M3762">
        <v>0</v>
      </c>
      <c r="N3762" t="b">
        <v>0</v>
      </c>
      <c r="O3762" t="s">
        <v>8268</v>
      </c>
      <c r="P3762">
        <f t="shared" si="232"/>
        <v>0</v>
      </c>
      <c r="Q3762" t="s">
        <v>7235</v>
      </c>
      <c r="R3762" s="12" t="s">
        <v>8321</v>
      </c>
      <c r="S3762" t="s">
        <v>8339</v>
      </c>
      <c r="T3762" s="17">
        <f t="shared" si="233"/>
        <v>42100.086145833338</v>
      </c>
      <c r="U3762" s="17">
        <f t="shared" si="234"/>
        <v>40765.126631944448</v>
      </c>
    </row>
    <row r="3763" spans="2:21" ht="42.75" hidden="1" x14ac:dyDescent="0.45">
      <c r="B3763">
        <v>477</v>
      </c>
      <c r="C3763" s="9" t="s">
        <v>478</v>
      </c>
      <c r="D3763" s="3" t="s">
        <v>4587</v>
      </c>
      <c r="E3763" s="5">
        <v>1500</v>
      </c>
      <c r="F3763" s="7">
        <v>0</v>
      </c>
      <c r="G3763" t="s">
        <v>8220</v>
      </c>
      <c r="H3763" t="s">
        <v>8223</v>
      </c>
      <c r="I3763" t="s">
        <v>8245</v>
      </c>
      <c r="J3763">
        <v>1337371334</v>
      </c>
      <c r="K3763">
        <v>1332187334</v>
      </c>
      <c r="L3763" t="b">
        <v>0</v>
      </c>
      <c r="M3763">
        <v>0</v>
      </c>
      <c r="N3763" t="b">
        <v>0</v>
      </c>
      <c r="O3763" t="s">
        <v>8268</v>
      </c>
      <c r="P3763">
        <f t="shared" si="232"/>
        <v>0</v>
      </c>
      <c r="Q3763" t="s">
        <v>7235</v>
      </c>
      <c r="R3763" s="12" t="s">
        <v>8321</v>
      </c>
      <c r="S3763" t="s">
        <v>8339</v>
      </c>
      <c r="T3763" s="17">
        <f t="shared" si="233"/>
        <v>40987.83488425926</v>
      </c>
      <c r="U3763" s="17">
        <f t="shared" si="234"/>
        <v>41101.160474537035</v>
      </c>
    </row>
    <row r="3764" spans="2:21" ht="42.75" hidden="1" x14ac:dyDescent="0.45">
      <c r="B3764">
        <v>478</v>
      </c>
      <c r="C3764" s="9" t="s">
        <v>479</v>
      </c>
      <c r="D3764" s="3" t="s">
        <v>4588</v>
      </c>
      <c r="E3764" s="5">
        <v>10000</v>
      </c>
      <c r="F3764" s="7">
        <v>0</v>
      </c>
      <c r="G3764" t="s">
        <v>8220</v>
      </c>
      <c r="H3764" t="s">
        <v>8223</v>
      </c>
      <c r="I3764" t="s">
        <v>8245</v>
      </c>
      <c r="J3764">
        <v>1427921509</v>
      </c>
      <c r="K3764">
        <v>1425333109</v>
      </c>
      <c r="L3764" t="b">
        <v>0</v>
      </c>
      <c r="M3764">
        <v>0</v>
      </c>
      <c r="N3764" t="b">
        <v>0</v>
      </c>
      <c r="O3764" t="s">
        <v>8268</v>
      </c>
      <c r="P3764">
        <f t="shared" si="232"/>
        <v>0</v>
      </c>
      <c r="Q3764" t="s">
        <v>7235</v>
      </c>
      <c r="R3764" s="12" t="s">
        <v>8321</v>
      </c>
      <c r="S3764" t="s">
        <v>8339</v>
      </c>
      <c r="T3764" s="17">
        <f t="shared" si="233"/>
        <v>42065.910983796297</v>
      </c>
      <c r="U3764" s="17">
        <f t="shared" si="234"/>
        <v>41887.989861111113</v>
      </c>
    </row>
    <row r="3765" spans="2:21" ht="42.75" hidden="1" x14ac:dyDescent="0.45">
      <c r="B3765">
        <v>487</v>
      </c>
      <c r="C3765" s="9" t="s">
        <v>488</v>
      </c>
      <c r="D3765" s="3" t="s">
        <v>4597</v>
      </c>
      <c r="E3765" s="5">
        <v>50000</v>
      </c>
      <c r="F3765" s="7">
        <v>0</v>
      </c>
      <c r="G3765" t="s">
        <v>8220</v>
      </c>
      <c r="H3765" t="s">
        <v>8228</v>
      </c>
      <c r="I3765" t="s">
        <v>8250</v>
      </c>
      <c r="J3765">
        <v>1482678994</v>
      </c>
      <c r="K3765">
        <v>1477491394</v>
      </c>
      <c r="L3765" t="b">
        <v>0</v>
      </c>
      <c r="M3765">
        <v>0</v>
      </c>
      <c r="N3765" t="b">
        <v>0</v>
      </c>
      <c r="O3765" t="s">
        <v>8268</v>
      </c>
      <c r="P3765">
        <f t="shared" si="232"/>
        <v>0</v>
      </c>
      <c r="Q3765" t="s">
        <v>7235</v>
      </c>
      <c r="R3765" s="12" t="s">
        <v>8321</v>
      </c>
      <c r="S3765" t="s">
        <v>8339</v>
      </c>
      <c r="T3765" s="17">
        <f t="shared" si="233"/>
        <v>42669.594837962963</v>
      </c>
      <c r="U3765" s="17">
        <f t="shared" si="234"/>
        <v>42130.086145833338</v>
      </c>
    </row>
    <row r="3766" spans="2:21" ht="42.75" hidden="1" x14ac:dyDescent="0.45">
      <c r="B3766">
        <v>488</v>
      </c>
      <c r="C3766" s="9" t="s">
        <v>489</v>
      </c>
      <c r="D3766" s="3" t="s">
        <v>4598</v>
      </c>
      <c r="E3766" s="5">
        <v>12000</v>
      </c>
      <c r="F3766" s="7">
        <v>0</v>
      </c>
      <c r="G3766" t="s">
        <v>8220</v>
      </c>
      <c r="H3766" t="s">
        <v>8223</v>
      </c>
      <c r="I3766" t="s">
        <v>8245</v>
      </c>
      <c r="J3766">
        <v>1483924700</v>
      </c>
      <c r="K3766">
        <v>1481332700</v>
      </c>
      <c r="L3766" t="b">
        <v>0</v>
      </c>
      <c r="M3766">
        <v>0</v>
      </c>
      <c r="N3766" t="b">
        <v>0</v>
      </c>
      <c r="O3766" t="s">
        <v>8268</v>
      </c>
      <c r="P3766">
        <f t="shared" si="232"/>
        <v>0</v>
      </c>
      <c r="Q3766" t="s">
        <v>7235</v>
      </c>
      <c r="R3766" s="12" t="s">
        <v>8321</v>
      </c>
      <c r="S3766" t="s">
        <v>8339</v>
      </c>
      <c r="T3766" s="17">
        <f t="shared" si="233"/>
        <v>42714.054398148146</v>
      </c>
      <c r="U3766" s="17">
        <f t="shared" si="234"/>
        <v>41047.83488425926</v>
      </c>
    </row>
    <row r="3767" spans="2:21" hidden="1" x14ac:dyDescent="0.45">
      <c r="B3767">
        <v>490</v>
      </c>
      <c r="C3767" s="9" t="s">
        <v>491</v>
      </c>
      <c r="D3767" s="3" t="s">
        <v>4600</v>
      </c>
      <c r="E3767" s="5">
        <v>1000</v>
      </c>
      <c r="F3767" s="7">
        <v>0</v>
      </c>
      <c r="G3767" t="s">
        <v>8220</v>
      </c>
      <c r="H3767" t="s">
        <v>8223</v>
      </c>
      <c r="I3767" t="s">
        <v>8245</v>
      </c>
      <c r="J3767">
        <v>1345677285</v>
      </c>
      <c r="K3767">
        <v>1343085285</v>
      </c>
      <c r="L3767" t="b">
        <v>0</v>
      </c>
      <c r="M3767">
        <v>0</v>
      </c>
      <c r="N3767" t="b">
        <v>0</v>
      </c>
      <c r="O3767" t="s">
        <v>8268</v>
      </c>
      <c r="P3767">
        <f t="shared" si="232"/>
        <v>0</v>
      </c>
      <c r="Q3767" t="s">
        <v>7235</v>
      </c>
      <c r="R3767" s="12" t="s">
        <v>8321</v>
      </c>
      <c r="S3767" t="s">
        <v>8339</v>
      </c>
      <c r="T3767" s="17">
        <f t="shared" si="233"/>
        <v>41113.968576388892</v>
      </c>
      <c r="U3767" s="17">
        <f t="shared" si="234"/>
        <v>42095.869317129633</v>
      </c>
    </row>
    <row r="3768" spans="2:21" ht="42.75" hidden="1" x14ac:dyDescent="0.45">
      <c r="B3768">
        <v>491</v>
      </c>
      <c r="C3768" s="9" t="s">
        <v>492</v>
      </c>
      <c r="D3768" s="3" t="s">
        <v>4601</v>
      </c>
      <c r="E3768" s="5">
        <v>10000</v>
      </c>
      <c r="F3768" s="7">
        <v>0</v>
      </c>
      <c r="G3768" t="s">
        <v>8220</v>
      </c>
      <c r="H3768" t="s">
        <v>8223</v>
      </c>
      <c r="I3768" t="s">
        <v>8245</v>
      </c>
      <c r="J3768">
        <v>1453937699</v>
      </c>
      <c r="K3768">
        <v>1451345699</v>
      </c>
      <c r="L3768" t="b">
        <v>0</v>
      </c>
      <c r="M3768">
        <v>0</v>
      </c>
      <c r="N3768" t="b">
        <v>0</v>
      </c>
      <c r="O3768" t="s">
        <v>8268</v>
      </c>
      <c r="P3768">
        <f t="shared" si="232"/>
        <v>0</v>
      </c>
      <c r="Q3768" t="s">
        <v>7235</v>
      </c>
      <c r="R3768" s="12" t="s">
        <v>8321</v>
      </c>
      <c r="S3768" t="s">
        <v>8339</v>
      </c>
      <c r="T3768" s="17">
        <f t="shared" si="233"/>
        <v>42366.982627314821</v>
      </c>
      <c r="U3768" s="17">
        <f t="shared" si="234"/>
        <v>42729.636504629627</v>
      </c>
    </row>
    <row r="3769" spans="2:21" ht="42.75" hidden="1" x14ac:dyDescent="0.45">
      <c r="B3769">
        <v>492</v>
      </c>
      <c r="C3769" s="9" t="s">
        <v>493</v>
      </c>
      <c r="D3769" s="3" t="s">
        <v>4602</v>
      </c>
      <c r="E3769" s="5">
        <v>10000000</v>
      </c>
      <c r="F3769" s="7">
        <v>0</v>
      </c>
      <c r="G3769" t="s">
        <v>8220</v>
      </c>
      <c r="H3769" t="s">
        <v>8234</v>
      </c>
      <c r="I3769" t="s">
        <v>8254</v>
      </c>
      <c r="J3769">
        <v>1476319830</v>
      </c>
      <c r="K3769">
        <v>1471135830</v>
      </c>
      <c r="L3769" t="b">
        <v>0</v>
      </c>
      <c r="M3769">
        <v>0</v>
      </c>
      <c r="N3769" t="b">
        <v>0</v>
      </c>
      <c r="O3769" t="s">
        <v>8268</v>
      </c>
      <c r="P3769">
        <f t="shared" si="232"/>
        <v>0</v>
      </c>
      <c r="Q3769" t="s">
        <v>7235</v>
      </c>
      <c r="R3769" s="12" t="s">
        <v>8321</v>
      </c>
      <c r="S3769" t="s">
        <v>8339</v>
      </c>
      <c r="T3769" s="17">
        <f t="shared" si="233"/>
        <v>42596.03506944445</v>
      </c>
      <c r="U3769" s="17">
        <f t="shared" si="234"/>
        <v>42744.054398148146</v>
      </c>
    </row>
    <row r="3770" spans="2:21" ht="42.75" hidden="1" x14ac:dyDescent="0.45">
      <c r="B3770">
        <v>493</v>
      </c>
      <c r="C3770" s="9" t="s">
        <v>494</v>
      </c>
      <c r="D3770" s="3" t="s">
        <v>4603</v>
      </c>
      <c r="E3770" s="5">
        <v>30000</v>
      </c>
      <c r="F3770" s="7">
        <v>0</v>
      </c>
      <c r="G3770" t="s">
        <v>8220</v>
      </c>
      <c r="H3770" t="s">
        <v>8224</v>
      </c>
      <c r="I3770" t="s">
        <v>8246</v>
      </c>
      <c r="J3770">
        <v>1432142738</v>
      </c>
      <c r="K3770">
        <v>1429550738</v>
      </c>
      <c r="L3770" t="b">
        <v>0</v>
      </c>
      <c r="M3770">
        <v>0</v>
      </c>
      <c r="N3770" t="b">
        <v>0</v>
      </c>
      <c r="O3770" t="s">
        <v>8268</v>
      </c>
      <c r="P3770">
        <f t="shared" si="232"/>
        <v>0</v>
      </c>
      <c r="Q3770" t="s">
        <v>7235</v>
      </c>
      <c r="R3770" s="12" t="s">
        <v>8321</v>
      </c>
      <c r="S3770" t="s">
        <v>8339</v>
      </c>
      <c r="T3770" s="17">
        <f t="shared" si="233"/>
        <v>42114.726134259254</v>
      </c>
      <c r="U3770" s="17">
        <f t="shared" si="234"/>
        <v>41143.968576388892</v>
      </c>
    </row>
    <row r="3771" spans="2:21" ht="42.75" hidden="1" x14ac:dyDescent="0.45">
      <c r="B3771">
        <v>495</v>
      </c>
      <c r="C3771" s="9" t="s">
        <v>496</v>
      </c>
      <c r="D3771" s="3" t="s">
        <v>4605</v>
      </c>
      <c r="E3771" s="5">
        <v>7000</v>
      </c>
      <c r="F3771" s="7">
        <v>0</v>
      </c>
      <c r="G3771" t="s">
        <v>8220</v>
      </c>
      <c r="H3771" t="s">
        <v>8223</v>
      </c>
      <c r="I3771" t="s">
        <v>8245</v>
      </c>
      <c r="J3771">
        <v>1437076305</v>
      </c>
      <c r="K3771">
        <v>1434484305</v>
      </c>
      <c r="L3771" t="b">
        <v>0</v>
      </c>
      <c r="M3771">
        <v>0</v>
      </c>
      <c r="N3771" t="b">
        <v>0</v>
      </c>
      <c r="O3771" t="s">
        <v>8268</v>
      </c>
      <c r="P3771">
        <f t="shared" si="232"/>
        <v>0</v>
      </c>
      <c r="Q3771" t="s">
        <v>7235</v>
      </c>
      <c r="R3771" s="12" t="s">
        <v>8321</v>
      </c>
      <c r="S3771" t="s">
        <v>8339</v>
      </c>
      <c r="T3771" s="17">
        <f t="shared" si="233"/>
        <v>42171.827604166669</v>
      </c>
      <c r="U3771" s="17">
        <f t="shared" si="234"/>
        <v>42396.982627314821</v>
      </c>
    </row>
    <row r="3772" spans="2:21" ht="42.75" hidden="1" x14ac:dyDescent="0.45">
      <c r="B3772">
        <v>501</v>
      </c>
      <c r="C3772" s="9" t="s">
        <v>502</v>
      </c>
      <c r="D3772" s="3" t="s">
        <v>4611</v>
      </c>
      <c r="E3772" s="5">
        <v>10000</v>
      </c>
      <c r="F3772" s="7">
        <v>0</v>
      </c>
      <c r="G3772" t="s">
        <v>8220</v>
      </c>
      <c r="H3772" t="s">
        <v>8223</v>
      </c>
      <c r="I3772" t="s">
        <v>8245</v>
      </c>
      <c r="J3772">
        <v>1310189851</v>
      </c>
      <c r="K3772">
        <v>1307597851</v>
      </c>
      <c r="L3772" t="b">
        <v>0</v>
      </c>
      <c r="M3772">
        <v>0</v>
      </c>
      <c r="N3772" t="b">
        <v>0</v>
      </c>
      <c r="O3772" t="s">
        <v>8268</v>
      </c>
      <c r="P3772">
        <f t="shared" si="232"/>
        <v>0</v>
      </c>
      <c r="Q3772" t="s">
        <v>7235</v>
      </c>
      <c r="R3772" s="12" t="s">
        <v>8321</v>
      </c>
      <c r="S3772" t="s">
        <v>8339</v>
      </c>
      <c r="T3772" s="17">
        <f t="shared" si="233"/>
        <v>40703.234386574077</v>
      </c>
      <c r="U3772" s="17">
        <f t="shared" si="234"/>
        <v>42656.03506944445</v>
      </c>
    </row>
    <row r="3773" spans="2:21" ht="42.75" hidden="1" x14ac:dyDescent="0.45">
      <c r="B3773">
        <v>510</v>
      </c>
      <c r="C3773" s="9" t="s">
        <v>511</v>
      </c>
      <c r="D3773" s="3" t="s">
        <v>4620</v>
      </c>
      <c r="E3773" s="5">
        <v>14000</v>
      </c>
      <c r="F3773" s="7">
        <v>0</v>
      </c>
      <c r="G3773" t="s">
        <v>8220</v>
      </c>
      <c r="H3773" t="s">
        <v>8223</v>
      </c>
      <c r="I3773" t="s">
        <v>8245</v>
      </c>
      <c r="J3773">
        <v>1456805639</v>
      </c>
      <c r="K3773">
        <v>1454213639</v>
      </c>
      <c r="L3773" t="b">
        <v>0</v>
      </c>
      <c r="M3773">
        <v>0</v>
      </c>
      <c r="N3773" t="b">
        <v>0</v>
      </c>
      <c r="O3773" t="s">
        <v>8268</v>
      </c>
      <c r="P3773">
        <f t="shared" si="232"/>
        <v>0</v>
      </c>
      <c r="Q3773" t="s">
        <v>7235</v>
      </c>
      <c r="R3773" s="12" t="s">
        <v>8321</v>
      </c>
      <c r="S3773" t="s">
        <v>8339</v>
      </c>
      <c r="T3773" s="17">
        <f t="shared" si="233"/>
        <v>42400.176377314812</v>
      </c>
      <c r="U3773" s="17">
        <f t="shared" si="234"/>
        <v>42144.726134259254</v>
      </c>
    </row>
    <row r="3774" spans="2:21" ht="28.5" hidden="1" x14ac:dyDescent="0.45">
      <c r="B3774">
        <v>516</v>
      </c>
      <c r="C3774" s="9" t="s">
        <v>517</v>
      </c>
      <c r="D3774" s="3" t="s">
        <v>4626</v>
      </c>
      <c r="E3774" s="5">
        <v>5000</v>
      </c>
      <c r="F3774" s="7">
        <v>0</v>
      </c>
      <c r="G3774" t="s">
        <v>8220</v>
      </c>
      <c r="H3774" t="s">
        <v>8224</v>
      </c>
      <c r="I3774" t="s">
        <v>8246</v>
      </c>
      <c r="J3774">
        <v>1432752080</v>
      </c>
      <c r="K3774">
        <v>1427568080</v>
      </c>
      <c r="L3774" t="b">
        <v>0</v>
      </c>
      <c r="M3774">
        <v>0</v>
      </c>
      <c r="N3774" t="b">
        <v>0</v>
      </c>
      <c r="O3774" t="s">
        <v>8268</v>
      </c>
      <c r="P3774">
        <f t="shared" si="232"/>
        <v>0</v>
      </c>
      <c r="Q3774" t="s">
        <v>7235</v>
      </c>
      <c r="R3774" s="12" t="s">
        <v>8321</v>
      </c>
      <c r="S3774" t="s">
        <v>8339</v>
      </c>
      <c r="T3774" s="17">
        <f t="shared" si="233"/>
        <v>42091.778703703705</v>
      </c>
      <c r="U3774" s="17">
        <f t="shared" si="234"/>
        <v>42201.827604166669</v>
      </c>
    </row>
    <row r="3775" spans="2:21" ht="42.75" hidden="1" x14ac:dyDescent="0.45">
      <c r="B3775">
        <v>518</v>
      </c>
      <c r="C3775" s="9" t="s">
        <v>519</v>
      </c>
      <c r="D3775" s="3" t="s">
        <v>4628</v>
      </c>
      <c r="E3775" s="5">
        <v>7175</v>
      </c>
      <c r="F3775" s="7">
        <v>0</v>
      </c>
      <c r="G3775" t="s">
        <v>8220</v>
      </c>
      <c r="H3775" t="s">
        <v>8223</v>
      </c>
      <c r="I3775" t="s">
        <v>8245</v>
      </c>
      <c r="J3775">
        <v>1441550760</v>
      </c>
      <c r="K3775">
        <v>1438958824</v>
      </c>
      <c r="L3775" t="b">
        <v>0</v>
      </c>
      <c r="M3775">
        <v>0</v>
      </c>
      <c r="N3775" t="b">
        <v>0</v>
      </c>
      <c r="O3775" t="s">
        <v>8268</v>
      </c>
      <c r="P3775">
        <f t="shared" si="232"/>
        <v>0</v>
      </c>
      <c r="Q3775" t="s">
        <v>7235</v>
      </c>
      <c r="R3775" s="12" t="s">
        <v>8321</v>
      </c>
      <c r="S3775" t="s">
        <v>8339</v>
      </c>
      <c r="T3775" s="17">
        <f t="shared" si="233"/>
        <v>42223.616018518514</v>
      </c>
      <c r="U3775" s="17">
        <f t="shared" si="234"/>
        <v>40733.234386574077</v>
      </c>
    </row>
    <row r="3776" spans="2:21" ht="42.75" hidden="1" x14ac:dyDescent="0.45">
      <c r="B3776">
        <v>547</v>
      </c>
      <c r="C3776" s="9" t="s">
        <v>548</v>
      </c>
      <c r="D3776" s="3" t="s">
        <v>4657</v>
      </c>
      <c r="E3776" s="5">
        <v>7500</v>
      </c>
      <c r="F3776" s="7">
        <v>0</v>
      </c>
      <c r="G3776" t="s">
        <v>8220</v>
      </c>
      <c r="H3776" t="s">
        <v>8224</v>
      </c>
      <c r="I3776" t="s">
        <v>8246</v>
      </c>
      <c r="J3776">
        <v>1455122564</v>
      </c>
      <c r="K3776">
        <v>1452530564</v>
      </c>
      <c r="L3776" t="b">
        <v>0</v>
      </c>
      <c r="M3776">
        <v>0</v>
      </c>
      <c r="N3776" t="b">
        <v>0</v>
      </c>
      <c r="O3776" t="s">
        <v>8270</v>
      </c>
      <c r="P3776">
        <f t="shared" si="232"/>
        <v>0</v>
      </c>
      <c r="Q3776" t="s">
        <v>7235</v>
      </c>
      <c r="R3776" s="12" t="s">
        <v>8308</v>
      </c>
      <c r="S3776" t="s">
        <v>8342</v>
      </c>
      <c r="T3776" s="17">
        <f t="shared" si="233"/>
        <v>42380.696342592593</v>
      </c>
      <c r="U3776" s="17">
        <f t="shared" si="234"/>
        <v>42430.176377314812</v>
      </c>
    </row>
    <row r="3777" spans="2:21" ht="42.75" hidden="1" x14ac:dyDescent="0.45">
      <c r="B3777">
        <v>552</v>
      </c>
      <c r="C3777" s="9" t="s">
        <v>553</v>
      </c>
      <c r="D3777" s="3" t="s">
        <v>4662</v>
      </c>
      <c r="E3777" s="5">
        <v>45000</v>
      </c>
      <c r="F3777" s="7">
        <v>0</v>
      </c>
      <c r="G3777" t="s">
        <v>8220</v>
      </c>
      <c r="H3777" t="s">
        <v>8228</v>
      </c>
      <c r="I3777" t="s">
        <v>8250</v>
      </c>
      <c r="J3777">
        <v>1452350896</v>
      </c>
      <c r="K3777">
        <v>1447166896</v>
      </c>
      <c r="L3777" t="b">
        <v>0</v>
      </c>
      <c r="M3777">
        <v>0</v>
      </c>
      <c r="N3777" t="b">
        <v>0</v>
      </c>
      <c r="O3777" t="s">
        <v>8270</v>
      </c>
      <c r="P3777">
        <f t="shared" si="232"/>
        <v>0</v>
      </c>
      <c r="Q3777" t="s">
        <v>7235</v>
      </c>
      <c r="R3777" s="12" t="s">
        <v>8308</v>
      </c>
      <c r="S3777" t="s">
        <v>8342</v>
      </c>
      <c r="T3777" s="17">
        <f t="shared" si="233"/>
        <v>42318.616851851853</v>
      </c>
      <c r="U3777" s="17">
        <f t="shared" si="234"/>
        <v>42151.778703703705</v>
      </c>
    </row>
    <row r="3778" spans="2:21" ht="42.75" hidden="1" x14ac:dyDescent="0.45">
      <c r="B3778">
        <v>555</v>
      </c>
      <c r="C3778" s="9" t="s">
        <v>556</v>
      </c>
      <c r="D3778" s="3" t="s">
        <v>4665</v>
      </c>
      <c r="E3778" s="5">
        <v>7500</v>
      </c>
      <c r="F3778" s="7">
        <v>0</v>
      </c>
      <c r="G3778" t="s">
        <v>8220</v>
      </c>
      <c r="H3778" t="s">
        <v>8224</v>
      </c>
      <c r="I3778" t="s">
        <v>8246</v>
      </c>
      <c r="J3778">
        <v>1465720143</v>
      </c>
      <c r="K3778">
        <v>1463128143</v>
      </c>
      <c r="L3778" t="b">
        <v>0</v>
      </c>
      <c r="M3778">
        <v>0</v>
      </c>
      <c r="N3778" t="b">
        <v>0</v>
      </c>
      <c r="O3778" t="s">
        <v>8270</v>
      </c>
      <c r="P3778">
        <f t="shared" si="232"/>
        <v>0</v>
      </c>
      <c r="Q3778" t="s">
        <v>7235</v>
      </c>
      <c r="R3778" s="12" t="s">
        <v>8308</v>
      </c>
      <c r="S3778" t="s">
        <v>8342</v>
      </c>
      <c r="T3778" s="17">
        <f t="shared" si="233"/>
        <v>42503.353506944448</v>
      </c>
      <c r="U3778" s="17">
        <f t="shared" si="234"/>
        <v>42253.615277777775</v>
      </c>
    </row>
    <row r="3779" spans="2:21" ht="42.75" hidden="1" x14ac:dyDescent="0.45">
      <c r="B3779">
        <v>558</v>
      </c>
      <c r="C3779" s="9" t="s">
        <v>559</v>
      </c>
      <c r="D3779" s="3" t="s">
        <v>4668</v>
      </c>
      <c r="E3779" s="5">
        <v>750</v>
      </c>
      <c r="F3779" s="7">
        <v>0</v>
      </c>
      <c r="G3779" t="s">
        <v>8220</v>
      </c>
      <c r="H3779" t="s">
        <v>8223</v>
      </c>
      <c r="I3779" t="s">
        <v>8245</v>
      </c>
      <c r="J3779">
        <v>1427227905</v>
      </c>
      <c r="K3779">
        <v>1424639505</v>
      </c>
      <c r="L3779" t="b">
        <v>0</v>
      </c>
      <c r="M3779">
        <v>0</v>
      </c>
      <c r="N3779" t="b">
        <v>0</v>
      </c>
      <c r="O3779" t="s">
        <v>8270</v>
      </c>
      <c r="P3779">
        <f t="shared" ref="P3779:P3842" si="235">ROUND(F3779/E3779*100,0)</f>
        <v>0</v>
      </c>
      <c r="Q3779" t="s">
        <v>7235</v>
      </c>
      <c r="R3779" s="12" t="s">
        <v>8308</v>
      </c>
      <c r="S3779" t="s">
        <v>8342</v>
      </c>
      <c r="T3779" s="17">
        <f t="shared" ref="T3779:T3842" si="236">(((K3779/60)/60)/24)+DATE(1970,1,1)</f>
        <v>42057.883159722223</v>
      </c>
      <c r="U3779" s="17">
        <f t="shared" si="234"/>
        <v>42410.696342592593</v>
      </c>
    </row>
    <row r="3780" spans="2:21" ht="42.75" hidden="1" x14ac:dyDescent="0.45">
      <c r="B3780">
        <v>562</v>
      </c>
      <c r="C3780" s="9" t="s">
        <v>563</v>
      </c>
      <c r="D3780" s="3" t="s">
        <v>4672</v>
      </c>
      <c r="E3780" s="5">
        <v>50000</v>
      </c>
      <c r="F3780" s="7">
        <v>0</v>
      </c>
      <c r="G3780" t="s">
        <v>8220</v>
      </c>
      <c r="H3780" t="s">
        <v>8232</v>
      </c>
      <c r="I3780" t="s">
        <v>8248</v>
      </c>
      <c r="J3780">
        <v>1482052815</v>
      </c>
      <c r="K3780">
        <v>1479460815</v>
      </c>
      <c r="L3780" t="b">
        <v>0</v>
      </c>
      <c r="M3780">
        <v>0</v>
      </c>
      <c r="N3780" t="b">
        <v>0</v>
      </c>
      <c r="O3780" t="s">
        <v>8270</v>
      </c>
      <c r="P3780">
        <f t="shared" si="235"/>
        <v>0</v>
      </c>
      <c r="Q3780" t="s">
        <v>7235</v>
      </c>
      <c r="R3780" s="12" t="s">
        <v>8308</v>
      </c>
      <c r="S3780" t="s">
        <v>8342</v>
      </c>
      <c r="T3780" s="17">
        <f t="shared" si="236"/>
        <v>42692.389062500006</v>
      </c>
      <c r="U3780" s="17">
        <f t="shared" si="234"/>
        <v>42378.616851851853</v>
      </c>
    </row>
    <row r="3781" spans="2:21" ht="42.75" hidden="1" x14ac:dyDescent="0.45">
      <c r="B3781">
        <v>565</v>
      </c>
      <c r="C3781" s="9" t="s">
        <v>566</v>
      </c>
      <c r="D3781" s="3" t="s">
        <v>4675</v>
      </c>
      <c r="E3781" s="5">
        <v>25000</v>
      </c>
      <c r="F3781" s="7">
        <v>0</v>
      </c>
      <c r="G3781" t="s">
        <v>8220</v>
      </c>
      <c r="H3781" t="s">
        <v>8224</v>
      </c>
      <c r="I3781" t="s">
        <v>8246</v>
      </c>
      <c r="J3781">
        <v>1436554249</v>
      </c>
      <c r="K3781">
        <v>1433962249</v>
      </c>
      <c r="L3781" t="b">
        <v>0</v>
      </c>
      <c r="M3781">
        <v>0</v>
      </c>
      <c r="N3781" t="b">
        <v>0</v>
      </c>
      <c r="O3781" t="s">
        <v>8270</v>
      </c>
      <c r="P3781">
        <f t="shared" si="235"/>
        <v>0</v>
      </c>
      <c r="Q3781" t="s">
        <v>7235</v>
      </c>
      <c r="R3781" s="12" t="s">
        <v>8308</v>
      </c>
      <c r="S3781" t="s">
        <v>8342</v>
      </c>
      <c r="T3781" s="17">
        <f t="shared" si="236"/>
        <v>42165.785289351858</v>
      </c>
      <c r="U3781" s="17">
        <f t="shared" si="234"/>
        <v>42533.353506944448</v>
      </c>
    </row>
    <row r="3782" spans="2:21" ht="42.75" hidden="1" x14ac:dyDescent="0.45">
      <c r="B3782">
        <v>567</v>
      </c>
      <c r="C3782" s="9" t="s">
        <v>568</v>
      </c>
      <c r="D3782" s="3" t="s">
        <v>4677</v>
      </c>
      <c r="E3782" s="5">
        <v>10000</v>
      </c>
      <c r="F3782" s="7">
        <v>0</v>
      </c>
      <c r="G3782" t="s">
        <v>8220</v>
      </c>
      <c r="H3782" t="s">
        <v>8223</v>
      </c>
      <c r="I3782" t="s">
        <v>8245</v>
      </c>
      <c r="J3782">
        <v>1420143194</v>
      </c>
      <c r="K3782">
        <v>1417551194</v>
      </c>
      <c r="L3782" t="b">
        <v>0</v>
      </c>
      <c r="M3782">
        <v>0</v>
      </c>
      <c r="N3782" t="b">
        <v>0</v>
      </c>
      <c r="O3782" t="s">
        <v>8270</v>
      </c>
      <c r="P3782">
        <f t="shared" si="235"/>
        <v>0</v>
      </c>
      <c r="Q3782" t="s">
        <v>7235</v>
      </c>
      <c r="R3782" s="12" t="s">
        <v>8308</v>
      </c>
      <c r="S3782" t="s">
        <v>8342</v>
      </c>
      <c r="T3782" s="17">
        <f t="shared" si="236"/>
        <v>41975.842523148152</v>
      </c>
      <c r="U3782" s="17">
        <f t="shared" ref="U3782:U3845" si="237">(((J3779/60)/60)/24)+DATE(1970,1,1)</f>
        <v>42087.841493055559</v>
      </c>
    </row>
    <row r="3783" spans="2:21" ht="42.75" hidden="1" x14ac:dyDescent="0.45">
      <c r="B3783">
        <v>572</v>
      </c>
      <c r="C3783" s="9" t="s">
        <v>573</v>
      </c>
      <c r="D3783" s="3" t="s">
        <v>4682</v>
      </c>
      <c r="E3783" s="5">
        <v>2500</v>
      </c>
      <c r="F3783" s="7">
        <v>0</v>
      </c>
      <c r="G3783" t="s">
        <v>8220</v>
      </c>
      <c r="H3783" t="s">
        <v>8223</v>
      </c>
      <c r="I3783" t="s">
        <v>8245</v>
      </c>
      <c r="J3783">
        <v>1446660688</v>
      </c>
      <c r="K3783">
        <v>1444065088</v>
      </c>
      <c r="L3783" t="b">
        <v>0</v>
      </c>
      <c r="M3783">
        <v>0</v>
      </c>
      <c r="N3783" t="b">
        <v>0</v>
      </c>
      <c r="O3783" t="s">
        <v>8270</v>
      </c>
      <c r="P3783">
        <f t="shared" si="235"/>
        <v>0</v>
      </c>
      <c r="Q3783" t="s">
        <v>7235</v>
      </c>
      <c r="R3783" s="12" t="s">
        <v>8308</v>
      </c>
      <c r="S3783" t="s">
        <v>8342</v>
      </c>
      <c r="T3783" s="17">
        <f t="shared" si="236"/>
        <v>42282.71629629629</v>
      </c>
      <c r="U3783" s="17">
        <f t="shared" si="237"/>
        <v>42722.389062500006</v>
      </c>
    </row>
    <row r="3784" spans="2:21" ht="42.75" hidden="1" x14ac:dyDescent="0.45">
      <c r="B3784">
        <v>581</v>
      </c>
      <c r="C3784" s="9" t="s">
        <v>582</v>
      </c>
      <c r="D3784" s="3" t="s">
        <v>4691</v>
      </c>
      <c r="E3784" s="5">
        <v>400</v>
      </c>
      <c r="F3784" s="7">
        <v>0</v>
      </c>
      <c r="G3784" t="s">
        <v>8220</v>
      </c>
      <c r="H3784" t="s">
        <v>8223</v>
      </c>
      <c r="I3784" t="s">
        <v>8245</v>
      </c>
      <c r="J3784">
        <v>1438474704</v>
      </c>
      <c r="K3784">
        <v>1435882704</v>
      </c>
      <c r="L3784" t="b">
        <v>0</v>
      </c>
      <c r="M3784">
        <v>0</v>
      </c>
      <c r="N3784" t="b">
        <v>0</v>
      </c>
      <c r="O3784" t="s">
        <v>8270</v>
      </c>
      <c r="P3784">
        <f t="shared" si="235"/>
        <v>0</v>
      </c>
      <c r="Q3784" t="s">
        <v>7235</v>
      </c>
      <c r="R3784" s="12" t="s">
        <v>8308</v>
      </c>
      <c r="S3784" t="s">
        <v>8342</v>
      </c>
      <c r="T3784" s="17">
        <f t="shared" si="236"/>
        <v>42188.012777777782</v>
      </c>
      <c r="U3784" s="17">
        <f t="shared" si="237"/>
        <v>42195.785289351858</v>
      </c>
    </row>
    <row r="3785" spans="2:21" ht="42.75" hidden="1" x14ac:dyDescent="0.45">
      <c r="B3785">
        <v>582</v>
      </c>
      <c r="C3785" s="9" t="s">
        <v>583</v>
      </c>
      <c r="D3785" s="3" t="s">
        <v>4692</v>
      </c>
      <c r="E3785" s="5">
        <v>100000</v>
      </c>
      <c r="F3785" s="7">
        <v>0</v>
      </c>
      <c r="G3785" t="s">
        <v>8220</v>
      </c>
      <c r="H3785" t="s">
        <v>8223</v>
      </c>
      <c r="I3785" t="s">
        <v>8245</v>
      </c>
      <c r="J3785">
        <v>1426442400</v>
      </c>
      <c r="K3785">
        <v>1424454319</v>
      </c>
      <c r="L3785" t="b">
        <v>0</v>
      </c>
      <c r="M3785">
        <v>0</v>
      </c>
      <c r="N3785" t="b">
        <v>0</v>
      </c>
      <c r="O3785" t="s">
        <v>8270</v>
      </c>
      <c r="P3785">
        <f t="shared" si="235"/>
        <v>0</v>
      </c>
      <c r="Q3785" t="s">
        <v>7235</v>
      </c>
      <c r="R3785" s="12" t="s">
        <v>8308</v>
      </c>
      <c r="S3785" t="s">
        <v>8342</v>
      </c>
      <c r="T3785" s="17">
        <f t="shared" si="236"/>
        <v>42055.739803240736</v>
      </c>
      <c r="U3785" s="17">
        <f t="shared" si="237"/>
        <v>42005.842523148152</v>
      </c>
    </row>
    <row r="3786" spans="2:21" ht="42.75" hidden="1" x14ac:dyDescent="0.45">
      <c r="B3786">
        <v>585</v>
      </c>
      <c r="C3786" s="9" t="s">
        <v>586</v>
      </c>
      <c r="D3786" s="3" t="s">
        <v>4695</v>
      </c>
      <c r="E3786" s="5">
        <v>9000</v>
      </c>
      <c r="F3786" s="7">
        <v>0</v>
      </c>
      <c r="G3786" t="s">
        <v>8220</v>
      </c>
      <c r="H3786" t="s">
        <v>8224</v>
      </c>
      <c r="I3786" t="s">
        <v>8246</v>
      </c>
      <c r="J3786">
        <v>1448928000</v>
      </c>
      <c r="K3786">
        <v>1444123377</v>
      </c>
      <c r="L3786" t="b">
        <v>0</v>
      </c>
      <c r="M3786">
        <v>0</v>
      </c>
      <c r="N3786" t="b">
        <v>0</v>
      </c>
      <c r="O3786" t="s">
        <v>8270</v>
      </c>
      <c r="P3786">
        <f t="shared" si="235"/>
        <v>0</v>
      </c>
      <c r="Q3786" t="s">
        <v>7235</v>
      </c>
      <c r="R3786" s="12" t="s">
        <v>8308</v>
      </c>
      <c r="S3786" t="s">
        <v>8342</v>
      </c>
      <c r="T3786" s="17">
        <f t="shared" si="236"/>
        <v>42283.3909375</v>
      </c>
      <c r="U3786" s="17">
        <f t="shared" si="237"/>
        <v>42312.757962962962</v>
      </c>
    </row>
    <row r="3787" spans="2:21" ht="42.75" hidden="1" x14ac:dyDescent="0.45">
      <c r="B3787">
        <v>602</v>
      </c>
      <c r="C3787" s="9" t="s">
        <v>603</v>
      </c>
      <c r="D3787" s="3" t="s">
        <v>4712</v>
      </c>
      <c r="E3787" s="5">
        <v>70000</v>
      </c>
      <c r="F3787" s="7">
        <v>0</v>
      </c>
      <c r="G3787" t="s">
        <v>8219</v>
      </c>
      <c r="H3787" t="s">
        <v>8223</v>
      </c>
      <c r="I3787" t="s">
        <v>8245</v>
      </c>
      <c r="J3787">
        <v>1434654215</v>
      </c>
      <c r="K3787">
        <v>1432062215</v>
      </c>
      <c r="L3787" t="b">
        <v>0</v>
      </c>
      <c r="M3787">
        <v>0</v>
      </c>
      <c r="N3787" t="b">
        <v>0</v>
      </c>
      <c r="O3787" t="s">
        <v>8270</v>
      </c>
      <c r="P3787">
        <f t="shared" si="235"/>
        <v>0</v>
      </c>
      <c r="Q3787" t="s">
        <v>7235</v>
      </c>
      <c r="R3787" s="12" t="s">
        <v>8308</v>
      </c>
      <c r="S3787" t="s">
        <v>8342</v>
      </c>
      <c r="T3787" s="17">
        <f t="shared" si="236"/>
        <v>42143.79415509259</v>
      </c>
      <c r="U3787" s="17">
        <f t="shared" si="237"/>
        <v>42218.012777777782</v>
      </c>
    </row>
    <row r="3788" spans="2:21" ht="42.75" hidden="1" x14ac:dyDescent="0.45">
      <c r="B3788">
        <v>604</v>
      </c>
      <c r="C3788" s="9" t="s">
        <v>605</v>
      </c>
      <c r="D3788" s="3" t="s">
        <v>4714</v>
      </c>
      <c r="E3788" s="5">
        <v>1500</v>
      </c>
      <c r="F3788" s="7">
        <v>0</v>
      </c>
      <c r="G3788" t="s">
        <v>8219</v>
      </c>
      <c r="H3788" t="s">
        <v>8223</v>
      </c>
      <c r="I3788" t="s">
        <v>8245</v>
      </c>
      <c r="J3788">
        <v>1409187056</v>
      </c>
      <c r="K3788">
        <v>1406595056</v>
      </c>
      <c r="L3788" t="b">
        <v>0</v>
      </c>
      <c r="M3788">
        <v>0</v>
      </c>
      <c r="N3788" t="b">
        <v>0</v>
      </c>
      <c r="O3788" t="s">
        <v>8270</v>
      </c>
      <c r="P3788">
        <f t="shared" si="235"/>
        <v>0</v>
      </c>
      <c r="Q3788" t="s">
        <v>7235</v>
      </c>
      <c r="R3788" s="12" t="s">
        <v>8308</v>
      </c>
      <c r="S3788" t="s">
        <v>8342</v>
      </c>
      <c r="T3788" s="17">
        <f t="shared" si="236"/>
        <v>41849.035370370373</v>
      </c>
      <c r="U3788" s="17">
        <f t="shared" si="237"/>
        <v>42078.75</v>
      </c>
    </row>
    <row r="3789" spans="2:21" ht="42.75" hidden="1" x14ac:dyDescent="0.45">
      <c r="B3789">
        <v>607</v>
      </c>
      <c r="C3789" s="9" t="s">
        <v>608</v>
      </c>
      <c r="D3789" s="3" t="s">
        <v>4717</v>
      </c>
      <c r="E3789" s="5">
        <v>250</v>
      </c>
      <c r="F3789" s="7">
        <v>0</v>
      </c>
      <c r="G3789" t="s">
        <v>8219</v>
      </c>
      <c r="H3789" t="s">
        <v>8223</v>
      </c>
      <c r="I3789" t="s">
        <v>8245</v>
      </c>
      <c r="J3789">
        <v>1448225336</v>
      </c>
      <c r="K3789">
        <v>1445629736</v>
      </c>
      <c r="L3789" t="b">
        <v>0</v>
      </c>
      <c r="M3789">
        <v>0</v>
      </c>
      <c r="N3789" t="b">
        <v>0</v>
      </c>
      <c r="O3789" t="s">
        <v>8270</v>
      </c>
      <c r="P3789">
        <f t="shared" si="235"/>
        <v>0</v>
      </c>
      <c r="Q3789" t="s">
        <v>7235</v>
      </c>
      <c r="R3789" s="12" t="s">
        <v>8308</v>
      </c>
      <c r="S3789" t="s">
        <v>8342</v>
      </c>
      <c r="T3789" s="17">
        <f t="shared" si="236"/>
        <v>42300.825648148151</v>
      </c>
      <c r="U3789" s="17">
        <f t="shared" si="237"/>
        <v>42339</v>
      </c>
    </row>
    <row r="3790" spans="2:21" ht="42.75" hidden="1" x14ac:dyDescent="0.45">
      <c r="B3790">
        <v>610</v>
      </c>
      <c r="C3790" s="9" t="s">
        <v>611</v>
      </c>
      <c r="D3790" s="3" t="s">
        <v>4720</v>
      </c>
      <c r="E3790" s="5">
        <v>13803</v>
      </c>
      <c r="F3790" s="7">
        <v>0</v>
      </c>
      <c r="G3790" t="s">
        <v>8219</v>
      </c>
      <c r="H3790" t="s">
        <v>8223</v>
      </c>
      <c r="I3790" t="s">
        <v>8245</v>
      </c>
      <c r="J3790">
        <v>1429732586</v>
      </c>
      <c r="K3790">
        <v>1427140586</v>
      </c>
      <c r="L3790" t="b">
        <v>0</v>
      </c>
      <c r="M3790">
        <v>0</v>
      </c>
      <c r="N3790" t="b">
        <v>0</v>
      </c>
      <c r="O3790" t="s">
        <v>8270</v>
      </c>
      <c r="P3790">
        <f t="shared" si="235"/>
        <v>0</v>
      </c>
      <c r="Q3790" t="s">
        <v>7235</v>
      </c>
      <c r="R3790" s="12" t="s">
        <v>8308</v>
      </c>
      <c r="S3790" t="s">
        <v>8342</v>
      </c>
      <c r="T3790" s="17">
        <f t="shared" si="236"/>
        <v>42086.83085648148</v>
      </c>
      <c r="U3790" s="17">
        <f t="shared" si="237"/>
        <v>42173.79415509259</v>
      </c>
    </row>
    <row r="3791" spans="2:21" ht="42.75" hidden="1" x14ac:dyDescent="0.45">
      <c r="B3791">
        <v>611</v>
      </c>
      <c r="C3791" s="9" t="s">
        <v>612</v>
      </c>
      <c r="D3791" s="3" t="s">
        <v>4721</v>
      </c>
      <c r="E3791" s="5">
        <v>80000</v>
      </c>
      <c r="F3791" s="7">
        <v>0</v>
      </c>
      <c r="G3791" t="s">
        <v>8219</v>
      </c>
      <c r="H3791" t="s">
        <v>8229</v>
      </c>
      <c r="I3791" t="s">
        <v>8248</v>
      </c>
      <c r="J3791">
        <v>1453210037</v>
      </c>
      <c r="K3791">
        <v>1448026037</v>
      </c>
      <c r="L3791" t="b">
        <v>0</v>
      </c>
      <c r="M3791">
        <v>0</v>
      </c>
      <c r="N3791" t="b">
        <v>0</v>
      </c>
      <c r="O3791" t="s">
        <v>8270</v>
      </c>
      <c r="P3791">
        <f t="shared" si="235"/>
        <v>0</v>
      </c>
      <c r="Q3791" t="s">
        <v>7235</v>
      </c>
      <c r="R3791" s="12" t="s">
        <v>8308</v>
      </c>
      <c r="S3791" t="s">
        <v>8342</v>
      </c>
      <c r="T3791" s="17">
        <f t="shared" si="236"/>
        <v>42328.560613425929</v>
      </c>
      <c r="U3791" s="17">
        <f t="shared" si="237"/>
        <v>41879.035370370373</v>
      </c>
    </row>
    <row r="3792" spans="2:21" ht="28.5" hidden="1" x14ac:dyDescent="0.45">
      <c r="B3792">
        <v>612</v>
      </c>
      <c r="C3792" s="9" t="s">
        <v>613</v>
      </c>
      <c r="D3792" s="3" t="s">
        <v>4722</v>
      </c>
      <c r="E3792" s="5">
        <v>10000</v>
      </c>
      <c r="F3792" s="7">
        <v>0</v>
      </c>
      <c r="G3792" t="s">
        <v>8219</v>
      </c>
      <c r="H3792" t="s">
        <v>8236</v>
      </c>
      <c r="I3792" t="s">
        <v>8248</v>
      </c>
      <c r="J3792">
        <v>1472777146</v>
      </c>
      <c r="K3792">
        <v>1470185146</v>
      </c>
      <c r="L3792" t="b">
        <v>0</v>
      </c>
      <c r="M3792">
        <v>0</v>
      </c>
      <c r="N3792" t="b">
        <v>0</v>
      </c>
      <c r="O3792" t="s">
        <v>8270</v>
      </c>
      <c r="P3792">
        <f t="shared" si="235"/>
        <v>0</v>
      </c>
      <c r="Q3792" t="s">
        <v>7235</v>
      </c>
      <c r="R3792" s="12" t="s">
        <v>8308</v>
      </c>
      <c r="S3792" t="s">
        <v>8342</v>
      </c>
      <c r="T3792" s="17">
        <f t="shared" si="236"/>
        <v>42585.031782407401</v>
      </c>
      <c r="U3792" s="17">
        <f t="shared" si="237"/>
        <v>42330.867314814815</v>
      </c>
    </row>
    <row r="3793" spans="2:21" ht="42.75" hidden="1" x14ac:dyDescent="0.45">
      <c r="B3793">
        <v>614</v>
      </c>
      <c r="C3793" s="9" t="s">
        <v>615</v>
      </c>
      <c r="D3793" s="3" t="s">
        <v>4724</v>
      </c>
      <c r="E3793" s="5">
        <v>10000</v>
      </c>
      <c r="F3793" s="7">
        <v>0</v>
      </c>
      <c r="G3793" t="s">
        <v>8219</v>
      </c>
      <c r="H3793" t="s">
        <v>8223</v>
      </c>
      <c r="I3793" t="s">
        <v>8245</v>
      </c>
      <c r="J3793">
        <v>1466731740</v>
      </c>
      <c r="K3793">
        <v>1464139740</v>
      </c>
      <c r="L3793" t="b">
        <v>0</v>
      </c>
      <c r="M3793">
        <v>0</v>
      </c>
      <c r="N3793" t="b">
        <v>0</v>
      </c>
      <c r="O3793" t="s">
        <v>8270</v>
      </c>
      <c r="P3793">
        <f t="shared" si="235"/>
        <v>0</v>
      </c>
      <c r="Q3793" t="s">
        <v>7235</v>
      </c>
      <c r="R3793" s="12" t="s">
        <v>8308</v>
      </c>
      <c r="S3793" t="s">
        <v>8342</v>
      </c>
      <c r="T3793" s="17">
        <f t="shared" si="236"/>
        <v>42515.061805555553</v>
      </c>
      <c r="U3793" s="17">
        <f t="shared" si="237"/>
        <v>42116.83085648148</v>
      </c>
    </row>
    <row r="3794" spans="2:21" ht="42.75" hidden="1" x14ac:dyDescent="0.45">
      <c r="B3794">
        <v>615</v>
      </c>
      <c r="C3794" s="9" t="s">
        <v>616</v>
      </c>
      <c r="D3794" s="3" t="s">
        <v>4725</v>
      </c>
      <c r="E3794" s="5">
        <v>515</v>
      </c>
      <c r="F3794" s="7">
        <v>0</v>
      </c>
      <c r="G3794" t="s">
        <v>8219</v>
      </c>
      <c r="H3794" t="s">
        <v>8227</v>
      </c>
      <c r="I3794" t="s">
        <v>8249</v>
      </c>
      <c r="J3794">
        <v>1443149759</v>
      </c>
      <c r="K3794">
        <v>1440557759</v>
      </c>
      <c r="L3794" t="b">
        <v>0</v>
      </c>
      <c r="M3794">
        <v>0</v>
      </c>
      <c r="N3794" t="b">
        <v>0</v>
      </c>
      <c r="O3794" t="s">
        <v>8270</v>
      </c>
      <c r="P3794">
        <f t="shared" si="235"/>
        <v>0</v>
      </c>
      <c r="Q3794" t="s">
        <v>7235</v>
      </c>
      <c r="R3794" s="12" t="s">
        <v>8308</v>
      </c>
      <c r="S3794" t="s">
        <v>8342</v>
      </c>
      <c r="T3794" s="17">
        <f t="shared" si="236"/>
        <v>42242.122210648144</v>
      </c>
      <c r="U3794" s="17">
        <f t="shared" si="237"/>
        <v>42388.560613425929</v>
      </c>
    </row>
    <row r="3795" spans="2:21" ht="42.75" hidden="1" x14ac:dyDescent="0.45">
      <c r="B3795">
        <v>616</v>
      </c>
      <c r="C3795" s="9" t="s">
        <v>617</v>
      </c>
      <c r="D3795" s="3" t="s">
        <v>4726</v>
      </c>
      <c r="E3795" s="5">
        <v>5000</v>
      </c>
      <c r="F3795" s="7">
        <v>0</v>
      </c>
      <c r="G3795" t="s">
        <v>8219</v>
      </c>
      <c r="H3795" t="s">
        <v>8229</v>
      </c>
      <c r="I3795" t="s">
        <v>8248</v>
      </c>
      <c r="J3795">
        <v>1488013307</v>
      </c>
      <c r="K3795">
        <v>1485421307</v>
      </c>
      <c r="L3795" t="b">
        <v>0</v>
      </c>
      <c r="M3795">
        <v>0</v>
      </c>
      <c r="N3795" t="b">
        <v>0</v>
      </c>
      <c r="O3795" t="s">
        <v>8270</v>
      </c>
      <c r="P3795">
        <f t="shared" si="235"/>
        <v>0</v>
      </c>
      <c r="Q3795" t="s">
        <v>7235</v>
      </c>
      <c r="R3795" s="12" t="s">
        <v>8308</v>
      </c>
      <c r="S3795" t="s">
        <v>8342</v>
      </c>
      <c r="T3795" s="17">
        <f t="shared" si="236"/>
        <v>42761.376238425932</v>
      </c>
      <c r="U3795" s="17">
        <f t="shared" si="237"/>
        <v>42615.031782407401</v>
      </c>
    </row>
    <row r="3796" spans="2:21" ht="42.75" hidden="1" x14ac:dyDescent="0.45">
      <c r="B3796">
        <v>618</v>
      </c>
      <c r="C3796" s="9" t="s">
        <v>619</v>
      </c>
      <c r="D3796" s="3" t="s">
        <v>4728</v>
      </c>
      <c r="E3796" s="5">
        <v>400</v>
      </c>
      <c r="F3796" s="7">
        <v>0</v>
      </c>
      <c r="G3796" t="s">
        <v>8219</v>
      </c>
      <c r="H3796" t="s">
        <v>8223</v>
      </c>
      <c r="I3796" t="s">
        <v>8245</v>
      </c>
      <c r="J3796">
        <v>1449689203</v>
      </c>
      <c r="K3796">
        <v>1447097203</v>
      </c>
      <c r="L3796" t="b">
        <v>0</v>
      </c>
      <c r="M3796">
        <v>0</v>
      </c>
      <c r="N3796" t="b">
        <v>0</v>
      </c>
      <c r="O3796" t="s">
        <v>8270</v>
      </c>
      <c r="P3796">
        <f t="shared" si="235"/>
        <v>0</v>
      </c>
      <c r="Q3796" t="s">
        <v>7235</v>
      </c>
      <c r="R3796" s="12" t="s">
        <v>8308</v>
      </c>
      <c r="S3796" t="s">
        <v>8342</v>
      </c>
      <c r="T3796" s="17">
        <f t="shared" si="236"/>
        <v>42317.810219907406</v>
      </c>
      <c r="U3796" s="17">
        <f t="shared" si="237"/>
        <v>42545.061805555553</v>
      </c>
    </row>
    <row r="3797" spans="2:21" ht="42.75" hidden="1" x14ac:dyDescent="0.45">
      <c r="B3797">
        <v>623</v>
      </c>
      <c r="C3797" s="9" t="s">
        <v>624</v>
      </c>
      <c r="D3797" s="3" t="s">
        <v>4733</v>
      </c>
      <c r="E3797" s="5">
        <v>75000</v>
      </c>
      <c r="F3797" s="7">
        <v>0</v>
      </c>
      <c r="G3797" t="s">
        <v>8219</v>
      </c>
      <c r="H3797" t="s">
        <v>8225</v>
      </c>
      <c r="I3797" t="s">
        <v>8247</v>
      </c>
      <c r="J3797">
        <v>1432771997</v>
      </c>
      <c r="K3797">
        <v>1430179997</v>
      </c>
      <c r="L3797" t="b">
        <v>0</v>
      </c>
      <c r="M3797">
        <v>0</v>
      </c>
      <c r="N3797" t="b">
        <v>0</v>
      </c>
      <c r="O3797" t="s">
        <v>8270</v>
      </c>
      <c r="P3797">
        <f t="shared" si="235"/>
        <v>0</v>
      </c>
      <c r="Q3797" t="s">
        <v>7235</v>
      </c>
      <c r="R3797" s="12" t="s">
        <v>8308</v>
      </c>
      <c r="S3797" t="s">
        <v>8342</v>
      </c>
      <c r="T3797" s="17">
        <f t="shared" si="236"/>
        <v>42122.009224537032</v>
      </c>
      <c r="U3797" s="17">
        <f t="shared" si="237"/>
        <v>42272.122210648144</v>
      </c>
    </row>
    <row r="3798" spans="2:21" ht="42.75" hidden="1" x14ac:dyDescent="0.45">
      <c r="B3798">
        <v>624</v>
      </c>
      <c r="C3798" s="9" t="s">
        <v>625</v>
      </c>
      <c r="D3798" s="3" t="s">
        <v>4734</v>
      </c>
      <c r="E3798" s="5">
        <v>5000</v>
      </c>
      <c r="F3798" s="7">
        <v>0</v>
      </c>
      <c r="G3798" t="s">
        <v>8219</v>
      </c>
      <c r="H3798" t="s">
        <v>8223</v>
      </c>
      <c r="I3798" t="s">
        <v>8245</v>
      </c>
      <c r="J3798">
        <v>1431647041</v>
      </c>
      <c r="K3798">
        <v>1429055041</v>
      </c>
      <c r="L3798" t="b">
        <v>0</v>
      </c>
      <c r="M3798">
        <v>0</v>
      </c>
      <c r="N3798" t="b">
        <v>0</v>
      </c>
      <c r="O3798" t="s">
        <v>8270</v>
      </c>
      <c r="P3798">
        <f t="shared" si="235"/>
        <v>0</v>
      </c>
      <c r="Q3798" t="s">
        <v>7235</v>
      </c>
      <c r="R3798" s="12" t="s">
        <v>8308</v>
      </c>
      <c r="S3798" t="s">
        <v>8342</v>
      </c>
      <c r="T3798" s="17">
        <f t="shared" si="236"/>
        <v>42108.988900462966</v>
      </c>
      <c r="U3798" s="17">
        <f t="shared" si="237"/>
        <v>42791.376238425932</v>
      </c>
    </row>
    <row r="3799" spans="2:21" ht="42.75" hidden="1" x14ac:dyDescent="0.45">
      <c r="B3799">
        <v>625</v>
      </c>
      <c r="C3799" s="9" t="s">
        <v>626</v>
      </c>
      <c r="D3799" s="3" t="s">
        <v>4735</v>
      </c>
      <c r="E3799" s="5">
        <v>25000</v>
      </c>
      <c r="F3799" s="7">
        <v>0</v>
      </c>
      <c r="G3799" t="s">
        <v>8219</v>
      </c>
      <c r="H3799" t="s">
        <v>8228</v>
      </c>
      <c r="I3799" t="s">
        <v>8250</v>
      </c>
      <c r="J3799">
        <v>1490560177</v>
      </c>
      <c r="K3799">
        <v>1487971777</v>
      </c>
      <c r="L3799" t="b">
        <v>0</v>
      </c>
      <c r="M3799">
        <v>0</v>
      </c>
      <c r="N3799" t="b">
        <v>0</v>
      </c>
      <c r="O3799" t="s">
        <v>8270</v>
      </c>
      <c r="P3799">
        <f t="shared" si="235"/>
        <v>0</v>
      </c>
      <c r="Q3799" t="s">
        <v>7235</v>
      </c>
      <c r="R3799" s="12" t="s">
        <v>8308</v>
      </c>
      <c r="S3799" t="s">
        <v>8342</v>
      </c>
      <c r="T3799" s="17">
        <f t="shared" si="236"/>
        <v>42790.895567129628</v>
      </c>
      <c r="U3799" s="17">
        <f t="shared" si="237"/>
        <v>42347.810219907406</v>
      </c>
    </row>
    <row r="3800" spans="2:21" ht="42.75" hidden="1" x14ac:dyDescent="0.45">
      <c r="B3800">
        <v>628</v>
      </c>
      <c r="C3800" s="9" t="s">
        <v>629</v>
      </c>
      <c r="D3800" s="3" t="s">
        <v>4738</v>
      </c>
      <c r="E3800" s="5">
        <v>5000</v>
      </c>
      <c r="F3800" s="7">
        <v>0</v>
      </c>
      <c r="G3800" t="s">
        <v>8219</v>
      </c>
      <c r="H3800" t="s">
        <v>8223</v>
      </c>
      <c r="I3800" t="s">
        <v>8245</v>
      </c>
      <c r="J3800">
        <v>1405269457</v>
      </c>
      <c r="K3800">
        <v>1402677457</v>
      </c>
      <c r="L3800" t="b">
        <v>0</v>
      </c>
      <c r="M3800">
        <v>0</v>
      </c>
      <c r="N3800" t="b">
        <v>0</v>
      </c>
      <c r="O3800" t="s">
        <v>8270</v>
      </c>
      <c r="P3800">
        <f t="shared" si="235"/>
        <v>0</v>
      </c>
      <c r="Q3800" t="s">
        <v>7235</v>
      </c>
      <c r="R3800" s="12" t="s">
        <v>8308</v>
      </c>
      <c r="S3800" t="s">
        <v>8342</v>
      </c>
      <c r="T3800" s="17">
        <f t="shared" si="236"/>
        <v>41803.692789351851</v>
      </c>
      <c r="U3800" s="17">
        <f t="shared" si="237"/>
        <v>42152.009224537032</v>
      </c>
    </row>
    <row r="3801" spans="2:21" ht="28.5" hidden="1" x14ac:dyDescent="0.45">
      <c r="B3801">
        <v>632</v>
      </c>
      <c r="C3801" s="9" t="s">
        <v>633</v>
      </c>
      <c r="D3801" s="3" t="s">
        <v>4742</v>
      </c>
      <c r="E3801" s="5">
        <v>20000</v>
      </c>
      <c r="F3801" s="7">
        <v>0</v>
      </c>
      <c r="G3801" t="s">
        <v>8219</v>
      </c>
      <c r="H3801" t="s">
        <v>8232</v>
      </c>
      <c r="I3801" t="s">
        <v>8248</v>
      </c>
      <c r="J3801">
        <v>1448470165</v>
      </c>
      <c r="K3801">
        <v>1445874565</v>
      </c>
      <c r="L3801" t="b">
        <v>0</v>
      </c>
      <c r="M3801">
        <v>0</v>
      </c>
      <c r="N3801" t="b">
        <v>0</v>
      </c>
      <c r="O3801" t="s">
        <v>8270</v>
      </c>
      <c r="P3801">
        <f t="shared" si="235"/>
        <v>0</v>
      </c>
      <c r="Q3801" t="s">
        <v>7235</v>
      </c>
      <c r="R3801" s="12" t="s">
        <v>8308</v>
      </c>
      <c r="S3801" t="s">
        <v>8342</v>
      </c>
      <c r="T3801" s="17">
        <f t="shared" si="236"/>
        <v>42303.659317129626</v>
      </c>
      <c r="U3801" s="17">
        <f t="shared" si="237"/>
        <v>42138.988900462966</v>
      </c>
    </row>
    <row r="3802" spans="2:21" ht="42.75" hidden="1" x14ac:dyDescent="0.45">
      <c r="B3802">
        <v>637</v>
      </c>
      <c r="C3802" s="9" t="s">
        <v>638</v>
      </c>
      <c r="D3802" s="3" t="s">
        <v>4747</v>
      </c>
      <c r="E3802" s="5">
        <v>100000</v>
      </c>
      <c r="F3802" s="7">
        <v>0</v>
      </c>
      <c r="G3802" t="s">
        <v>8219</v>
      </c>
      <c r="H3802" t="s">
        <v>8224</v>
      </c>
      <c r="I3802" t="s">
        <v>8246</v>
      </c>
      <c r="J3802">
        <v>1488063840</v>
      </c>
      <c r="K3802">
        <v>1485558318</v>
      </c>
      <c r="L3802" t="b">
        <v>0</v>
      </c>
      <c r="M3802">
        <v>0</v>
      </c>
      <c r="N3802" t="b">
        <v>0</v>
      </c>
      <c r="O3802" t="s">
        <v>8270</v>
      </c>
      <c r="P3802">
        <f t="shared" si="235"/>
        <v>0</v>
      </c>
      <c r="Q3802" t="s">
        <v>7235</v>
      </c>
      <c r="R3802" s="12" t="s">
        <v>8308</v>
      </c>
      <c r="S3802" t="s">
        <v>8342</v>
      </c>
      <c r="T3802" s="17">
        <f t="shared" si="236"/>
        <v>42762.962013888886</v>
      </c>
      <c r="U3802" s="17">
        <f t="shared" si="237"/>
        <v>42820.853900462964</v>
      </c>
    </row>
    <row r="3803" spans="2:21" ht="57" hidden="1" x14ac:dyDescent="0.45">
      <c r="B3803">
        <v>686</v>
      </c>
      <c r="C3803" s="9" t="s">
        <v>687</v>
      </c>
      <c r="D3803" s="3" t="s">
        <v>4796</v>
      </c>
      <c r="E3803" s="5">
        <v>500000</v>
      </c>
      <c r="F3803" s="7">
        <v>0</v>
      </c>
      <c r="G3803" t="s">
        <v>8220</v>
      </c>
      <c r="H3803" t="s">
        <v>8236</v>
      </c>
      <c r="I3803" t="s">
        <v>8248</v>
      </c>
      <c r="J3803">
        <v>1438618170</v>
      </c>
      <c r="K3803">
        <v>1436026170</v>
      </c>
      <c r="L3803" t="b">
        <v>0</v>
      </c>
      <c r="M3803">
        <v>0</v>
      </c>
      <c r="N3803" t="b">
        <v>0</v>
      </c>
      <c r="O3803" t="s">
        <v>8271</v>
      </c>
      <c r="P3803">
        <f t="shared" si="235"/>
        <v>0</v>
      </c>
      <c r="Q3803" t="s">
        <v>7235</v>
      </c>
      <c r="R3803" s="12" t="s">
        <v>8308</v>
      </c>
      <c r="S3803" t="s">
        <v>8310</v>
      </c>
      <c r="T3803" s="17">
        <f t="shared" si="236"/>
        <v>42189.673263888893</v>
      </c>
      <c r="U3803" s="17">
        <f t="shared" si="237"/>
        <v>41833.692789351851</v>
      </c>
    </row>
    <row r="3804" spans="2:21" ht="42.75" hidden="1" x14ac:dyDescent="0.45">
      <c r="B3804">
        <v>706</v>
      </c>
      <c r="C3804" s="9" t="s">
        <v>707</v>
      </c>
      <c r="D3804" s="3" t="s">
        <v>4816</v>
      </c>
      <c r="E3804" s="5">
        <v>100000</v>
      </c>
      <c r="F3804" s="7">
        <v>0</v>
      </c>
      <c r="G3804" t="s">
        <v>8220</v>
      </c>
      <c r="H3804" t="s">
        <v>8226</v>
      </c>
      <c r="I3804" t="s">
        <v>8248</v>
      </c>
      <c r="J3804">
        <v>1481740740</v>
      </c>
      <c r="K3804">
        <v>1478130783</v>
      </c>
      <c r="L3804" t="b">
        <v>0</v>
      </c>
      <c r="M3804">
        <v>0</v>
      </c>
      <c r="N3804" t="b">
        <v>0</v>
      </c>
      <c r="O3804" t="s">
        <v>8271</v>
      </c>
      <c r="P3804">
        <f t="shared" si="235"/>
        <v>0</v>
      </c>
      <c r="Q3804" t="s">
        <v>7235</v>
      </c>
      <c r="R3804" s="12" t="s">
        <v>8308</v>
      </c>
      <c r="S3804" t="s">
        <v>8310</v>
      </c>
      <c r="T3804" s="17">
        <f t="shared" si="236"/>
        <v>42676.995173611111</v>
      </c>
      <c r="U3804" s="17">
        <f t="shared" si="237"/>
        <v>42333.700983796298</v>
      </c>
    </row>
    <row r="3805" spans="2:21" ht="28.5" hidden="1" x14ac:dyDescent="0.45">
      <c r="B3805">
        <v>710</v>
      </c>
      <c r="C3805" s="9" t="s">
        <v>711</v>
      </c>
      <c r="D3805" s="3" t="s">
        <v>4820</v>
      </c>
      <c r="E3805" s="5">
        <v>1200</v>
      </c>
      <c r="F3805" s="7">
        <v>0</v>
      </c>
      <c r="G3805" t="s">
        <v>8220</v>
      </c>
      <c r="H3805" t="s">
        <v>8228</v>
      </c>
      <c r="I3805" t="s">
        <v>8250</v>
      </c>
      <c r="J3805">
        <v>1408495440</v>
      </c>
      <c r="K3805">
        <v>1405640302</v>
      </c>
      <c r="L3805" t="b">
        <v>0</v>
      </c>
      <c r="M3805">
        <v>0</v>
      </c>
      <c r="N3805" t="b">
        <v>0</v>
      </c>
      <c r="O3805" t="s">
        <v>8271</v>
      </c>
      <c r="P3805">
        <f t="shared" si="235"/>
        <v>0</v>
      </c>
      <c r="Q3805" t="s">
        <v>7235</v>
      </c>
      <c r="R3805" s="12" t="s">
        <v>8308</v>
      </c>
      <c r="S3805" t="s">
        <v>8310</v>
      </c>
      <c r="T3805" s="17">
        <f t="shared" si="236"/>
        <v>41837.984976851854</v>
      </c>
      <c r="U3805" s="17">
        <f t="shared" si="237"/>
        <v>42791.961111111115</v>
      </c>
    </row>
    <row r="3806" spans="2:21" ht="42.75" hidden="1" x14ac:dyDescent="0.45">
      <c r="B3806">
        <v>760</v>
      </c>
      <c r="C3806" s="9" t="s">
        <v>761</v>
      </c>
      <c r="D3806" s="3" t="s">
        <v>4870</v>
      </c>
      <c r="E3806" s="5">
        <v>2200</v>
      </c>
      <c r="F3806" s="7">
        <v>0</v>
      </c>
      <c r="G3806" t="s">
        <v>8220</v>
      </c>
      <c r="H3806" t="s">
        <v>8223</v>
      </c>
      <c r="I3806" t="s">
        <v>8245</v>
      </c>
      <c r="J3806">
        <v>1480188013</v>
      </c>
      <c r="K3806">
        <v>1477592413</v>
      </c>
      <c r="L3806" t="b">
        <v>0</v>
      </c>
      <c r="M3806">
        <v>0</v>
      </c>
      <c r="N3806" t="b">
        <v>0</v>
      </c>
      <c r="O3806" t="s">
        <v>8273</v>
      </c>
      <c r="P3806">
        <f t="shared" si="235"/>
        <v>0</v>
      </c>
      <c r="Q3806" t="s">
        <v>7235</v>
      </c>
      <c r="R3806" s="12" t="s">
        <v>8311</v>
      </c>
      <c r="S3806" t="s">
        <v>8352</v>
      </c>
      <c r="T3806" s="17">
        <f t="shared" si="236"/>
        <v>42670.764039351852</v>
      </c>
      <c r="U3806" s="17">
        <f t="shared" si="237"/>
        <v>42219.673263888893</v>
      </c>
    </row>
    <row r="3807" spans="2:21" ht="42.75" hidden="1" x14ac:dyDescent="0.45">
      <c r="B3807">
        <v>762</v>
      </c>
      <c r="C3807" s="9" t="s">
        <v>763</v>
      </c>
      <c r="D3807" s="3" t="s">
        <v>4872</v>
      </c>
      <c r="E3807" s="5">
        <v>3500</v>
      </c>
      <c r="F3807" s="7">
        <v>0</v>
      </c>
      <c r="G3807" t="s">
        <v>8220</v>
      </c>
      <c r="H3807" t="s">
        <v>8237</v>
      </c>
      <c r="I3807" t="s">
        <v>8255</v>
      </c>
      <c r="J3807">
        <v>1480831200</v>
      </c>
      <c r="K3807">
        <v>1479328570</v>
      </c>
      <c r="L3807" t="b">
        <v>0</v>
      </c>
      <c r="M3807">
        <v>0</v>
      </c>
      <c r="N3807" t="b">
        <v>0</v>
      </c>
      <c r="O3807" t="s">
        <v>8273</v>
      </c>
      <c r="P3807">
        <f t="shared" si="235"/>
        <v>0</v>
      </c>
      <c r="Q3807" t="s">
        <v>7235</v>
      </c>
      <c r="R3807" s="12" t="s">
        <v>8311</v>
      </c>
      <c r="S3807" t="s">
        <v>8352</v>
      </c>
      <c r="T3807" s="17">
        <f t="shared" si="236"/>
        <v>42690.858449074076</v>
      </c>
      <c r="U3807" s="17">
        <f t="shared" si="237"/>
        <v>42718.777083333334</v>
      </c>
    </row>
    <row r="3808" spans="2:21" ht="42.75" hidden="1" x14ac:dyDescent="0.45">
      <c r="B3808">
        <v>764</v>
      </c>
      <c r="C3808" s="9" t="s">
        <v>765</v>
      </c>
      <c r="D3808" s="3" t="s">
        <v>4874</v>
      </c>
      <c r="E3808" s="5">
        <v>5000</v>
      </c>
      <c r="F3808" s="7">
        <v>0</v>
      </c>
      <c r="G3808" t="s">
        <v>8220</v>
      </c>
      <c r="H3808" t="s">
        <v>8223</v>
      </c>
      <c r="I3808" t="s">
        <v>8245</v>
      </c>
      <c r="J3808">
        <v>1441858161</v>
      </c>
      <c r="K3808">
        <v>1439266161</v>
      </c>
      <c r="L3808" t="b">
        <v>0</v>
      </c>
      <c r="M3808">
        <v>0</v>
      </c>
      <c r="N3808" t="b">
        <v>0</v>
      </c>
      <c r="O3808" t="s">
        <v>8273</v>
      </c>
      <c r="P3808">
        <f t="shared" si="235"/>
        <v>0</v>
      </c>
      <c r="Q3808" t="s">
        <v>7235</v>
      </c>
      <c r="R3808" s="12" t="s">
        <v>8311</v>
      </c>
      <c r="S3808" t="s">
        <v>8352</v>
      </c>
      <c r="T3808" s="17">
        <f t="shared" si="236"/>
        <v>42227.173159722224</v>
      </c>
      <c r="U3808" s="17">
        <f t="shared" si="237"/>
        <v>41871.030555555553</v>
      </c>
    </row>
    <row r="3809" spans="2:21" ht="42.75" hidden="1" x14ac:dyDescent="0.45">
      <c r="B3809">
        <v>766</v>
      </c>
      <c r="C3809" s="9" t="s">
        <v>767</v>
      </c>
      <c r="D3809" s="3" t="s">
        <v>4876</v>
      </c>
      <c r="E3809" s="5">
        <v>4000</v>
      </c>
      <c r="F3809" s="7">
        <v>0</v>
      </c>
      <c r="G3809" t="s">
        <v>8220</v>
      </c>
      <c r="H3809" t="s">
        <v>8228</v>
      </c>
      <c r="I3809" t="s">
        <v>8250</v>
      </c>
      <c r="J3809">
        <v>1424112483</v>
      </c>
      <c r="K3809">
        <v>1421520483</v>
      </c>
      <c r="L3809" t="b">
        <v>0</v>
      </c>
      <c r="M3809">
        <v>0</v>
      </c>
      <c r="N3809" t="b">
        <v>0</v>
      </c>
      <c r="O3809" t="s">
        <v>8273</v>
      </c>
      <c r="P3809">
        <f t="shared" si="235"/>
        <v>0</v>
      </c>
      <c r="Q3809" t="s">
        <v>7235</v>
      </c>
      <c r="R3809" s="12" t="s">
        <v>8311</v>
      </c>
      <c r="S3809" t="s">
        <v>8352</v>
      </c>
      <c r="T3809" s="17">
        <f t="shared" si="236"/>
        <v>42021.783368055556</v>
      </c>
      <c r="U3809" s="17">
        <f t="shared" si="237"/>
        <v>42700.805706018517</v>
      </c>
    </row>
    <row r="3810" spans="2:21" ht="42.75" hidden="1" x14ac:dyDescent="0.45">
      <c r="B3810">
        <v>768</v>
      </c>
      <c r="C3810" s="9" t="s">
        <v>769</v>
      </c>
      <c r="D3810" s="3" t="s">
        <v>4878</v>
      </c>
      <c r="E3810" s="5">
        <v>2500</v>
      </c>
      <c r="F3810" s="7">
        <v>0</v>
      </c>
      <c r="G3810" t="s">
        <v>8220</v>
      </c>
      <c r="H3810" t="s">
        <v>8223</v>
      </c>
      <c r="I3810" t="s">
        <v>8245</v>
      </c>
      <c r="J3810">
        <v>1387169890</v>
      </c>
      <c r="K3810">
        <v>1384577890</v>
      </c>
      <c r="L3810" t="b">
        <v>0</v>
      </c>
      <c r="M3810">
        <v>0</v>
      </c>
      <c r="N3810" t="b">
        <v>0</v>
      </c>
      <c r="O3810" t="s">
        <v>8273</v>
      </c>
      <c r="P3810">
        <f t="shared" si="235"/>
        <v>0</v>
      </c>
      <c r="Q3810" t="s">
        <v>7235</v>
      </c>
      <c r="R3810" s="12" t="s">
        <v>8311</v>
      </c>
      <c r="S3810" t="s">
        <v>8352</v>
      </c>
      <c r="T3810" s="17">
        <f t="shared" si="236"/>
        <v>41594.207060185188</v>
      </c>
      <c r="U3810" s="17">
        <f t="shared" si="237"/>
        <v>42708.25</v>
      </c>
    </row>
    <row r="3811" spans="2:21" ht="42.75" hidden="1" x14ac:dyDescent="0.45">
      <c r="B3811">
        <v>770</v>
      </c>
      <c r="C3811" s="9" t="s">
        <v>771</v>
      </c>
      <c r="D3811" s="3" t="s">
        <v>4880</v>
      </c>
      <c r="E3811" s="5">
        <v>17500</v>
      </c>
      <c r="F3811" s="7">
        <v>0</v>
      </c>
      <c r="G3811" t="s">
        <v>8220</v>
      </c>
      <c r="H3811" t="s">
        <v>8223</v>
      </c>
      <c r="I3811" t="s">
        <v>8245</v>
      </c>
      <c r="J3811">
        <v>1361750369</v>
      </c>
      <c r="K3811">
        <v>1358294369</v>
      </c>
      <c r="L3811" t="b">
        <v>0</v>
      </c>
      <c r="M3811">
        <v>0</v>
      </c>
      <c r="N3811" t="b">
        <v>0</v>
      </c>
      <c r="O3811" t="s">
        <v>8273</v>
      </c>
      <c r="P3811">
        <f t="shared" si="235"/>
        <v>0</v>
      </c>
      <c r="Q3811" t="s">
        <v>7235</v>
      </c>
      <c r="R3811" s="12" t="s">
        <v>8311</v>
      </c>
      <c r="S3811" t="s">
        <v>8352</v>
      </c>
      <c r="T3811" s="17">
        <f t="shared" si="236"/>
        <v>41289.999641203707</v>
      </c>
      <c r="U3811" s="17">
        <f t="shared" si="237"/>
        <v>42257.173159722224</v>
      </c>
    </row>
    <row r="3812" spans="2:21" ht="57" hidden="1" x14ac:dyDescent="0.45">
      <c r="B3812">
        <v>875</v>
      </c>
      <c r="C3812" s="9" t="s">
        <v>876</v>
      </c>
      <c r="D3812" s="3" t="s">
        <v>4985</v>
      </c>
      <c r="E3812" s="5">
        <v>5000</v>
      </c>
      <c r="F3812" s="7">
        <v>0</v>
      </c>
      <c r="G3812" t="s">
        <v>8220</v>
      </c>
      <c r="H3812" t="s">
        <v>8223</v>
      </c>
      <c r="I3812" t="s">
        <v>8245</v>
      </c>
      <c r="J3812">
        <v>1442856131</v>
      </c>
      <c r="K3812">
        <v>1441128131</v>
      </c>
      <c r="L3812" t="b">
        <v>0</v>
      </c>
      <c r="M3812">
        <v>0</v>
      </c>
      <c r="N3812" t="b">
        <v>0</v>
      </c>
      <c r="O3812" t="s">
        <v>8276</v>
      </c>
      <c r="P3812">
        <f t="shared" si="235"/>
        <v>0</v>
      </c>
      <c r="Q3812" t="s">
        <v>7235</v>
      </c>
      <c r="R3812" s="12" t="s">
        <v>8327</v>
      </c>
      <c r="S3812" t="s">
        <v>8350</v>
      </c>
      <c r="T3812" s="17">
        <f t="shared" si="236"/>
        <v>42248.723738425921</v>
      </c>
      <c r="U3812" s="17">
        <f t="shared" si="237"/>
        <v>42051.783368055556</v>
      </c>
    </row>
    <row r="3813" spans="2:21" ht="42.75" hidden="1" x14ac:dyDescent="0.45">
      <c r="B3813">
        <v>887</v>
      </c>
      <c r="C3813" s="9" t="s">
        <v>888</v>
      </c>
      <c r="D3813" s="3" t="s">
        <v>4997</v>
      </c>
      <c r="E3813" s="5">
        <v>1000</v>
      </c>
      <c r="F3813" s="7">
        <v>0</v>
      </c>
      <c r="G3813" t="s">
        <v>8220</v>
      </c>
      <c r="H3813" t="s">
        <v>8223</v>
      </c>
      <c r="I3813" t="s">
        <v>8245</v>
      </c>
      <c r="J3813">
        <v>1338159655</v>
      </c>
      <c r="K3813">
        <v>1335567655</v>
      </c>
      <c r="L3813" t="b">
        <v>0</v>
      </c>
      <c r="M3813">
        <v>0</v>
      </c>
      <c r="N3813" t="b">
        <v>0</v>
      </c>
      <c r="O3813" t="s">
        <v>8277</v>
      </c>
      <c r="P3813">
        <f t="shared" si="235"/>
        <v>0</v>
      </c>
      <c r="Q3813" t="s">
        <v>7235</v>
      </c>
      <c r="R3813" s="12" t="s">
        <v>8327</v>
      </c>
      <c r="S3813" t="s">
        <v>8328</v>
      </c>
      <c r="T3813" s="17">
        <f t="shared" si="236"/>
        <v>41026.958969907406</v>
      </c>
      <c r="U3813" s="17">
        <f t="shared" si="237"/>
        <v>41624.207060185188</v>
      </c>
    </row>
    <row r="3814" spans="2:21" ht="42.75" hidden="1" x14ac:dyDescent="0.45">
      <c r="B3814">
        <v>897</v>
      </c>
      <c r="C3814" s="9" t="s">
        <v>898</v>
      </c>
      <c r="D3814" s="3" t="s">
        <v>5007</v>
      </c>
      <c r="E3814" s="5">
        <v>3000</v>
      </c>
      <c r="F3814" s="7">
        <v>0</v>
      </c>
      <c r="G3814" t="s">
        <v>8220</v>
      </c>
      <c r="H3814" t="s">
        <v>8223</v>
      </c>
      <c r="I3814" t="s">
        <v>8245</v>
      </c>
      <c r="J3814">
        <v>1354123908</v>
      </c>
      <c r="K3814">
        <v>1351528308</v>
      </c>
      <c r="L3814" t="b">
        <v>0</v>
      </c>
      <c r="M3814">
        <v>0</v>
      </c>
      <c r="N3814" t="b">
        <v>0</v>
      </c>
      <c r="O3814" t="s">
        <v>8277</v>
      </c>
      <c r="P3814">
        <f t="shared" si="235"/>
        <v>0</v>
      </c>
      <c r="Q3814" t="s">
        <v>7235</v>
      </c>
      <c r="R3814" s="12" t="s">
        <v>8327</v>
      </c>
      <c r="S3814" t="s">
        <v>8328</v>
      </c>
      <c r="T3814" s="17">
        <f t="shared" si="236"/>
        <v>41211.688750000001</v>
      </c>
      <c r="U3814" s="17">
        <f t="shared" si="237"/>
        <v>41329.999641203707</v>
      </c>
    </row>
    <row r="3815" spans="2:21" ht="57" hidden="1" x14ac:dyDescent="0.45">
      <c r="B3815">
        <v>901</v>
      </c>
      <c r="C3815" s="9" t="s">
        <v>902</v>
      </c>
      <c r="D3815" s="3" t="s">
        <v>5011</v>
      </c>
      <c r="E3815" s="5">
        <v>6500</v>
      </c>
      <c r="F3815" s="7">
        <v>0</v>
      </c>
      <c r="G3815" t="s">
        <v>8220</v>
      </c>
      <c r="H3815" t="s">
        <v>8223</v>
      </c>
      <c r="I3815" t="s">
        <v>8245</v>
      </c>
      <c r="J3815">
        <v>1276024260</v>
      </c>
      <c r="K3815">
        <v>1272050914</v>
      </c>
      <c r="L3815" t="b">
        <v>0</v>
      </c>
      <c r="M3815">
        <v>0</v>
      </c>
      <c r="N3815" t="b">
        <v>0</v>
      </c>
      <c r="O3815" t="s">
        <v>8276</v>
      </c>
      <c r="P3815">
        <f t="shared" si="235"/>
        <v>0</v>
      </c>
      <c r="Q3815" t="s">
        <v>7235</v>
      </c>
      <c r="R3815" s="12" t="s">
        <v>8327</v>
      </c>
      <c r="S3815" t="s">
        <v>8350</v>
      </c>
      <c r="T3815" s="17">
        <f t="shared" si="236"/>
        <v>40291.81150462963</v>
      </c>
      <c r="U3815" s="17">
        <f t="shared" si="237"/>
        <v>42268.723738425921</v>
      </c>
    </row>
    <row r="3816" spans="2:21" ht="28.5" hidden="1" x14ac:dyDescent="0.45">
      <c r="B3816">
        <v>906</v>
      </c>
      <c r="C3816" s="9" t="s">
        <v>907</v>
      </c>
      <c r="D3816" s="3" t="s">
        <v>5016</v>
      </c>
      <c r="E3816" s="5">
        <v>15000</v>
      </c>
      <c r="F3816" s="7">
        <v>0</v>
      </c>
      <c r="G3816" t="s">
        <v>8220</v>
      </c>
      <c r="H3816" t="s">
        <v>8223</v>
      </c>
      <c r="I3816" t="s">
        <v>8245</v>
      </c>
      <c r="J3816">
        <v>1394681590</v>
      </c>
      <c r="K3816">
        <v>1392093190</v>
      </c>
      <c r="L3816" t="b">
        <v>0</v>
      </c>
      <c r="M3816">
        <v>0</v>
      </c>
      <c r="N3816" t="b">
        <v>0</v>
      </c>
      <c r="O3816" t="s">
        <v>8276</v>
      </c>
      <c r="P3816">
        <f t="shared" si="235"/>
        <v>0</v>
      </c>
      <c r="Q3816" t="s">
        <v>7235</v>
      </c>
      <c r="R3816" s="12" t="s">
        <v>8327</v>
      </c>
      <c r="S3816" t="s">
        <v>8350</v>
      </c>
      <c r="T3816" s="17">
        <f t="shared" si="236"/>
        <v>41681.189699074072</v>
      </c>
      <c r="U3816" s="17">
        <f t="shared" si="237"/>
        <v>41056.958969907406</v>
      </c>
    </row>
    <row r="3817" spans="2:21" ht="28.5" hidden="1" x14ac:dyDescent="0.45">
      <c r="B3817">
        <v>907</v>
      </c>
      <c r="C3817" s="9" t="s">
        <v>908</v>
      </c>
      <c r="D3817" s="3" t="s">
        <v>5017</v>
      </c>
      <c r="E3817" s="5">
        <v>2900</v>
      </c>
      <c r="F3817" s="7">
        <v>0</v>
      </c>
      <c r="G3817" t="s">
        <v>8220</v>
      </c>
      <c r="H3817" t="s">
        <v>8223</v>
      </c>
      <c r="I3817" t="s">
        <v>8245</v>
      </c>
      <c r="J3817">
        <v>1315715823</v>
      </c>
      <c r="K3817">
        <v>1313123823</v>
      </c>
      <c r="L3817" t="b">
        <v>0</v>
      </c>
      <c r="M3817">
        <v>0</v>
      </c>
      <c r="N3817" t="b">
        <v>0</v>
      </c>
      <c r="O3817" t="s">
        <v>8276</v>
      </c>
      <c r="P3817">
        <f t="shared" si="235"/>
        <v>0</v>
      </c>
      <c r="Q3817" t="s">
        <v>7235</v>
      </c>
      <c r="R3817" s="12" t="s">
        <v>8327</v>
      </c>
      <c r="S3817" t="s">
        <v>8350</v>
      </c>
      <c r="T3817" s="17">
        <f t="shared" si="236"/>
        <v>40767.192395833335</v>
      </c>
      <c r="U3817" s="17">
        <f t="shared" si="237"/>
        <v>41241.730416666665</v>
      </c>
    </row>
    <row r="3818" spans="2:21" ht="42.75" hidden="1" x14ac:dyDescent="0.45">
      <c r="B3818">
        <v>908</v>
      </c>
      <c r="C3818" s="9" t="s">
        <v>909</v>
      </c>
      <c r="D3818" s="3" t="s">
        <v>5018</v>
      </c>
      <c r="E3818" s="5">
        <v>2500</v>
      </c>
      <c r="F3818" s="7">
        <v>0</v>
      </c>
      <c r="G3818" t="s">
        <v>8220</v>
      </c>
      <c r="H3818" t="s">
        <v>8223</v>
      </c>
      <c r="I3818" t="s">
        <v>8245</v>
      </c>
      <c r="J3818">
        <v>1280206740</v>
      </c>
      <c r="K3818">
        <v>1276283655</v>
      </c>
      <c r="L3818" t="b">
        <v>0</v>
      </c>
      <c r="M3818">
        <v>0</v>
      </c>
      <c r="N3818" t="b">
        <v>0</v>
      </c>
      <c r="O3818" t="s">
        <v>8276</v>
      </c>
      <c r="P3818">
        <f t="shared" si="235"/>
        <v>0</v>
      </c>
      <c r="Q3818" t="s">
        <v>7235</v>
      </c>
      <c r="R3818" s="12" t="s">
        <v>8327</v>
      </c>
      <c r="S3818" t="s">
        <v>8350</v>
      </c>
      <c r="T3818" s="17">
        <f t="shared" si="236"/>
        <v>40340.801562499997</v>
      </c>
      <c r="U3818" s="17">
        <f t="shared" si="237"/>
        <v>40337.799305555556</v>
      </c>
    </row>
    <row r="3819" spans="2:21" ht="42.75" hidden="1" x14ac:dyDescent="0.45">
      <c r="B3819">
        <v>911</v>
      </c>
      <c r="C3819" s="9" t="s">
        <v>912</v>
      </c>
      <c r="D3819" s="3" t="s">
        <v>5021</v>
      </c>
      <c r="E3819" s="5">
        <v>100000</v>
      </c>
      <c r="F3819" s="7">
        <v>0</v>
      </c>
      <c r="G3819" t="s">
        <v>8220</v>
      </c>
      <c r="H3819" t="s">
        <v>8223</v>
      </c>
      <c r="I3819" t="s">
        <v>8245</v>
      </c>
      <c r="J3819">
        <v>1390522045</v>
      </c>
      <c r="K3819">
        <v>1388707645</v>
      </c>
      <c r="L3819" t="b">
        <v>0</v>
      </c>
      <c r="M3819">
        <v>0</v>
      </c>
      <c r="N3819" t="b">
        <v>0</v>
      </c>
      <c r="O3819" t="s">
        <v>8276</v>
      </c>
      <c r="P3819">
        <f t="shared" si="235"/>
        <v>0</v>
      </c>
      <c r="Q3819" t="s">
        <v>7235</v>
      </c>
      <c r="R3819" s="12" t="s">
        <v>8327</v>
      </c>
      <c r="S3819" t="s">
        <v>8350</v>
      </c>
      <c r="T3819" s="17">
        <f t="shared" si="236"/>
        <v>41642.005150462966</v>
      </c>
      <c r="U3819" s="17">
        <f t="shared" si="237"/>
        <v>41711.148032407407</v>
      </c>
    </row>
    <row r="3820" spans="2:21" ht="42.75" hidden="1" x14ac:dyDescent="0.45">
      <c r="B3820">
        <v>914</v>
      </c>
      <c r="C3820" s="9" t="s">
        <v>915</v>
      </c>
      <c r="D3820" s="3" t="s">
        <v>5024</v>
      </c>
      <c r="E3820" s="5">
        <v>1500</v>
      </c>
      <c r="F3820" s="7">
        <v>0</v>
      </c>
      <c r="G3820" t="s">
        <v>8220</v>
      </c>
      <c r="H3820" t="s">
        <v>8223</v>
      </c>
      <c r="I3820" t="s">
        <v>8245</v>
      </c>
      <c r="J3820">
        <v>1345918747</v>
      </c>
      <c r="K3820">
        <v>1343326747</v>
      </c>
      <c r="L3820" t="b">
        <v>0</v>
      </c>
      <c r="M3820">
        <v>0</v>
      </c>
      <c r="N3820" t="b">
        <v>0</v>
      </c>
      <c r="O3820" t="s">
        <v>8276</v>
      </c>
      <c r="P3820">
        <f t="shared" si="235"/>
        <v>0</v>
      </c>
      <c r="Q3820" t="s">
        <v>7235</v>
      </c>
      <c r="R3820" s="12" t="s">
        <v>8327</v>
      </c>
      <c r="S3820" t="s">
        <v>8350</v>
      </c>
      <c r="T3820" s="17">
        <f t="shared" si="236"/>
        <v>41116.763275462967</v>
      </c>
      <c r="U3820" s="17">
        <f t="shared" si="237"/>
        <v>40797.192395833335</v>
      </c>
    </row>
    <row r="3821" spans="2:21" ht="42.75" hidden="1" x14ac:dyDescent="0.45">
      <c r="B3821">
        <v>916</v>
      </c>
      <c r="C3821" s="9" t="s">
        <v>917</v>
      </c>
      <c r="D3821" s="3" t="s">
        <v>5026</v>
      </c>
      <c r="E3821" s="5">
        <v>3300</v>
      </c>
      <c r="F3821" s="7">
        <v>0</v>
      </c>
      <c r="G3821" t="s">
        <v>8220</v>
      </c>
      <c r="H3821" t="s">
        <v>8223</v>
      </c>
      <c r="I3821" t="s">
        <v>8245</v>
      </c>
      <c r="J3821">
        <v>1287723600</v>
      </c>
      <c r="K3821">
        <v>1284409734</v>
      </c>
      <c r="L3821" t="b">
        <v>0</v>
      </c>
      <c r="M3821">
        <v>0</v>
      </c>
      <c r="N3821" t="b">
        <v>0</v>
      </c>
      <c r="O3821" t="s">
        <v>8276</v>
      </c>
      <c r="P3821">
        <f t="shared" si="235"/>
        <v>0</v>
      </c>
      <c r="Q3821" t="s">
        <v>7235</v>
      </c>
      <c r="R3821" s="12" t="s">
        <v>8327</v>
      </c>
      <c r="S3821" t="s">
        <v>8350</v>
      </c>
      <c r="T3821" s="17">
        <f t="shared" si="236"/>
        <v>40434.853402777779</v>
      </c>
      <c r="U3821" s="17">
        <f t="shared" si="237"/>
        <v>40386.207638888889</v>
      </c>
    </row>
    <row r="3822" spans="2:21" ht="42.75" hidden="1" x14ac:dyDescent="0.45">
      <c r="B3822">
        <v>920</v>
      </c>
      <c r="C3822" s="9" t="s">
        <v>921</v>
      </c>
      <c r="D3822" s="3" t="s">
        <v>5030</v>
      </c>
      <c r="E3822" s="5">
        <v>5500</v>
      </c>
      <c r="F3822" s="7">
        <v>0</v>
      </c>
      <c r="G3822" t="s">
        <v>8220</v>
      </c>
      <c r="H3822" t="s">
        <v>8223</v>
      </c>
      <c r="I3822" t="s">
        <v>8245</v>
      </c>
      <c r="J3822">
        <v>1384448822</v>
      </c>
      <c r="K3822">
        <v>1381853222</v>
      </c>
      <c r="L3822" t="b">
        <v>0</v>
      </c>
      <c r="M3822">
        <v>0</v>
      </c>
      <c r="N3822" t="b">
        <v>0</v>
      </c>
      <c r="O3822" t="s">
        <v>8276</v>
      </c>
      <c r="P3822">
        <f t="shared" si="235"/>
        <v>0</v>
      </c>
      <c r="Q3822" t="s">
        <v>7235</v>
      </c>
      <c r="R3822" s="12" t="s">
        <v>8327</v>
      </c>
      <c r="S3822" t="s">
        <v>8350</v>
      </c>
      <c r="T3822" s="17">
        <f t="shared" si="236"/>
        <v>41562.67155092593</v>
      </c>
      <c r="U3822" s="17">
        <f t="shared" si="237"/>
        <v>41663.005150462966</v>
      </c>
    </row>
    <row r="3823" spans="2:21" ht="57" hidden="1" x14ac:dyDescent="0.45">
      <c r="B3823">
        <v>926</v>
      </c>
      <c r="C3823" s="9" t="s">
        <v>927</v>
      </c>
      <c r="D3823" s="3" t="s">
        <v>5036</v>
      </c>
      <c r="E3823" s="5">
        <v>7000</v>
      </c>
      <c r="F3823" s="7">
        <v>0</v>
      </c>
      <c r="G3823" t="s">
        <v>8220</v>
      </c>
      <c r="H3823" t="s">
        <v>8223</v>
      </c>
      <c r="I3823" t="s">
        <v>8245</v>
      </c>
      <c r="J3823">
        <v>1278628800</v>
      </c>
      <c r="K3823">
        <v>1276043330</v>
      </c>
      <c r="L3823" t="b">
        <v>0</v>
      </c>
      <c r="M3823">
        <v>0</v>
      </c>
      <c r="N3823" t="b">
        <v>0</v>
      </c>
      <c r="O3823" t="s">
        <v>8276</v>
      </c>
      <c r="P3823">
        <f t="shared" si="235"/>
        <v>0</v>
      </c>
      <c r="Q3823" t="s">
        <v>7235</v>
      </c>
      <c r="R3823" s="12" t="s">
        <v>8327</v>
      </c>
      <c r="S3823" t="s">
        <v>8350</v>
      </c>
      <c r="T3823" s="17">
        <f t="shared" si="236"/>
        <v>40338.02002314815</v>
      </c>
      <c r="U3823" s="17">
        <f t="shared" si="237"/>
        <v>41146.763275462967</v>
      </c>
    </row>
    <row r="3824" spans="2:21" ht="28.5" hidden="1" x14ac:dyDescent="0.45">
      <c r="B3824">
        <v>927</v>
      </c>
      <c r="C3824" s="9" t="s">
        <v>928</v>
      </c>
      <c r="D3824" s="3" t="s">
        <v>5037</v>
      </c>
      <c r="E3824" s="5">
        <v>20000</v>
      </c>
      <c r="F3824" s="7">
        <v>0</v>
      </c>
      <c r="G3824" t="s">
        <v>8220</v>
      </c>
      <c r="H3824" t="s">
        <v>8223</v>
      </c>
      <c r="I3824" t="s">
        <v>8245</v>
      </c>
      <c r="J3824">
        <v>1337024695</v>
      </c>
      <c r="K3824">
        <v>1334432695</v>
      </c>
      <c r="L3824" t="b">
        <v>0</v>
      </c>
      <c r="M3824">
        <v>0</v>
      </c>
      <c r="N3824" t="b">
        <v>0</v>
      </c>
      <c r="O3824" t="s">
        <v>8276</v>
      </c>
      <c r="P3824">
        <f t="shared" si="235"/>
        <v>0</v>
      </c>
      <c r="Q3824" t="s">
        <v>7235</v>
      </c>
      <c r="R3824" s="12" t="s">
        <v>8327</v>
      </c>
      <c r="S3824" t="s">
        <v>8350</v>
      </c>
      <c r="T3824" s="17">
        <f t="shared" si="236"/>
        <v>41013.822858796295</v>
      </c>
      <c r="U3824" s="17">
        <f t="shared" si="237"/>
        <v>40473.208333333336</v>
      </c>
    </row>
    <row r="3825" spans="2:21" ht="42.75" hidden="1" x14ac:dyDescent="0.45">
      <c r="B3825">
        <v>929</v>
      </c>
      <c r="C3825" s="9" t="s">
        <v>930</v>
      </c>
      <c r="D3825" s="3" t="s">
        <v>5039</v>
      </c>
      <c r="E3825" s="5">
        <v>500</v>
      </c>
      <c r="F3825" s="7">
        <v>0</v>
      </c>
      <c r="G3825" t="s">
        <v>8220</v>
      </c>
      <c r="H3825" t="s">
        <v>8223</v>
      </c>
      <c r="I3825" t="s">
        <v>8245</v>
      </c>
      <c r="J3825">
        <v>1333946569</v>
      </c>
      <c r="K3825">
        <v>1331358169</v>
      </c>
      <c r="L3825" t="b">
        <v>0</v>
      </c>
      <c r="M3825">
        <v>0</v>
      </c>
      <c r="N3825" t="b">
        <v>0</v>
      </c>
      <c r="O3825" t="s">
        <v>8276</v>
      </c>
      <c r="P3825">
        <f t="shared" si="235"/>
        <v>0</v>
      </c>
      <c r="Q3825" t="s">
        <v>7235</v>
      </c>
      <c r="R3825" s="12" t="s">
        <v>8327</v>
      </c>
      <c r="S3825" t="s">
        <v>8350</v>
      </c>
      <c r="T3825" s="17">
        <f t="shared" si="236"/>
        <v>40978.238067129627</v>
      </c>
      <c r="U3825" s="17">
        <f t="shared" si="237"/>
        <v>41592.713217592594</v>
      </c>
    </row>
    <row r="3826" spans="2:21" ht="42.75" hidden="1" x14ac:dyDescent="0.45">
      <c r="B3826">
        <v>936</v>
      </c>
      <c r="C3826" s="9" t="s">
        <v>937</v>
      </c>
      <c r="D3826" s="3" t="s">
        <v>5046</v>
      </c>
      <c r="E3826" s="5">
        <v>1400</v>
      </c>
      <c r="F3826" s="7">
        <v>0</v>
      </c>
      <c r="G3826" t="s">
        <v>8220</v>
      </c>
      <c r="H3826" t="s">
        <v>8223</v>
      </c>
      <c r="I3826" t="s">
        <v>8245</v>
      </c>
      <c r="J3826">
        <v>1326916800</v>
      </c>
      <c r="K3826">
        <v>1323131689</v>
      </c>
      <c r="L3826" t="b">
        <v>0</v>
      </c>
      <c r="M3826">
        <v>0</v>
      </c>
      <c r="N3826" t="b">
        <v>0</v>
      </c>
      <c r="O3826" t="s">
        <v>8276</v>
      </c>
      <c r="P3826">
        <f t="shared" si="235"/>
        <v>0</v>
      </c>
      <c r="Q3826" t="s">
        <v>7235</v>
      </c>
      <c r="R3826" s="12" t="s">
        <v>8327</v>
      </c>
      <c r="S3826" t="s">
        <v>8350</v>
      </c>
      <c r="T3826" s="17">
        <f t="shared" si="236"/>
        <v>40883.024178240739</v>
      </c>
      <c r="U3826" s="17">
        <f t="shared" si="237"/>
        <v>40367.944444444445</v>
      </c>
    </row>
    <row r="3827" spans="2:21" ht="42.75" hidden="1" x14ac:dyDescent="0.45">
      <c r="B3827">
        <v>947</v>
      </c>
      <c r="C3827" s="9" t="s">
        <v>948</v>
      </c>
      <c r="D3827" s="3" t="s">
        <v>5057</v>
      </c>
      <c r="E3827" s="5">
        <v>850</v>
      </c>
      <c r="F3827" s="7">
        <v>0</v>
      </c>
      <c r="G3827" t="s">
        <v>8220</v>
      </c>
      <c r="H3827" t="s">
        <v>8223</v>
      </c>
      <c r="I3827" t="s">
        <v>8245</v>
      </c>
      <c r="J3827">
        <v>1467312306</v>
      </c>
      <c r="K3827">
        <v>1462128306</v>
      </c>
      <c r="L3827" t="b">
        <v>0</v>
      </c>
      <c r="M3827">
        <v>0</v>
      </c>
      <c r="N3827" t="b">
        <v>0</v>
      </c>
      <c r="O3827" t="s">
        <v>8271</v>
      </c>
      <c r="P3827">
        <f t="shared" si="235"/>
        <v>0</v>
      </c>
      <c r="Q3827" t="s">
        <v>7235</v>
      </c>
      <c r="R3827" s="12" t="s">
        <v>8308</v>
      </c>
      <c r="S3827" t="s">
        <v>8310</v>
      </c>
      <c r="T3827" s="17">
        <f t="shared" si="236"/>
        <v>42491.781319444446</v>
      </c>
      <c r="U3827" s="17">
        <f t="shared" si="237"/>
        <v>41043.822858796295</v>
      </c>
    </row>
    <row r="3828" spans="2:21" ht="57" hidden="1" x14ac:dyDescent="0.45">
      <c r="B3828">
        <v>988</v>
      </c>
      <c r="C3828" s="9" t="s">
        <v>989</v>
      </c>
      <c r="D3828" s="3" t="s">
        <v>5098</v>
      </c>
      <c r="E3828" s="5">
        <v>5000</v>
      </c>
      <c r="F3828" s="7">
        <v>0</v>
      </c>
      <c r="G3828" t="s">
        <v>8220</v>
      </c>
      <c r="H3828" t="s">
        <v>8236</v>
      </c>
      <c r="I3828" t="s">
        <v>8248</v>
      </c>
      <c r="J3828">
        <v>1475310825</v>
      </c>
      <c r="K3828">
        <v>1472718825</v>
      </c>
      <c r="L3828" t="b">
        <v>0</v>
      </c>
      <c r="M3828">
        <v>0</v>
      </c>
      <c r="N3828" t="b">
        <v>0</v>
      </c>
      <c r="O3828" t="s">
        <v>8271</v>
      </c>
      <c r="P3828">
        <f t="shared" si="235"/>
        <v>0</v>
      </c>
      <c r="Q3828" t="s">
        <v>7235</v>
      </c>
      <c r="R3828" s="12" t="s">
        <v>8308</v>
      </c>
      <c r="S3828" t="s">
        <v>8310</v>
      </c>
      <c r="T3828" s="17">
        <f t="shared" si="236"/>
        <v>42614.356770833328</v>
      </c>
      <c r="U3828" s="17">
        <f t="shared" si="237"/>
        <v>41008.196400462963</v>
      </c>
    </row>
    <row r="3829" spans="2:21" ht="42.75" hidden="1" x14ac:dyDescent="0.45">
      <c r="B3829">
        <v>1041</v>
      </c>
      <c r="C3829" s="9" t="s">
        <v>1042</v>
      </c>
      <c r="D3829" s="3" t="s">
        <v>5151</v>
      </c>
      <c r="E3829" s="5">
        <v>50</v>
      </c>
      <c r="F3829" s="7">
        <v>0</v>
      </c>
      <c r="G3829" t="s">
        <v>8219</v>
      </c>
      <c r="H3829" t="s">
        <v>8223</v>
      </c>
      <c r="I3829" t="s">
        <v>8245</v>
      </c>
      <c r="J3829">
        <v>1406769992</v>
      </c>
      <c r="K3829">
        <v>1405041992</v>
      </c>
      <c r="L3829" t="b">
        <v>0</v>
      </c>
      <c r="M3829">
        <v>0</v>
      </c>
      <c r="N3829" t="b">
        <v>0</v>
      </c>
      <c r="O3829" t="s">
        <v>8279</v>
      </c>
      <c r="P3829">
        <f t="shared" si="235"/>
        <v>0</v>
      </c>
      <c r="Q3829" t="s">
        <v>7235</v>
      </c>
      <c r="R3829" s="12" t="s">
        <v>8346</v>
      </c>
      <c r="S3829" t="s">
        <v>8347</v>
      </c>
      <c r="T3829" s="17">
        <f t="shared" si="236"/>
        <v>41831.060092592597</v>
      </c>
      <c r="U3829" s="17">
        <f t="shared" si="237"/>
        <v>40926.833333333336</v>
      </c>
    </row>
    <row r="3830" spans="2:21" ht="42.75" hidden="1" x14ac:dyDescent="0.45">
      <c r="B3830">
        <v>1046</v>
      </c>
      <c r="C3830" s="9" t="s">
        <v>1047</v>
      </c>
      <c r="D3830" s="3" t="s">
        <v>5156</v>
      </c>
      <c r="E3830" s="5">
        <v>3000</v>
      </c>
      <c r="F3830" s="7">
        <v>0</v>
      </c>
      <c r="G3830" t="s">
        <v>8219</v>
      </c>
      <c r="H3830" t="s">
        <v>8235</v>
      </c>
      <c r="I3830" t="s">
        <v>8248</v>
      </c>
      <c r="J3830">
        <v>1451161560</v>
      </c>
      <c r="K3830">
        <v>1447273560</v>
      </c>
      <c r="L3830" t="b">
        <v>0</v>
      </c>
      <c r="M3830">
        <v>0</v>
      </c>
      <c r="N3830" t="b">
        <v>0</v>
      </c>
      <c r="O3830" t="s">
        <v>8279</v>
      </c>
      <c r="P3830">
        <f t="shared" si="235"/>
        <v>0</v>
      </c>
      <c r="Q3830" t="s">
        <v>7235</v>
      </c>
      <c r="R3830" s="12" t="s">
        <v>8346</v>
      </c>
      <c r="S3830" t="s">
        <v>8347</v>
      </c>
      <c r="T3830" s="17">
        <f t="shared" si="236"/>
        <v>42319.851388888885</v>
      </c>
      <c r="U3830" s="17">
        <f t="shared" si="237"/>
        <v>42551.781319444446</v>
      </c>
    </row>
    <row r="3831" spans="2:21" hidden="1" x14ac:dyDescent="0.45">
      <c r="B3831">
        <v>1049</v>
      </c>
      <c r="C3831" s="9" t="s">
        <v>1050</v>
      </c>
      <c r="D3831" s="3" t="s">
        <v>5159</v>
      </c>
      <c r="E3831" s="5">
        <v>12000</v>
      </c>
      <c r="F3831" s="7">
        <v>0</v>
      </c>
      <c r="G3831" t="s">
        <v>8219</v>
      </c>
      <c r="H3831" t="s">
        <v>8223</v>
      </c>
      <c r="I3831" t="s">
        <v>8245</v>
      </c>
      <c r="J3831">
        <v>1455272445</v>
      </c>
      <c r="K3831">
        <v>1452680445</v>
      </c>
      <c r="L3831" t="b">
        <v>0</v>
      </c>
      <c r="M3831">
        <v>0</v>
      </c>
      <c r="N3831" t="b">
        <v>0</v>
      </c>
      <c r="O3831" t="s">
        <v>8279</v>
      </c>
      <c r="P3831">
        <f t="shared" si="235"/>
        <v>0</v>
      </c>
      <c r="Q3831" t="s">
        <v>7235</v>
      </c>
      <c r="R3831" s="12" t="s">
        <v>8346</v>
      </c>
      <c r="S3831" t="s">
        <v>8347</v>
      </c>
      <c r="T3831" s="17">
        <f t="shared" si="236"/>
        <v>42382.431076388893</v>
      </c>
      <c r="U3831" s="17">
        <f t="shared" si="237"/>
        <v>42644.356770833328</v>
      </c>
    </row>
    <row r="3832" spans="2:21" ht="28.5" hidden="1" x14ac:dyDescent="0.45">
      <c r="B3832">
        <v>1050</v>
      </c>
      <c r="C3832" s="9" t="s">
        <v>1051</v>
      </c>
      <c r="D3832" s="3" t="s">
        <v>5160</v>
      </c>
      <c r="E3832" s="5">
        <v>2500</v>
      </c>
      <c r="F3832" s="7">
        <v>0</v>
      </c>
      <c r="G3832" t="s">
        <v>8219</v>
      </c>
      <c r="H3832" t="s">
        <v>8223</v>
      </c>
      <c r="I3832" t="s">
        <v>8245</v>
      </c>
      <c r="J3832">
        <v>1442257677</v>
      </c>
      <c r="K3832">
        <v>1439665677</v>
      </c>
      <c r="L3832" t="b">
        <v>0</v>
      </c>
      <c r="M3832">
        <v>0</v>
      </c>
      <c r="N3832" t="b">
        <v>0</v>
      </c>
      <c r="O3832" t="s">
        <v>8279</v>
      </c>
      <c r="P3832">
        <f t="shared" si="235"/>
        <v>0</v>
      </c>
      <c r="Q3832" t="s">
        <v>7235</v>
      </c>
      <c r="R3832" s="12" t="s">
        <v>8346</v>
      </c>
      <c r="S3832" t="s">
        <v>8347</v>
      </c>
      <c r="T3832" s="17">
        <f t="shared" si="236"/>
        <v>42231.7971875</v>
      </c>
      <c r="U3832" s="17">
        <f t="shared" si="237"/>
        <v>41851.060092592597</v>
      </c>
    </row>
    <row r="3833" spans="2:21" ht="42.75" hidden="1" x14ac:dyDescent="0.45">
      <c r="B3833">
        <v>1051</v>
      </c>
      <c r="C3833" s="9" t="s">
        <v>1052</v>
      </c>
      <c r="D3833" s="3" t="s">
        <v>5161</v>
      </c>
      <c r="E3833" s="5">
        <v>500</v>
      </c>
      <c r="F3833" s="7">
        <v>0</v>
      </c>
      <c r="G3833" t="s">
        <v>8219</v>
      </c>
      <c r="H3833" t="s">
        <v>8223</v>
      </c>
      <c r="I3833" t="s">
        <v>8245</v>
      </c>
      <c r="J3833">
        <v>1409098825</v>
      </c>
      <c r="K3833">
        <v>1406679625</v>
      </c>
      <c r="L3833" t="b">
        <v>0</v>
      </c>
      <c r="M3833">
        <v>0</v>
      </c>
      <c r="N3833" t="b">
        <v>0</v>
      </c>
      <c r="O3833" t="s">
        <v>8279</v>
      </c>
      <c r="P3833">
        <f t="shared" si="235"/>
        <v>0</v>
      </c>
      <c r="Q3833" t="s">
        <v>7235</v>
      </c>
      <c r="R3833" s="12" t="s">
        <v>8346</v>
      </c>
      <c r="S3833" t="s">
        <v>8347</v>
      </c>
      <c r="T3833" s="17">
        <f t="shared" si="236"/>
        <v>41850.014178240745</v>
      </c>
      <c r="U3833" s="17">
        <f t="shared" si="237"/>
        <v>42364.851388888885</v>
      </c>
    </row>
    <row r="3834" spans="2:21" ht="57" hidden="1" x14ac:dyDescent="0.45">
      <c r="B3834">
        <v>1052</v>
      </c>
      <c r="C3834" s="9" t="s">
        <v>1053</v>
      </c>
      <c r="D3834" s="3" t="s">
        <v>5162</v>
      </c>
      <c r="E3834" s="5">
        <v>4336</v>
      </c>
      <c r="F3834" s="7">
        <v>0</v>
      </c>
      <c r="G3834" t="s">
        <v>8219</v>
      </c>
      <c r="H3834" t="s">
        <v>8223</v>
      </c>
      <c r="I3834" t="s">
        <v>8245</v>
      </c>
      <c r="J3834">
        <v>1465243740</v>
      </c>
      <c r="K3834">
        <v>1461438495</v>
      </c>
      <c r="L3834" t="b">
        <v>0</v>
      </c>
      <c r="M3834">
        <v>0</v>
      </c>
      <c r="N3834" t="b">
        <v>0</v>
      </c>
      <c r="O3834" t="s">
        <v>8279</v>
      </c>
      <c r="P3834">
        <f t="shared" si="235"/>
        <v>0</v>
      </c>
      <c r="Q3834" t="s">
        <v>7235</v>
      </c>
      <c r="R3834" s="12" t="s">
        <v>8346</v>
      </c>
      <c r="S3834" t="s">
        <v>8347</v>
      </c>
      <c r="T3834" s="17">
        <f t="shared" si="236"/>
        <v>42483.797395833331</v>
      </c>
      <c r="U3834" s="17">
        <f t="shared" si="237"/>
        <v>42412.431076388893</v>
      </c>
    </row>
    <row r="3835" spans="2:21" ht="42.75" hidden="1" x14ac:dyDescent="0.45">
      <c r="B3835">
        <v>1054</v>
      </c>
      <c r="C3835" s="9" t="s">
        <v>1055</v>
      </c>
      <c r="D3835" s="3" t="s">
        <v>5164</v>
      </c>
      <c r="E3835" s="5">
        <v>2500</v>
      </c>
      <c r="F3835" s="7">
        <v>0</v>
      </c>
      <c r="G3835" t="s">
        <v>8219</v>
      </c>
      <c r="H3835" t="s">
        <v>8223</v>
      </c>
      <c r="I3835" t="s">
        <v>8245</v>
      </c>
      <c r="J3835">
        <v>1407708000</v>
      </c>
      <c r="K3835">
        <v>1405110399</v>
      </c>
      <c r="L3835" t="b">
        <v>0</v>
      </c>
      <c r="M3835">
        <v>0</v>
      </c>
      <c r="N3835" t="b">
        <v>0</v>
      </c>
      <c r="O3835" t="s">
        <v>8279</v>
      </c>
      <c r="P3835">
        <f t="shared" si="235"/>
        <v>0</v>
      </c>
      <c r="Q3835" t="s">
        <v>7235</v>
      </c>
      <c r="R3835" s="12" t="s">
        <v>8346</v>
      </c>
      <c r="S3835" t="s">
        <v>8347</v>
      </c>
      <c r="T3835" s="17">
        <f t="shared" si="236"/>
        <v>41831.851840277777</v>
      </c>
      <c r="U3835" s="17">
        <f t="shared" si="237"/>
        <v>42261.7971875</v>
      </c>
    </row>
    <row r="3836" spans="2:21" ht="42.75" hidden="1" x14ac:dyDescent="0.45">
      <c r="B3836">
        <v>1055</v>
      </c>
      <c r="C3836" s="9" t="s">
        <v>1056</v>
      </c>
      <c r="D3836" s="3" t="s">
        <v>5165</v>
      </c>
      <c r="E3836" s="5">
        <v>3500</v>
      </c>
      <c r="F3836" s="7">
        <v>0</v>
      </c>
      <c r="G3836" t="s">
        <v>8219</v>
      </c>
      <c r="H3836" t="s">
        <v>8223</v>
      </c>
      <c r="I3836" t="s">
        <v>8245</v>
      </c>
      <c r="J3836">
        <v>1457394545</v>
      </c>
      <c r="K3836">
        <v>1454802545</v>
      </c>
      <c r="L3836" t="b">
        <v>0</v>
      </c>
      <c r="M3836">
        <v>0</v>
      </c>
      <c r="N3836" t="b">
        <v>0</v>
      </c>
      <c r="O3836" t="s">
        <v>8279</v>
      </c>
      <c r="P3836">
        <f t="shared" si="235"/>
        <v>0</v>
      </c>
      <c r="Q3836" t="s">
        <v>7235</v>
      </c>
      <c r="R3836" s="12" t="s">
        <v>8346</v>
      </c>
      <c r="S3836" t="s">
        <v>8347</v>
      </c>
      <c r="T3836" s="17">
        <f t="shared" si="236"/>
        <v>42406.992418981477</v>
      </c>
      <c r="U3836" s="17">
        <f t="shared" si="237"/>
        <v>41878.014178240745</v>
      </c>
    </row>
    <row r="3837" spans="2:21" ht="42.75" hidden="1" x14ac:dyDescent="0.45">
      <c r="B3837">
        <v>1056</v>
      </c>
      <c r="C3837" s="9" t="s">
        <v>1057</v>
      </c>
      <c r="D3837" s="3" t="s">
        <v>5166</v>
      </c>
      <c r="E3837" s="5">
        <v>10000</v>
      </c>
      <c r="F3837" s="7">
        <v>0</v>
      </c>
      <c r="G3837" t="s">
        <v>8219</v>
      </c>
      <c r="H3837" t="s">
        <v>8223</v>
      </c>
      <c r="I3837" t="s">
        <v>8245</v>
      </c>
      <c r="J3837">
        <v>1429892177</v>
      </c>
      <c r="K3837">
        <v>1424711777</v>
      </c>
      <c r="L3837" t="b">
        <v>0</v>
      </c>
      <c r="M3837">
        <v>0</v>
      </c>
      <c r="N3837" t="b">
        <v>0</v>
      </c>
      <c r="O3837" t="s">
        <v>8279</v>
      </c>
      <c r="P3837">
        <f t="shared" si="235"/>
        <v>0</v>
      </c>
      <c r="Q3837" t="s">
        <v>7235</v>
      </c>
      <c r="R3837" s="12" t="s">
        <v>8346</v>
      </c>
      <c r="S3837" t="s">
        <v>8347</v>
      </c>
      <c r="T3837" s="17">
        <f t="shared" si="236"/>
        <v>42058.719641203701</v>
      </c>
      <c r="U3837" s="17">
        <f t="shared" si="237"/>
        <v>42527.839583333334</v>
      </c>
    </row>
    <row r="3838" spans="2:21" ht="42.75" hidden="1" x14ac:dyDescent="0.45">
      <c r="B3838">
        <v>1057</v>
      </c>
      <c r="C3838" s="9" t="s">
        <v>1058</v>
      </c>
      <c r="D3838" s="3" t="s">
        <v>5167</v>
      </c>
      <c r="E3838" s="5">
        <v>10000</v>
      </c>
      <c r="F3838" s="7">
        <v>0</v>
      </c>
      <c r="G3838" t="s">
        <v>8219</v>
      </c>
      <c r="H3838" t="s">
        <v>8223</v>
      </c>
      <c r="I3838" t="s">
        <v>8245</v>
      </c>
      <c r="J3838">
        <v>1480888483</v>
      </c>
      <c r="K3838">
        <v>1478292883</v>
      </c>
      <c r="L3838" t="b">
        <v>0</v>
      </c>
      <c r="M3838">
        <v>0</v>
      </c>
      <c r="N3838" t="b">
        <v>0</v>
      </c>
      <c r="O3838" t="s">
        <v>8279</v>
      </c>
      <c r="P3838">
        <f t="shared" si="235"/>
        <v>0</v>
      </c>
      <c r="Q3838" t="s">
        <v>7235</v>
      </c>
      <c r="R3838" s="12" t="s">
        <v>8346</v>
      </c>
      <c r="S3838" t="s">
        <v>8347</v>
      </c>
      <c r="T3838" s="17">
        <f t="shared" si="236"/>
        <v>42678.871331018512</v>
      </c>
      <c r="U3838" s="17">
        <f t="shared" si="237"/>
        <v>41861.916666666664</v>
      </c>
    </row>
    <row r="3839" spans="2:21" ht="42.75" hidden="1" x14ac:dyDescent="0.45">
      <c r="B3839">
        <v>1058</v>
      </c>
      <c r="C3839" s="9" t="s">
        <v>1059</v>
      </c>
      <c r="D3839" s="3" t="s">
        <v>5168</v>
      </c>
      <c r="E3839" s="5">
        <v>40000</v>
      </c>
      <c r="F3839" s="7">
        <v>0</v>
      </c>
      <c r="G3839" t="s">
        <v>8219</v>
      </c>
      <c r="H3839" t="s">
        <v>8223</v>
      </c>
      <c r="I3839" t="s">
        <v>8245</v>
      </c>
      <c r="J3839">
        <v>1427328000</v>
      </c>
      <c r="K3839">
        <v>1423777043</v>
      </c>
      <c r="L3839" t="b">
        <v>0</v>
      </c>
      <c r="M3839">
        <v>0</v>
      </c>
      <c r="N3839" t="b">
        <v>0</v>
      </c>
      <c r="O3839" t="s">
        <v>8279</v>
      </c>
      <c r="P3839">
        <f t="shared" si="235"/>
        <v>0</v>
      </c>
      <c r="Q3839" t="s">
        <v>7235</v>
      </c>
      <c r="R3839" s="12" t="s">
        <v>8346</v>
      </c>
      <c r="S3839" t="s">
        <v>8347</v>
      </c>
      <c r="T3839" s="17">
        <f t="shared" si="236"/>
        <v>42047.900960648149</v>
      </c>
      <c r="U3839" s="17">
        <f t="shared" si="237"/>
        <v>42436.992418981477</v>
      </c>
    </row>
    <row r="3840" spans="2:21" hidden="1" x14ac:dyDescent="0.45">
      <c r="B3840">
        <v>1059</v>
      </c>
      <c r="C3840" s="9" t="s">
        <v>1060</v>
      </c>
      <c r="D3840" s="3" t="s">
        <v>5169</v>
      </c>
      <c r="E3840" s="5">
        <v>1100</v>
      </c>
      <c r="F3840" s="7">
        <v>0</v>
      </c>
      <c r="G3840" t="s">
        <v>8219</v>
      </c>
      <c r="H3840" t="s">
        <v>8223</v>
      </c>
      <c r="I3840" t="s">
        <v>8245</v>
      </c>
      <c r="J3840">
        <v>1426269456</v>
      </c>
      <c r="K3840">
        <v>1423681056</v>
      </c>
      <c r="L3840" t="b">
        <v>0</v>
      </c>
      <c r="M3840">
        <v>0</v>
      </c>
      <c r="N3840" t="b">
        <v>0</v>
      </c>
      <c r="O3840" t="s">
        <v>8279</v>
      </c>
      <c r="P3840">
        <f t="shared" si="235"/>
        <v>0</v>
      </c>
      <c r="Q3840" t="s">
        <v>7235</v>
      </c>
      <c r="R3840" s="12" t="s">
        <v>8346</v>
      </c>
      <c r="S3840" t="s">
        <v>8347</v>
      </c>
      <c r="T3840" s="17">
        <f t="shared" si="236"/>
        <v>42046.79</v>
      </c>
      <c r="U3840" s="17">
        <f t="shared" si="237"/>
        <v>42118.677974537044</v>
      </c>
    </row>
    <row r="3841" spans="2:21" ht="28.5" hidden="1" x14ac:dyDescent="0.45">
      <c r="B3841">
        <v>1061</v>
      </c>
      <c r="C3841" s="9" t="s">
        <v>1062</v>
      </c>
      <c r="D3841" s="3" t="s">
        <v>5171</v>
      </c>
      <c r="E3841" s="5">
        <v>4000</v>
      </c>
      <c r="F3841" s="7">
        <v>0</v>
      </c>
      <c r="G3841" t="s">
        <v>8219</v>
      </c>
      <c r="H3841" t="s">
        <v>8223</v>
      </c>
      <c r="I3841" t="s">
        <v>8245</v>
      </c>
      <c r="J3841">
        <v>1462150800</v>
      </c>
      <c r="K3841">
        <v>1456987108</v>
      </c>
      <c r="L3841" t="b">
        <v>0</v>
      </c>
      <c r="M3841">
        <v>0</v>
      </c>
      <c r="N3841" t="b">
        <v>0</v>
      </c>
      <c r="O3841" t="s">
        <v>8279</v>
      </c>
      <c r="P3841">
        <f t="shared" si="235"/>
        <v>0</v>
      </c>
      <c r="Q3841" t="s">
        <v>7235</v>
      </c>
      <c r="R3841" s="12" t="s">
        <v>8346</v>
      </c>
      <c r="S3841" t="s">
        <v>8347</v>
      </c>
      <c r="T3841" s="17">
        <f t="shared" si="236"/>
        <v>42432.276712962965</v>
      </c>
      <c r="U3841" s="17">
        <f t="shared" si="237"/>
        <v>42708.912997685184</v>
      </c>
    </row>
    <row r="3842" spans="2:21" ht="42.75" hidden="1" x14ac:dyDescent="0.45">
      <c r="B3842">
        <v>1063</v>
      </c>
      <c r="C3842" s="9" t="s">
        <v>1064</v>
      </c>
      <c r="D3842" s="3" t="s">
        <v>5173</v>
      </c>
      <c r="E3842" s="5">
        <v>1000</v>
      </c>
      <c r="F3842" s="7">
        <v>0</v>
      </c>
      <c r="G3842" t="s">
        <v>8219</v>
      </c>
      <c r="H3842" t="s">
        <v>8223</v>
      </c>
      <c r="I3842" t="s">
        <v>8245</v>
      </c>
      <c r="J3842">
        <v>1472604262</v>
      </c>
      <c r="K3842">
        <v>1470012262</v>
      </c>
      <c r="L3842" t="b">
        <v>0</v>
      </c>
      <c r="M3842">
        <v>0</v>
      </c>
      <c r="N3842" t="b">
        <v>0</v>
      </c>
      <c r="O3842" t="s">
        <v>8279</v>
      </c>
      <c r="P3842">
        <f t="shared" si="235"/>
        <v>0</v>
      </c>
      <c r="Q3842" t="s">
        <v>7235</v>
      </c>
      <c r="R3842" s="12" t="s">
        <v>8346</v>
      </c>
      <c r="S3842" t="s">
        <v>8347</v>
      </c>
      <c r="T3842" s="17">
        <f t="shared" si="236"/>
        <v>42583.030810185184</v>
      </c>
      <c r="U3842" s="17">
        <f t="shared" si="237"/>
        <v>42089</v>
      </c>
    </row>
    <row r="3843" spans="2:21" ht="42.75" hidden="1" x14ac:dyDescent="0.45">
      <c r="B3843">
        <v>1071</v>
      </c>
      <c r="C3843" s="9" t="s">
        <v>1072</v>
      </c>
      <c r="D3843" s="3" t="s">
        <v>5181</v>
      </c>
      <c r="E3843" s="5">
        <v>100</v>
      </c>
      <c r="F3843" s="7">
        <v>0</v>
      </c>
      <c r="G3843" t="s">
        <v>8220</v>
      </c>
      <c r="H3843" t="s">
        <v>8233</v>
      </c>
      <c r="I3843" t="s">
        <v>8253</v>
      </c>
      <c r="J3843">
        <v>1447787093</v>
      </c>
      <c r="K3843">
        <v>1445191493</v>
      </c>
      <c r="L3843" t="b">
        <v>0</v>
      </c>
      <c r="M3843">
        <v>0</v>
      </c>
      <c r="N3843" t="b">
        <v>0</v>
      </c>
      <c r="O3843" t="s">
        <v>8280</v>
      </c>
      <c r="P3843">
        <f t="shared" ref="P3843:P3906" si="238">ROUND(F3843/E3843*100,0)</f>
        <v>0</v>
      </c>
      <c r="Q3843" t="s">
        <v>7235</v>
      </c>
      <c r="R3843" s="12" t="s">
        <v>8316</v>
      </c>
      <c r="S3843" t="s">
        <v>8334</v>
      </c>
      <c r="T3843" s="17">
        <f t="shared" ref="T3843:T3906" si="239">(((K3843/60)/60)/24)+DATE(1970,1,1)</f>
        <v>42295.753391203703</v>
      </c>
      <c r="U3843" s="17">
        <f t="shared" si="237"/>
        <v>42076.748333333337</v>
      </c>
    </row>
    <row r="3844" spans="2:21" hidden="1" x14ac:dyDescent="0.45">
      <c r="B3844">
        <v>1084</v>
      </c>
      <c r="C3844" s="9" t="s">
        <v>1085</v>
      </c>
      <c r="D3844" s="3" t="s">
        <v>5194</v>
      </c>
      <c r="E3844" s="5">
        <v>550</v>
      </c>
      <c r="F3844" s="7">
        <v>0</v>
      </c>
      <c r="G3844" t="s">
        <v>8220</v>
      </c>
      <c r="H3844" t="s">
        <v>8223</v>
      </c>
      <c r="I3844" t="s">
        <v>8245</v>
      </c>
      <c r="J3844">
        <v>1407534804</v>
      </c>
      <c r="K3844">
        <v>1404942804</v>
      </c>
      <c r="L3844" t="b">
        <v>0</v>
      </c>
      <c r="M3844">
        <v>0</v>
      </c>
      <c r="N3844" t="b">
        <v>0</v>
      </c>
      <c r="O3844" t="s">
        <v>8280</v>
      </c>
      <c r="P3844">
        <f t="shared" si="238"/>
        <v>0</v>
      </c>
      <c r="Q3844" t="s">
        <v>7235</v>
      </c>
      <c r="R3844" s="12" t="s">
        <v>8316</v>
      </c>
      <c r="S3844" t="s">
        <v>8334</v>
      </c>
      <c r="T3844" s="17">
        <f t="shared" si="239"/>
        <v>41829.912083333329</v>
      </c>
      <c r="U3844" s="17">
        <f t="shared" si="237"/>
        <v>42492.041666666672</v>
      </c>
    </row>
    <row r="3845" spans="2:21" ht="42.75" hidden="1" x14ac:dyDescent="0.45">
      <c r="B3845">
        <v>1087</v>
      </c>
      <c r="C3845" s="9" t="s">
        <v>1088</v>
      </c>
      <c r="D3845" s="3" t="s">
        <v>5197</v>
      </c>
      <c r="E3845" s="5">
        <v>1100</v>
      </c>
      <c r="F3845" s="7">
        <v>0</v>
      </c>
      <c r="G3845" t="s">
        <v>8220</v>
      </c>
      <c r="H3845" t="s">
        <v>8223</v>
      </c>
      <c r="I3845" t="s">
        <v>8245</v>
      </c>
      <c r="J3845">
        <v>1402852087</v>
      </c>
      <c r="K3845">
        <v>1400260087</v>
      </c>
      <c r="L3845" t="b">
        <v>0</v>
      </c>
      <c r="M3845">
        <v>0</v>
      </c>
      <c r="N3845" t="b">
        <v>0</v>
      </c>
      <c r="O3845" t="s">
        <v>8280</v>
      </c>
      <c r="P3845">
        <f t="shared" si="238"/>
        <v>0</v>
      </c>
      <c r="Q3845" t="s">
        <v>7235</v>
      </c>
      <c r="R3845" s="12" t="s">
        <v>8316</v>
      </c>
      <c r="S3845" t="s">
        <v>8334</v>
      </c>
      <c r="T3845" s="17">
        <f t="shared" si="239"/>
        <v>41775.713969907411</v>
      </c>
      <c r="U3845" s="17">
        <f t="shared" si="237"/>
        <v>42613.030810185184</v>
      </c>
    </row>
    <row r="3846" spans="2:21" ht="57" hidden="1" x14ac:dyDescent="0.45">
      <c r="B3846">
        <v>1107</v>
      </c>
      <c r="C3846" s="9" t="s">
        <v>1108</v>
      </c>
      <c r="D3846" s="3" t="s">
        <v>5217</v>
      </c>
      <c r="E3846" s="5">
        <v>10000</v>
      </c>
      <c r="F3846" s="7">
        <v>0</v>
      </c>
      <c r="G3846" t="s">
        <v>8220</v>
      </c>
      <c r="H3846" t="s">
        <v>8223</v>
      </c>
      <c r="I3846" t="s">
        <v>8245</v>
      </c>
      <c r="J3846">
        <v>1406148024</v>
      </c>
      <c r="K3846">
        <v>1403556024</v>
      </c>
      <c r="L3846" t="b">
        <v>0</v>
      </c>
      <c r="M3846">
        <v>0</v>
      </c>
      <c r="N3846" t="b">
        <v>0</v>
      </c>
      <c r="O3846" t="s">
        <v>8280</v>
      </c>
      <c r="P3846">
        <f t="shared" si="238"/>
        <v>0</v>
      </c>
      <c r="Q3846" t="s">
        <v>7235</v>
      </c>
      <c r="R3846" s="12" t="s">
        <v>8316</v>
      </c>
      <c r="S3846" t="s">
        <v>8334</v>
      </c>
      <c r="T3846" s="17">
        <f t="shared" si="239"/>
        <v>41813.861388888887</v>
      </c>
      <c r="U3846" s="17">
        <f t="shared" ref="U3846:U3909" si="240">(((J3843/60)/60)/24)+DATE(1970,1,1)</f>
        <v>42325.795057870375</v>
      </c>
    </row>
    <row r="3847" spans="2:21" ht="28.5" hidden="1" x14ac:dyDescent="0.45">
      <c r="B3847">
        <v>1120</v>
      </c>
      <c r="C3847" s="9" t="s">
        <v>1121</v>
      </c>
      <c r="D3847" s="3" t="s">
        <v>5230</v>
      </c>
      <c r="E3847" s="5">
        <v>25000</v>
      </c>
      <c r="F3847" s="7">
        <v>0</v>
      </c>
      <c r="G3847" t="s">
        <v>8220</v>
      </c>
      <c r="H3847" t="s">
        <v>8223</v>
      </c>
      <c r="I3847" t="s">
        <v>8245</v>
      </c>
      <c r="J3847">
        <v>1319835400</v>
      </c>
      <c r="K3847">
        <v>1315947400</v>
      </c>
      <c r="L3847" t="b">
        <v>0</v>
      </c>
      <c r="M3847">
        <v>0</v>
      </c>
      <c r="N3847" t="b">
        <v>0</v>
      </c>
      <c r="O3847" t="s">
        <v>8280</v>
      </c>
      <c r="P3847">
        <f t="shared" si="238"/>
        <v>0</v>
      </c>
      <c r="Q3847" t="s">
        <v>7235</v>
      </c>
      <c r="R3847" s="12" t="s">
        <v>8316</v>
      </c>
      <c r="S3847" t="s">
        <v>8334</v>
      </c>
      <c r="T3847" s="17">
        <f t="shared" si="239"/>
        <v>40799.872685185182</v>
      </c>
      <c r="U3847" s="17">
        <f t="shared" si="240"/>
        <v>41859.912083333329</v>
      </c>
    </row>
    <row r="3848" spans="2:21" ht="42.75" hidden="1" x14ac:dyDescent="0.45">
      <c r="B3848">
        <v>1122</v>
      </c>
      <c r="C3848" s="9" t="s">
        <v>1123</v>
      </c>
      <c r="D3848" s="3" t="s">
        <v>5232</v>
      </c>
      <c r="E3848" s="5">
        <v>3200</v>
      </c>
      <c r="F3848" s="7">
        <v>0</v>
      </c>
      <c r="G3848" t="s">
        <v>8220</v>
      </c>
      <c r="H3848" t="s">
        <v>8224</v>
      </c>
      <c r="I3848" t="s">
        <v>8246</v>
      </c>
      <c r="J3848">
        <v>1369932825</v>
      </c>
      <c r="K3848">
        <v>1368723225</v>
      </c>
      <c r="L3848" t="b">
        <v>0</v>
      </c>
      <c r="M3848">
        <v>0</v>
      </c>
      <c r="N3848" t="b">
        <v>0</v>
      </c>
      <c r="O3848" t="s">
        <v>8280</v>
      </c>
      <c r="P3848">
        <f t="shared" si="238"/>
        <v>0</v>
      </c>
      <c r="Q3848" t="s">
        <v>7235</v>
      </c>
      <c r="R3848" s="12" t="s">
        <v>8316</v>
      </c>
      <c r="S3848" t="s">
        <v>8334</v>
      </c>
      <c r="T3848" s="17">
        <f t="shared" si="239"/>
        <v>41410.703993055555</v>
      </c>
      <c r="U3848" s="17">
        <f t="shared" si="240"/>
        <v>41805.713969907411</v>
      </c>
    </row>
    <row r="3849" spans="2:21" ht="42.75" hidden="1" x14ac:dyDescent="0.45">
      <c r="B3849">
        <v>1125</v>
      </c>
      <c r="C3849" s="9" t="s">
        <v>1126</v>
      </c>
      <c r="D3849" s="3" t="s">
        <v>5235</v>
      </c>
      <c r="E3849" s="5">
        <v>3000</v>
      </c>
      <c r="F3849" s="7">
        <v>0</v>
      </c>
      <c r="G3849" t="s">
        <v>8220</v>
      </c>
      <c r="H3849" t="s">
        <v>8224</v>
      </c>
      <c r="I3849" t="s">
        <v>8246</v>
      </c>
      <c r="J3849">
        <v>1443193130</v>
      </c>
      <c r="K3849">
        <v>1438009130</v>
      </c>
      <c r="L3849" t="b">
        <v>0</v>
      </c>
      <c r="M3849">
        <v>0</v>
      </c>
      <c r="N3849" t="b">
        <v>0</v>
      </c>
      <c r="O3849" t="s">
        <v>8281</v>
      </c>
      <c r="P3849">
        <f t="shared" si="238"/>
        <v>0</v>
      </c>
      <c r="Q3849" t="s">
        <v>7235</v>
      </c>
      <c r="R3849" s="12" t="s">
        <v>8316</v>
      </c>
      <c r="S3849" t="s">
        <v>8344</v>
      </c>
      <c r="T3849" s="17">
        <f t="shared" si="239"/>
        <v>42212.624189814815</v>
      </c>
      <c r="U3849" s="17">
        <f t="shared" si="240"/>
        <v>41843.861388888887</v>
      </c>
    </row>
    <row r="3850" spans="2:21" ht="42.75" hidden="1" x14ac:dyDescent="0.45">
      <c r="B3850">
        <v>1131</v>
      </c>
      <c r="C3850" s="9" t="s">
        <v>1132</v>
      </c>
      <c r="D3850" s="3" t="s">
        <v>5241</v>
      </c>
      <c r="E3850" s="5">
        <v>40000</v>
      </c>
      <c r="F3850" s="7">
        <v>0</v>
      </c>
      <c r="G3850" t="s">
        <v>8220</v>
      </c>
      <c r="H3850" t="s">
        <v>8225</v>
      </c>
      <c r="I3850" t="s">
        <v>8247</v>
      </c>
      <c r="J3850">
        <v>1450993668</v>
      </c>
      <c r="K3850">
        <v>1448401668</v>
      </c>
      <c r="L3850" t="b">
        <v>0</v>
      </c>
      <c r="M3850">
        <v>0</v>
      </c>
      <c r="N3850" t="b">
        <v>0</v>
      </c>
      <c r="O3850" t="s">
        <v>8281</v>
      </c>
      <c r="P3850">
        <f t="shared" si="238"/>
        <v>0</v>
      </c>
      <c r="Q3850" t="s">
        <v>7235</v>
      </c>
      <c r="R3850" s="12" t="s">
        <v>8316</v>
      </c>
      <c r="S3850" t="s">
        <v>8344</v>
      </c>
      <c r="T3850" s="17">
        <f t="shared" si="239"/>
        <v>42332.908194444448</v>
      </c>
      <c r="U3850" s="17">
        <f t="shared" si="240"/>
        <v>40844.872685185182</v>
      </c>
    </row>
    <row r="3851" spans="2:21" ht="42.75" hidden="1" x14ac:dyDescent="0.45">
      <c r="B3851">
        <v>1140</v>
      </c>
      <c r="C3851" s="9" t="s">
        <v>1141</v>
      </c>
      <c r="D3851" s="3" t="s">
        <v>5250</v>
      </c>
      <c r="E3851" s="5">
        <v>5000</v>
      </c>
      <c r="F3851" s="7">
        <v>0</v>
      </c>
      <c r="G3851" t="s">
        <v>8220</v>
      </c>
      <c r="H3851" t="s">
        <v>8224</v>
      </c>
      <c r="I3851" t="s">
        <v>8246</v>
      </c>
      <c r="J3851">
        <v>1438859121</v>
      </c>
      <c r="K3851">
        <v>1436267121</v>
      </c>
      <c r="L3851" t="b">
        <v>0</v>
      </c>
      <c r="M3851">
        <v>0</v>
      </c>
      <c r="N3851" t="b">
        <v>0</v>
      </c>
      <c r="O3851" t="s">
        <v>8281</v>
      </c>
      <c r="P3851">
        <f t="shared" si="238"/>
        <v>0</v>
      </c>
      <c r="Q3851" t="s">
        <v>7235</v>
      </c>
      <c r="R3851" s="12" t="s">
        <v>8316</v>
      </c>
      <c r="S3851" t="s">
        <v>8344</v>
      </c>
      <c r="T3851" s="17">
        <f t="shared" si="239"/>
        <v>42192.462048611109</v>
      </c>
      <c r="U3851" s="17">
        <f t="shared" si="240"/>
        <v>41424.703993055555</v>
      </c>
    </row>
    <row r="3852" spans="2:21" hidden="1" x14ac:dyDescent="0.45">
      <c r="B3852">
        <v>1141</v>
      </c>
      <c r="C3852" s="9" t="s">
        <v>1142</v>
      </c>
      <c r="D3852" s="3" t="s">
        <v>5251</v>
      </c>
      <c r="E3852" s="5">
        <v>500</v>
      </c>
      <c r="F3852" s="7">
        <v>0</v>
      </c>
      <c r="G3852" t="s">
        <v>8220</v>
      </c>
      <c r="H3852" t="s">
        <v>8235</v>
      </c>
      <c r="I3852" t="s">
        <v>8248</v>
      </c>
      <c r="J3852">
        <v>1436460450</v>
      </c>
      <c r="K3852">
        <v>1433868450</v>
      </c>
      <c r="L3852" t="b">
        <v>0</v>
      </c>
      <c r="M3852">
        <v>0</v>
      </c>
      <c r="N3852" t="b">
        <v>0</v>
      </c>
      <c r="O3852" t="s">
        <v>8281</v>
      </c>
      <c r="P3852">
        <f t="shared" si="238"/>
        <v>0</v>
      </c>
      <c r="Q3852" t="s">
        <v>7235</v>
      </c>
      <c r="R3852" s="12" t="s">
        <v>8316</v>
      </c>
      <c r="S3852" t="s">
        <v>8344</v>
      </c>
      <c r="T3852" s="17">
        <f t="shared" si="239"/>
        <v>42164.699652777781</v>
      </c>
      <c r="U3852" s="17">
        <f t="shared" si="240"/>
        <v>42272.624189814815</v>
      </c>
    </row>
    <row r="3853" spans="2:21" ht="42.75" hidden="1" x14ac:dyDescent="0.45">
      <c r="B3853">
        <v>1142</v>
      </c>
      <c r="C3853" s="9" t="s">
        <v>1143</v>
      </c>
      <c r="D3853" s="3" t="s">
        <v>5252</v>
      </c>
      <c r="E3853" s="5">
        <v>4000</v>
      </c>
      <c r="F3853" s="7">
        <v>0</v>
      </c>
      <c r="G3853" t="s">
        <v>8220</v>
      </c>
      <c r="H3853" t="s">
        <v>8223</v>
      </c>
      <c r="I3853" t="s">
        <v>8245</v>
      </c>
      <c r="J3853">
        <v>1424131727</v>
      </c>
      <c r="K3853">
        <v>1421539727</v>
      </c>
      <c r="L3853" t="b">
        <v>0</v>
      </c>
      <c r="M3853">
        <v>0</v>
      </c>
      <c r="N3853" t="b">
        <v>0</v>
      </c>
      <c r="O3853" t="s">
        <v>8281</v>
      </c>
      <c r="P3853">
        <f t="shared" si="238"/>
        <v>0</v>
      </c>
      <c r="Q3853" t="s">
        <v>7235</v>
      </c>
      <c r="R3853" s="12" t="s">
        <v>8316</v>
      </c>
      <c r="S3853" t="s">
        <v>8344</v>
      </c>
      <c r="T3853" s="17">
        <f t="shared" si="239"/>
        <v>42022.006099537044</v>
      </c>
      <c r="U3853" s="17">
        <f t="shared" si="240"/>
        <v>42362.908194444448</v>
      </c>
    </row>
    <row r="3854" spans="2:21" ht="42.75" hidden="1" x14ac:dyDescent="0.45">
      <c r="B3854">
        <v>1144</v>
      </c>
      <c r="C3854" s="9" t="s">
        <v>1145</v>
      </c>
      <c r="D3854" s="3" t="s">
        <v>5254</v>
      </c>
      <c r="E3854" s="5">
        <v>9300</v>
      </c>
      <c r="F3854" s="7">
        <v>0</v>
      </c>
      <c r="G3854" t="s">
        <v>8220</v>
      </c>
      <c r="H3854" t="s">
        <v>8223</v>
      </c>
      <c r="I3854" t="s">
        <v>8245</v>
      </c>
      <c r="J3854">
        <v>1430281320</v>
      </c>
      <c r="K3854">
        <v>1427689320</v>
      </c>
      <c r="L3854" t="b">
        <v>0</v>
      </c>
      <c r="M3854">
        <v>0</v>
      </c>
      <c r="N3854" t="b">
        <v>0</v>
      </c>
      <c r="O3854" t="s">
        <v>8282</v>
      </c>
      <c r="P3854">
        <f t="shared" si="238"/>
        <v>0</v>
      </c>
      <c r="Q3854" t="s">
        <v>7235</v>
      </c>
      <c r="R3854" s="12" t="s">
        <v>8319</v>
      </c>
      <c r="S3854" t="s">
        <v>8345</v>
      </c>
      <c r="T3854" s="17">
        <f t="shared" si="239"/>
        <v>42093.181944444441</v>
      </c>
      <c r="U3854" s="17">
        <f t="shared" si="240"/>
        <v>42222.462048611109</v>
      </c>
    </row>
    <row r="3855" spans="2:21" ht="42.75" hidden="1" x14ac:dyDescent="0.45">
      <c r="B3855">
        <v>1147</v>
      </c>
      <c r="C3855" s="9" t="s">
        <v>1148</v>
      </c>
      <c r="D3855" s="3" t="s">
        <v>5257</v>
      </c>
      <c r="E3855" s="5">
        <v>25000</v>
      </c>
      <c r="F3855" s="7">
        <v>0</v>
      </c>
      <c r="G3855" t="s">
        <v>8220</v>
      </c>
      <c r="H3855" t="s">
        <v>8228</v>
      </c>
      <c r="I3855" t="s">
        <v>8250</v>
      </c>
      <c r="J3855">
        <v>1413760783</v>
      </c>
      <c r="K3855">
        <v>1408576783</v>
      </c>
      <c r="L3855" t="b">
        <v>0</v>
      </c>
      <c r="M3855">
        <v>0</v>
      </c>
      <c r="N3855" t="b">
        <v>0</v>
      </c>
      <c r="O3855" t="s">
        <v>8282</v>
      </c>
      <c r="P3855">
        <f t="shared" si="238"/>
        <v>0</v>
      </c>
      <c r="Q3855" t="s">
        <v>7235</v>
      </c>
      <c r="R3855" s="12" t="s">
        <v>8319</v>
      </c>
      <c r="S3855" t="s">
        <v>8345</v>
      </c>
      <c r="T3855" s="17">
        <f t="shared" si="239"/>
        <v>41871.972025462965</v>
      </c>
      <c r="U3855" s="17">
        <f t="shared" si="240"/>
        <v>42194.699652777781</v>
      </c>
    </row>
    <row r="3856" spans="2:21" ht="42.75" hidden="1" x14ac:dyDescent="0.45">
      <c r="B3856">
        <v>1151</v>
      </c>
      <c r="C3856" s="9" t="s">
        <v>1152</v>
      </c>
      <c r="D3856" s="3" t="s">
        <v>5261</v>
      </c>
      <c r="E3856" s="5">
        <v>25000</v>
      </c>
      <c r="F3856" s="7">
        <v>0</v>
      </c>
      <c r="G3856" t="s">
        <v>8220</v>
      </c>
      <c r="H3856" t="s">
        <v>8223</v>
      </c>
      <c r="I3856" t="s">
        <v>8245</v>
      </c>
      <c r="J3856">
        <v>1441592863</v>
      </c>
      <c r="K3856">
        <v>1439000863</v>
      </c>
      <c r="L3856" t="b">
        <v>0</v>
      </c>
      <c r="M3856">
        <v>0</v>
      </c>
      <c r="N3856" t="b">
        <v>0</v>
      </c>
      <c r="O3856" t="s">
        <v>8282</v>
      </c>
      <c r="P3856">
        <f t="shared" si="238"/>
        <v>0</v>
      </c>
      <c r="Q3856" t="s">
        <v>7235</v>
      </c>
      <c r="R3856" s="12" t="s">
        <v>8319</v>
      </c>
      <c r="S3856" t="s">
        <v>8345</v>
      </c>
      <c r="T3856" s="17">
        <f t="shared" si="239"/>
        <v>42224.102581018517</v>
      </c>
      <c r="U3856" s="17">
        <f t="shared" si="240"/>
        <v>42052.006099537044</v>
      </c>
    </row>
    <row r="3857" spans="2:21" ht="42.75" hidden="1" x14ac:dyDescent="0.45">
      <c r="B3857">
        <v>1156</v>
      </c>
      <c r="C3857" s="9" t="s">
        <v>1157</v>
      </c>
      <c r="D3857" s="3" t="s">
        <v>5266</v>
      </c>
      <c r="E3857" s="5">
        <v>6500</v>
      </c>
      <c r="F3857" s="7">
        <v>0</v>
      </c>
      <c r="G3857" t="s">
        <v>8220</v>
      </c>
      <c r="H3857" t="s">
        <v>8223</v>
      </c>
      <c r="I3857" t="s">
        <v>8245</v>
      </c>
      <c r="J3857">
        <v>1424742162</v>
      </c>
      <c r="K3857">
        <v>1422150162</v>
      </c>
      <c r="L3857" t="b">
        <v>0</v>
      </c>
      <c r="M3857">
        <v>0</v>
      </c>
      <c r="N3857" t="b">
        <v>0</v>
      </c>
      <c r="O3857" t="s">
        <v>8282</v>
      </c>
      <c r="P3857">
        <f t="shared" si="238"/>
        <v>0</v>
      </c>
      <c r="Q3857" t="s">
        <v>7235</v>
      </c>
      <c r="R3857" s="12" t="s">
        <v>8319</v>
      </c>
      <c r="S3857" t="s">
        <v>8345</v>
      </c>
      <c r="T3857" s="17">
        <f t="shared" si="239"/>
        <v>42029.07131944444</v>
      </c>
      <c r="U3857" s="17">
        <f t="shared" si="240"/>
        <v>42123.181944444441</v>
      </c>
    </row>
    <row r="3858" spans="2:21" ht="42.75" hidden="1" x14ac:dyDescent="0.45">
      <c r="B3858">
        <v>1159</v>
      </c>
      <c r="C3858" s="9" t="s">
        <v>1160</v>
      </c>
      <c r="D3858" s="3" t="s">
        <v>5269</v>
      </c>
      <c r="E3858" s="5">
        <v>6750</v>
      </c>
      <c r="F3858" s="7">
        <v>0</v>
      </c>
      <c r="G3858" t="s">
        <v>8220</v>
      </c>
      <c r="H3858" t="s">
        <v>8223</v>
      </c>
      <c r="I3858" t="s">
        <v>8245</v>
      </c>
      <c r="J3858">
        <v>1435679100</v>
      </c>
      <c r="K3858">
        <v>1433006765</v>
      </c>
      <c r="L3858" t="b">
        <v>0</v>
      </c>
      <c r="M3858">
        <v>0</v>
      </c>
      <c r="N3858" t="b">
        <v>0</v>
      </c>
      <c r="O3858" t="s">
        <v>8282</v>
      </c>
      <c r="P3858">
        <f t="shared" si="238"/>
        <v>0</v>
      </c>
      <c r="Q3858" t="s">
        <v>7235</v>
      </c>
      <c r="R3858" s="12" t="s">
        <v>8319</v>
      </c>
      <c r="S3858" t="s">
        <v>8345</v>
      </c>
      <c r="T3858" s="17">
        <f t="shared" si="239"/>
        <v>42154.726446759261</v>
      </c>
      <c r="U3858" s="17">
        <f t="shared" si="240"/>
        <v>41931.972025462965</v>
      </c>
    </row>
    <row r="3859" spans="2:21" ht="42.75" hidden="1" x14ac:dyDescent="0.45">
      <c r="B3859">
        <v>1161</v>
      </c>
      <c r="C3859" s="9" t="s">
        <v>1162</v>
      </c>
      <c r="D3859" s="3" t="s">
        <v>5271</v>
      </c>
      <c r="E3859" s="5">
        <v>18000</v>
      </c>
      <c r="F3859" s="7">
        <v>0</v>
      </c>
      <c r="G3859" t="s">
        <v>8220</v>
      </c>
      <c r="H3859" t="s">
        <v>8223</v>
      </c>
      <c r="I3859" t="s">
        <v>8245</v>
      </c>
      <c r="J3859">
        <v>1432047989</v>
      </c>
      <c r="K3859">
        <v>1430233589</v>
      </c>
      <c r="L3859" t="b">
        <v>0</v>
      </c>
      <c r="M3859">
        <v>0</v>
      </c>
      <c r="N3859" t="b">
        <v>0</v>
      </c>
      <c r="O3859" t="s">
        <v>8282</v>
      </c>
      <c r="P3859">
        <f t="shared" si="238"/>
        <v>0</v>
      </c>
      <c r="Q3859" t="s">
        <v>7235</v>
      </c>
      <c r="R3859" s="12" t="s">
        <v>8319</v>
      </c>
      <c r="S3859" t="s">
        <v>8345</v>
      </c>
      <c r="T3859" s="17">
        <f t="shared" si="239"/>
        <v>42122.629502314812</v>
      </c>
      <c r="U3859" s="17">
        <f t="shared" si="240"/>
        <v>42254.102581018517</v>
      </c>
    </row>
    <row r="3860" spans="2:21" ht="42.75" hidden="1" x14ac:dyDescent="0.45">
      <c r="B3860">
        <v>1163</v>
      </c>
      <c r="C3860" s="9" t="s">
        <v>1164</v>
      </c>
      <c r="D3860" s="3" t="s">
        <v>5273</v>
      </c>
      <c r="E3860" s="5">
        <v>5200</v>
      </c>
      <c r="F3860" s="7">
        <v>0</v>
      </c>
      <c r="G3860" t="s">
        <v>8220</v>
      </c>
      <c r="H3860" t="s">
        <v>8223</v>
      </c>
      <c r="I3860" t="s">
        <v>8245</v>
      </c>
      <c r="J3860">
        <v>1407604920</v>
      </c>
      <c r="K3860">
        <v>1405012920</v>
      </c>
      <c r="L3860" t="b">
        <v>0</v>
      </c>
      <c r="M3860">
        <v>0</v>
      </c>
      <c r="N3860" t="b">
        <v>0</v>
      </c>
      <c r="O3860" t="s">
        <v>8282</v>
      </c>
      <c r="P3860">
        <f t="shared" si="238"/>
        <v>0</v>
      </c>
      <c r="Q3860" t="s">
        <v>7235</v>
      </c>
      <c r="R3860" s="12" t="s">
        <v>8319</v>
      </c>
      <c r="S3860" t="s">
        <v>8345</v>
      </c>
      <c r="T3860" s="17">
        <f t="shared" si="239"/>
        <v>41830.723611111112</v>
      </c>
      <c r="U3860" s="17">
        <f t="shared" si="240"/>
        <v>42059.07131944444</v>
      </c>
    </row>
    <row r="3861" spans="2:21" ht="57" hidden="1" x14ac:dyDescent="0.45">
      <c r="B3861">
        <v>1164</v>
      </c>
      <c r="C3861" s="9" t="s">
        <v>1165</v>
      </c>
      <c r="D3861" s="3" t="s">
        <v>5274</v>
      </c>
      <c r="E3861" s="5">
        <v>10000</v>
      </c>
      <c r="F3861" s="7">
        <v>0</v>
      </c>
      <c r="G3861" t="s">
        <v>8220</v>
      </c>
      <c r="H3861" t="s">
        <v>8223</v>
      </c>
      <c r="I3861" t="s">
        <v>8245</v>
      </c>
      <c r="J3861">
        <v>1466270582</v>
      </c>
      <c r="K3861">
        <v>1463678582</v>
      </c>
      <c r="L3861" t="b">
        <v>0</v>
      </c>
      <c r="M3861">
        <v>0</v>
      </c>
      <c r="N3861" t="b">
        <v>0</v>
      </c>
      <c r="O3861" t="s">
        <v>8282</v>
      </c>
      <c r="P3861">
        <f t="shared" si="238"/>
        <v>0</v>
      </c>
      <c r="Q3861" t="s">
        <v>7235</v>
      </c>
      <c r="R3861" s="12" t="s">
        <v>8319</v>
      </c>
      <c r="S3861" t="s">
        <v>8345</v>
      </c>
      <c r="T3861" s="17">
        <f t="shared" si="239"/>
        <v>42509.724328703705</v>
      </c>
      <c r="U3861" s="17">
        <f t="shared" si="240"/>
        <v>42185.65625</v>
      </c>
    </row>
    <row r="3862" spans="2:21" hidden="1" x14ac:dyDescent="0.45">
      <c r="B3862">
        <v>1172</v>
      </c>
      <c r="C3862" s="9" t="s">
        <v>1173</v>
      </c>
      <c r="D3862" s="3" t="s">
        <v>5282</v>
      </c>
      <c r="E3862" s="5">
        <v>9000</v>
      </c>
      <c r="F3862" s="7">
        <v>0</v>
      </c>
      <c r="G3862" t="s">
        <v>8220</v>
      </c>
      <c r="H3862" t="s">
        <v>8223</v>
      </c>
      <c r="I3862" t="s">
        <v>8245</v>
      </c>
      <c r="J3862">
        <v>1408551752</v>
      </c>
      <c r="K3862">
        <v>1405959752</v>
      </c>
      <c r="L3862" t="b">
        <v>0</v>
      </c>
      <c r="M3862">
        <v>0</v>
      </c>
      <c r="N3862" t="b">
        <v>0</v>
      </c>
      <c r="O3862" t="s">
        <v>8282</v>
      </c>
      <c r="P3862">
        <f t="shared" si="238"/>
        <v>0</v>
      </c>
      <c r="Q3862" t="s">
        <v>7235</v>
      </c>
      <c r="R3862" s="12" t="s">
        <v>8319</v>
      </c>
      <c r="S3862" t="s">
        <v>8345</v>
      </c>
      <c r="T3862" s="17">
        <f t="shared" si="239"/>
        <v>41841.682314814818</v>
      </c>
      <c r="U3862" s="17">
        <f t="shared" si="240"/>
        <v>42143.629502314812</v>
      </c>
    </row>
    <row r="3863" spans="2:21" ht="42.75" hidden="1" x14ac:dyDescent="0.45">
      <c r="B3863">
        <v>1177</v>
      </c>
      <c r="C3863" s="9" t="s">
        <v>1178</v>
      </c>
      <c r="D3863" s="3" t="s">
        <v>5287</v>
      </c>
      <c r="E3863" s="5">
        <v>6000</v>
      </c>
      <c r="F3863" s="7">
        <v>0</v>
      </c>
      <c r="G3863" t="s">
        <v>8220</v>
      </c>
      <c r="H3863" t="s">
        <v>8224</v>
      </c>
      <c r="I3863" t="s">
        <v>8246</v>
      </c>
      <c r="J3863">
        <v>1413388296</v>
      </c>
      <c r="K3863">
        <v>1410796296</v>
      </c>
      <c r="L3863" t="b">
        <v>0</v>
      </c>
      <c r="M3863">
        <v>0</v>
      </c>
      <c r="N3863" t="b">
        <v>0</v>
      </c>
      <c r="O3863" t="s">
        <v>8282</v>
      </c>
      <c r="P3863">
        <f t="shared" si="238"/>
        <v>0</v>
      </c>
      <c r="Q3863" t="s">
        <v>7235</v>
      </c>
      <c r="R3863" s="12" t="s">
        <v>8319</v>
      </c>
      <c r="S3863" t="s">
        <v>8345</v>
      </c>
      <c r="T3863" s="17">
        <f t="shared" si="239"/>
        <v>41897.660833333335</v>
      </c>
      <c r="U3863" s="17">
        <f t="shared" si="240"/>
        <v>41860.723611111112</v>
      </c>
    </row>
    <row r="3864" spans="2:21" ht="42.75" hidden="1" x14ac:dyDescent="0.45">
      <c r="B3864">
        <v>1227</v>
      </c>
      <c r="C3864" s="9" t="s">
        <v>1228</v>
      </c>
      <c r="D3864" s="3" t="s">
        <v>5337</v>
      </c>
      <c r="E3864" s="5">
        <v>2000</v>
      </c>
      <c r="F3864" s="7">
        <v>0</v>
      </c>
      <c r="G3864" t="s">
        <v>8219</v>
      </c>
      <c r="H3864" t="s">
        <v>8223</v>
      </c>
      <c r="I3864" t="s">
        <v>8245</v>
      </c>
      <c r="J3864">
        <v>1407394800</v>
      </c>
      <c r="K3864">
        <v>1404770616</v>
      </c>
      <c r="L3864" t="b">
        <v>0</v>
      </c>
      <c r="M3864">
        <v>0</v>
      </c>
      <c r="N3864" t="b">
        <v>0</v>
      </c>
      <c r="O3864" t="s">
        <v>8284</v>
      </c>
      <c r="P3864">
        <f t="shared" si="238"/>
        <v>0</v>
      </c>
      <c r="Q3864" t="s">
        <v>7235</v>
      </c>
      <c r="R3864" s="12" t="s">
        <v>8327</v>
      </c>
      <c r="S3864" t="s">
        <v>8354</v>
      </c>
      <c r="T3864" s="17">
        <f t="shared" si="239"/>
        <v>41827.919166666667</v>
      </c>
      <c r="U3864" s="17">
        <f t="shared" si="240"/>
        <v>42539.724328703705</v>
      </c>
    </row>
    <row r="3865" spans="2:21" ht="42.75" hidden="1" x14ac:dyDescent="0.45">
      <c r="B3865">
        <v>1230</v>
      </c>
      <c r="C3865" s="9" t="s">
        <v>1231</v>
      </c>
      <c r="D3865" s="3" t="s">
        <v>5340</v>
      </c>
      <c r="E3865" s="5">
        <v>500000</v>
      </c>
      <c r="F3865" s="7">
        <v>0</v>
      </c>
      <c r="G3865" t="s">
        <v>8219</v>
      </c>
      <c r="H3865" t="s">
        <v>8223</v>
      </c>
      <c r="I3865" t="s">
        <v>8245</v>
      </c>
      <c r="J3865">
        <v>1298589630</v>
      </c>
      <c r="K3865">
        <v>1295997630</v>
      </c>
      <c r="L3865" t="b">
        <v>0</v>
      </c>
      <c r="M3865">
        <v>0</v>
      </c>
      <c r="N3865" t="b">
        <v>0</v>
      </c>
      <c r="O3865" t="s">
        <v>8284</v>
      </c>
      <c r="P3865">
        <f t="shared" si="238"/>
        <v>0</v>
      </c>
      <c r="Q3865" t="s">
        <v>7235</v>
      </c>
      <c r="R3865" s="12" t="s">
        <v>8327</v>
      </c>
      <c r="S3865" t="s">
        <v>8354</v>
      </c>
      <c r="T3865" s="17">
        <f t="shared" si="239"/>
        <v>40568.972569444442</v>
      </c>
      <c r="U3865" s="17">
        <f t="shared" si="240"/>
        <v>41871.682314814818</v>
      </c>
    </row>
    <row r="3866" spans="2:21" ht="42.75" hidden="1" x14ac:dyDescent="0.45">
      <c r="B3866">
        <v>1231</v>
      </c>
      <c r="C3866" s="9" t="s">
        <v>1232</v>
      </c>
      <c r="D3866" s="3" t="s">
        <v>5341</v>
      </c>
      <c r="E3866" s="5">
        <v>5000</v>
      </c>
      <c r="F3866" s="7">
        <v>0</v>
      </c>
      <c r="G3866" t="s">
        <v>8219</v>
      </c>
      <c r="H3866" t="s">
        <v>8223</v>
      </c>
      <c r="I3866" t="s">
        <v>8245</v>
      </c>
      <c r="J3866">
        <v>1440723600</v>
      </c>
      <c r="K3866">
        <v>1436394968</v>
      </c>
      <c r="L3866" t="b">
        <v>0</v>
      </c>
      <c r="M3866">
        <v>0</v>
      </c>
      <c r="N3866" t="b">
        <v>0</v>
      </c>
      <c r="O3866" t="s">
        <v>8284</v>
      </c>
      <c r="P3866">
        <f t="shared" si="238"/>
        <v>0</v>
      </c>
      <c r="Q3866" t="s">
        <v>7235</v>
      </c>
      <c r="R3866" s="12" t="s">
        <v>8327</v>
      </c>
      <c r="S3866" t="s">
        <v>8354</v>
      </c>
      <c r="T3866" s="17">
        <f t="shared" si="239"/>
        <v>42193.941759259258</v>
      </c>
      <c r="U3866" s="17">
        <f t="shared" si="240"/>
        <v>41927.660833333335</v>
      </c>
    </row>
    <row r="3867" spans="2:21" ht="42.75" hidden="1" x14ac:dyDescent="0.45">
      <c r="B3867">
        <v>1234</v>
      </c>
      <c r="C3867" s="9" t="s">
        <v>1235</v>
      </c>
      <c r="D3867" s="3" t="s">
        <v>5344</v>
      </c>
      <c r="E3867" s="5">
        <v>50000</v>
      </c>
      <c r="F3867" s="7">
        <v>0</v>
      </c>
      <c r="G3867" t="s">
        <v>8219</v>
      </c>
      <c r="H3867" t="s">
        <v>8224</v>
      </c>
      <c r="I3867" t="s">
        <v>8246</v>
      </c>
      <c r="J3867">
        <v>1422903342</v>
      </c>
      <c r="K3867">
        <v>1420311342</v>
      </c>
      <c r="L3867" t="b">
        <v>0</v>
      </c>
      <c r="M3867">
        <v>0</v>
      </c>
      <c r="N3867" t="b">
        <v>0</v>
      </c>
      <c r="O3867" t="s">
        <v>8284</v>
      </c>
      <c r="P3867">
        <f t="shared" si="238"/>
        <v>0</v>
      </c>
      <c r="Q3867" t="s">
        <v>7235</v>
      </c>
      <c r="R3867" s="12" t="s">
        <v>8327</v>
      </c>
      <c r="S3867" t="s">
        <v>8354</v>
      </c>
      <c r="T3867" s="17">
        <f t="shared" si="239"/>
        <v>42007.788680555561</v>
      </c>
      <c r="U3867" s="17">
        <f t="shared" si="240"/>
        <v>41858.291666666664</v>
      </c>
    </row>
    <row r="3868" spans="2:21" hidden="1" x14ac:dyDescent="0.45">
      <c r="B3868">
        <v>1236</v>
      </c>
      <c r="C3868" s="9" t="s">
        <v>1237</v>
      </c>
      <c r="D3868" s="3" t="s">
        <v>5346</v>
      </c>
      <c r="E3868" s="5">
        <v>2500</v>
      </c>
      <c r="F3868" s="7">
        <v>0</v>
      </c>
      <c r="G3868" t="s">
        <v>8219</v>
      </c>
      <c r="H3868" t="s">
        <v>8223</v>
      </c>
      <c r="I3868" t="s">
        <v>8245</v>
      </c>
      <c r="J3868">
        <v>1343491200</v>
      </c>
      <c r="K3868">
        <v>1342801164</v>
      </c>
      <c r="L3868" t="b">
        <v>0</v>
      </c>
      <c r="M3868">
        <v>0</v>
      </c>
      <c r="N3868" t="b">
        <v>0</v>
      </c>
      <c r="O3868" t="s">
        <v>8284</v>
      </c>
      <c r="P3868">
        <f t="shared" si="238"/>
        <v>0</v>
      </c>
      <c r="Q3868" t="s">
        <v>7235</v>
      </c>
      <c r="R3868" s="12" t="s">
        <v>8327</v>
      </c>
      <c r="S3868" t="s">
        <v>8354</v>
      </c>
      <c r="T3868" s="17">
        <f t="shared" si="239"/>
        <v>41110.680138888885</v>
      </c>
      <c r="U3868" s="17">
        <f t="shared" si="240"/>
        <v>40598.972569444442</v>
      </c>
    </row>
    <row r="3869" spans="2:21" ht="42.75" hidden="1" x14ac:dyDescent="0.45">
      <c r="B3869">
        <v>1237</v>
      </c>
      <c r="C3869" s="9" t="s">
        <v>1238</v>
      </c>
      <c r="D3869" s="3" t="s">
        <v>5347</v>
      </c>
      <c r="E3869" s="5">
        <v>25000</v>
      </c>
      <c r="F3869" s="7">
        <v>0</v>
      </c>
      <c r="G3869" t="s">
        <v>8219</v>
      </c>
      <c r="H3869" t="s">
        <v>8223</v>
      </c>
      <c r="I3869" t="s">
        <v>8245</v>
      </c>
      <c r="J3869">
        <v>1345790865</v>
      </c>
      <c r="K3869">
        <v>1344062865</v>
      </c>
      <c r="L3869" t="b">
        <v>0</v>
      </c>
      <c r="M3869">
        <v>0</v>
      </c>
      <c r="N3869" t="b">
        <v>0</v>
      </c>
      <c r="O3869" t="s">
        <v>8284</v>
      </c>
      <c r="P3869">
        <f t="shared" si="238"/>
        <v>0</v>
      </c>
      <c r="Q3869" t="s">
        <v>7235</v>
      </c>
      <c r="R3869" s="12" t="s">
        <v>8327</v>
      </c>
      <c r="S3869" t="s">
        <v>8354</v>
      </c>
      <c r="T3869" s="17">
        <f t="shared" si="239"/>
        <v>41125.283159722225</v>
      </c>
      <c r="U3869" s="17">
        <f t="shared" si="240"/>
        <v>42244.041666666672</v>
      </c>
    </row>
    <row r="3870" spans="2:21" ht="28.5" hidden="1" x14ac:dyDescent="0.45">
      <c r="B3870">
        <v>1239</v>
      </c>
      <c r="C3870" s="9" t="s">
        <v>1240</v>
      </c>
      <c r="D3870" s="3" t="s">
        <v>5349</v>
      </c>
      <c r="E3870" s="5">
        <v>2500</v>
      </c>
      <c r="F3870" s="7">
        <v>0</v>
      </c>
      <c r="G3870" t="s">
        <v>8219</v>
      </c>
      <c r="H3870" t="s">
        <v>8223</v>
      </c>
      <c r="I3870" t="s">
        <v>8245</v>
      </c>
      <c r="J3870">
        <v>1325804767</v>
      </c>
      <c r="K3870">
        <v>1323212767</v>
      </c>
      <c r="L3870" t="b">
        <v>0</v>
      </c>
      <c r="M3870">
        <v>0</v>
      </c>
      <c r="N3870" t="b">
        <v>0</v>
      </c>
      <c r="O3870" t="s">
        <v>8284</v>
      </c>
      <c r="P3870">
        <f t="shared" si="238"/>
        <v>0</v>
      </c>
      <c r="Q3870" t="s">
        <v>7235</v>
      </c>
      <c r="R3870" s="12" t="s">
        <v>8327</v>
      </c>
      <c r="S3870" t="s">
        <v>8354</v>
      </c>
      <c r="T3870" s="17">
        <f t="shared" si="239"/>
        <v>40883.962581018517</v>
      </c>
      <c r="U3870" s="17">
        <f t="shared" si="240"/>
        <v>42037.788680555561</v>
      </c>
    </row>
    <row r="3871" spans="2:21" ht="42.75" hidden="1" x14ac:dyDescent="0.45">
      <c r="B3871">
        <v>1332</v>
      </c>
      <c r="C3871" s="9" t="s">
        <v>1333</v>
      </c>
      <c r="D3871" s="3" t="s">
        <v>5442</v>
      </c>
      <c r="E3871" s="5">
        <v>10115</v>
      </c>
      <c r="F3871" s="7">
        <v>0</v>
      </c>
      <c r="G3871" t="s">
        <v>8219</v>
      </c>
      <c r="H3871" t="s">
        <v>8239</v>
      </c>
      <c r="I3871" t="s">
        <v>8256</v>
      </c>
      <c r="J3871">
        <v>1485480408</v>
      </c>
      <c r="K3871">
        <v>1482888408</v>
      </c>
      <c r="L3871" t="b">
        <v>0</v>
      </c>
      <c r="M3871">
        <v>0</v>
      </c>
      <c r="N3871" t="b">
        <v>0</v>
      </c>
      <c r="O3871" t="s">
        <v>8271</v>
      </c>
      <c r="P3871">
        <f t="shared" si="238"/>
        <v>0</v>
      </c>
      <c r="Q3871" t="s">
        <v>7235</v>
      </c>
      <c r="R3871" s="12" t="s">
        <v>8308</v>
      </c>
      <c r="S3871" t="s">
        <v>8310</v>
      </c>
      <c r="T3871" s="17">
        <f t="shared" si="239"/>
        <v>42732.060277777782</v>
      </c>
      <c r="U3871" s="17">
        <f t="shared" si="240"/>
        <v>41118.666666666664</v>
      </c>
    </row>
    <row r="3872" spans="2:21" ht="42.75" hidden="1" x14ac:dyDescent="0.45">
      <c r="B3872">
        <v>1333</v>
      </c>
      <c r="C3872" s="9" t="s">
        <v>1334</v>
      </c>
      <c r="D3872" s="3" t="s">
        <v>5443</v>
      </c>
      <c r="E3872" s="5">
        <v>2500</v>
      </c>
      <c r="F3872" s="7">
        <v>0</v>
      </c>
      <c r="G3872" t="s">
        <v>8219</v>
      </c>
      <c r="H3872" t="s">
        <v>8225</v>
      </c>
      <c r="I3872" t="s">
        <v>8247</v>
      </c>
      <c r="J3872">
        <v>1405478025</v>
      </c>
      <c r="K3872">
        <v>1402886025</v>
      </c>
      <c r="L3872" t="b">
        <v>0</v>
      </c>
      <c r="M3872">
        <v>0</v>
      </c>
      <c r="N3872" t="b">
        <v>0</v>
      </c>
      <c r="O3872" t="s">
        <v>8271</v>
      </c>
      <c r="P3872">
        <f t="shared" si="238"/>
        <v>0</v>
      </c>
      <c r="Q3872" t="s">
        <v>7235</v>
      </c>
      <c r="R3872" s="12" t="s">
        <v>8308</v>
      </c>
      <c r="S3872" t="s">
        <v>8310</v>
      </c>
      <c r="T3872" s="17">
        <f t="shared" si="239"/>
        <v>41806.106770833336</v>
      </c>
      <c r="U3872" s="17">
        <f t="shared" si="240"/>
        <v>41145.283159722225</v>
      </c>
    </row>
    <row r="3873" spans="2:21" ht="42.75" hidden="1" x14ac:dyDescent="0.45">
      <c r="B3873">
        <v>1340</v>
      </c>
      <c r="C3873" s="9" t="s">
        <v>1341</v>
      </c>
      <c r="D3873" s="3" t="s">
        <v>5450</v>
      </c>
      <c r="E3873" s="5">
        <v>1680</v>
      </c>
      <c r="F3873" s="7">
        <v>0</v>
      </c>
      <c r="G3873" t="s">
        <v>8219</v>
      </c>
      <c r="H3873" t="s">
        <v>8223</v>
      </c>
      <c r="I3873" t="s">
        <v>8245</v>
      </c>
      <c r="J3873">
        <v>1408112253</v>
      </c>
      <c r="K3873">
        <v>1405520253</v>
      </c>
      <c r="L3873" t="b">
        <v>0</v>
      </c>
      <c r="M3873">
        <v>0</v>
      </c>
      <c r="N3873" t="b">
        <v>0</v>
      </c>
      <c r="O3873" t="s">
        <v>8271</v>
      </c>
      <c r="P3873">
        <f t="shared" si="238"/>
        <v>0</v>
      </c>
      <c r="Q3873" t="s">
        <v>7235</v>
      </c>
      <c r="R3873" s="12" t="s">
        <v>8308</v>
      </c>
      <c r="S3873" t="s">
        <v>8310</v>
      </c>
      <c r="T3873" s="17">
        <f t="shared" si="239"/>
        <v>41836.595520833333</v>
      </c>
      <c r="U3873" s="17">
        <f t="shared" si="240"/>
        <v>40913.962581018517</v>
      </c>
    </row>
    <row r="3874" spans="2:21" ht="42.75" hidden="1" x14ac:dyDescent="0.45">
      <c r="B3874">
        <v>1409</v>
      </c>
      <c r="C3874" s="9" t="s">
        <v>1410</v>
      </c>
      <c r="D3874" s="3" t="s">
        <v>5519</v>
      </c>
      <c r="E3874" s="5">
        <v>4000</v>
      </c>
      <c r="F3874" s="7">
        <v>0</v>
      </c>
      <c r="G3874" t="s">
        <v>8220</v>
      </c>
      <c r="H3874" t="s">
        <v>8223</v>
      </c>
      <c r="I3874" t="s">
        <v>8245</v>
      </c>
      <c r="J3874">
        <v>1420085535</v>
      </c>
      <c r="K3874">
        <v>1414897935</v>
      </c>
      <c r="L3874" t="b">
        <v>0</v>
      </c>
      <c r="M3874">
        <v>0</v>
      </c>
      <c r="N3874" t="b">
        <v>0</v>
      </c>
      <c r="O3874" t="s">
        <v>8285</v>
      </c>
      <c r="P3874">
        <f t="shared" si="238"/>
        <v>0</v>
      </c>
      <c r="Q3874" t="s">
        <v>7235</v>
      </c>
      <c r="R3874" s="12" t="s">
        <v>8311</v>
      </c>
      <c r="S3874" t="s">
        <v>8348</v>
      </c>
      <c r="T3874" s="17">
        <f t="shared" si="239"/>
        <v>41945.133506944447</v>
      </c>
      <c r="U3874" s="17">
        <f t="shared" si="240"/>
        <v>42762.060277777782</v>
      </c>
    </row>
    <row r="3875" spans="2:21" ht="42.75" hidden="1" x14ac:dyDescent="0.45">
      <c r="B3875">
        <v>1416</v>
      </c>
      <c r="C3875" s="9" t="s">
        <v>1417</v>
      </c>
      <c r="D3875" s="3" t="s">
        <v>5526</v>
      </c>
      <c r="E3875" s="5">
        <v>50000</v>
      </c>
      <c r="F3875" s="7">
        <v>0</v>
      </c>
      <c r="G3875" t="s">
        <v>8220</v>
      </c>
      <c r="H3875" t="s">
        <v>8223</v>
      </c>
      <c r="I3875" t="s">
        <v>8245</v>
      </c>
      <c r="J3875">
        <v>1448147619</v>
      </c>
      <c r="K3875">
        <v>1445552019</v>
      </c>
      <c r="L3875" t="b">
        <v>0</v>
      </c>
      <c r="M3875">
        <v>0</v>
      </c>
      <c r="N3875" t="b">
        <v>0</v>
      </c>
      <c r="O3875" t="s">
        <v>8285</v>
      </c>
      <c r="P3875">
        <f t="shared" si="238"/>
        <v>0</v>
      </c>
      <c r="Q3875" t="s">
        <v>7235</v>
      </c>
      <c r="R3875" s="12" t="s">
        <v>8311</v>
      </c>
      <c r="S3875" t="s">
        <v>8348</v>
      </c>
      <c r="T3875" s="17">
        <f t="shared" si="239"/>
        <v>42299.926145833335</v>
      </c>
      <c r="U3875" s="17">
        <f t="shared" si="240"/>
        <v>41836.106770833336</v>
      </c>
    </row>
    <row r="3876" spans="2:21" ht="42.75" hidden="1" x14ac:dyDescent="0.45">
      <c r="B3876">
        <v>1425</v>
      </c>
      <c r="C3876" s="9" t="s">
        <v>1426</v>
      </c>
      <c r="D3876" s="3" t="s">
        <v>5535</v>
      </c>
      <c r="E3876" s="5">
        <v>13000</v>
      </c>
      <c r="F3876" s="7">
        <v>0</v>
      </c>
      <c r="G3876" t="s">
        <v>8220</v>
      </c>
      <c r="H3876" t="s">
        <v>8223</v>
      </c>
      <c r="I3876" t="s">
        <v>8245</v>
      </c>
      <c r="J3876">
        <v>1430276959</v>
      </c>
      <c r="K3876">
        <v>1427684959</v>
      </c>
      <c r="L3876" t="b">
        <v>0</v>
      </c>
      <c r="M3876">
        <v>0</v>
      </c>
      <c r="N3876" t="b">
        <v>0</v>
      </c>
      <c r="O3876" t="s">
        <v>8285</v>
      </c>
      <c r="P3876">
        <f t="shared" si="238"/>
        <v>0</v>
      </c>
      <c r="Q3876" t="s">
        <v>7235</v>
      </c>
      <c r="R3876" s="12" t="s">
        <v>8311</v>
      </c>
      <c r="S3876" t="s">
        <v>8348</v>
      </c>
      <c r="T3876" s="17">
        <f t="shared" si="239"/>
        <v>42093.131469907406</v>
      </c>
      <c r="U3876" s="17">
        <f t="shared" si="240"/>
        <v>41866.595520833333</v>
      </c>
    </row>
    <row r="3877" spans="2:21" ht="42.75" hidden="1" x14ac:dyDescent="0.45">
      <c r="B3877">
        <v>1426</v>
      </c>
      <c r="C3877" s="9" t="s">
        <v>1427</v>
      </c>
      <c r="D3877" s="3" t="s">
        <v>5536</v>
      </c>
      <c r="E3877" s="5">
        <v>1000</v>
      </c>
      <c r="F3877" s="7">
        <v>0</v>
      </c>
      <c r="G3877" t="s">
        <v>8220</v>
      </c>
      <c r="H3877" t="s">
        <v>8235</v>
      </c>
      <c r="I3877" t="s">
        <v>8248</v>
      </c>
      <c r="J3877">
        <v>1440408120</v>
      </c>
      <c r="K3877">
        <v>1435224120</v>
      </c>
      <c r="L3877" t="b">
        <v>0</v>
      </c>
      <c r="M3877">
        <v>0</v>
      </c>
      <c r="N3877" t="b">
        <v>0</v>
      </c>
      <c r="O3877" t="s">
        <v>8285</v>
      </c>
      <c r="P3877">
        <f t="shared" si="238"/>
        <v>0</v>
      </c>
      <c r="Q3877" t="s">
        <v>7235</v>
      </c>
      <c r="R3877" s="12" t="s">
        <v>8311</v>
      </c>
      <c r="S3877" t="s">
        <v>8348</v>
      </c>
      <c r="T3877" s="17">
        <f t="shared" si="239"/>
        <v>42180.390277777777</v>
      </c>
      <c r="U3877" s="17">
        <f t="shared" si="240"/>
        <v>42005.175173611111</v>
      </c>
    </row>
    <row r="3878" spans="2:21" ht="42.75" hidden="1" x14ac:dyDescent="0.45">
      <c r="B3878">
        <v>1429</v>
      </c>
      <c r="C3878" s="9" t="s">
        <v>1430</v>
      </c>
      <c r="D3878" s="3" t="s">
        <v>5539</v>
      </c>
      <c r="E3878" s="5">
        <v>10000</v>
      </c>
      <c r="F3878" s="7">
        <v>0</v>
      </c>
      <c r="G3878" t="s">
        <v>8220</v>
      </c>
      <c r="H3878" t="s">
        <v>8223</v>
      </c>
      <c r="I3878" t="s">
        <v>8245</v>
      </c>
      <c r="J3878">
        <v>1428629242</v>
      </c>
      <c r="K3878">
        <v>1426037242</v>
      </c>
      <c r="L3878" t="b">
        <v>0</v>
      </c>
      <c r="M3878">
        <v>0</v>
      </c>
      <c r="N3878" t="b">
        <v>0</v>
      </c>
      <c r="O3878" t="s">
        <v>8285</v>
      </c>
      <c r="P3878">
        <f t="shared" si="238"/>
        <v>0</v>
      </c>
      <c r="Q3878" t="s">
        <v>7235</v>
      </c>
      <c r="R3878" s="12" t="s">
        <v>8311</v>
      </c>
      <c r="S3878" t="s">
        <v>8348</v>
      </c>
      <c r="T3878" s="17">
        <f t="shared" si="239"/>
        <v>42074.060671296291</v>
      </c>
      <c r="U3878" s="17">
        <f t="shared" si="240"/>
        <v>42329.967812499999</v>
      </c>
    </row>
    <row r="3879" spans="2:21" ht="42.75" hidden="1" x14ac:dyDescent="0.45">
      <c r="B3879">
        <v>1432</v>
      </c>
      <c r="C3879" s="9" t="s">
        <v>1433</v>
      </c>
      <c r="D3879" s="3" t="s">
        <v>5542</v>
      </c>
      <c r="E3879" s="5">
        <v>40000</v>
      </c>
      <c r="F3879" s="7">
        <v>0</v>
      </c>
      <c r="G3879" t="s">
        <v>8220</v>
      </c>
      <c r="H3879" t="s">
        <v>8223</v>
      </c>
      <c r="I3879" t="s">
        <v>8245</v>
      </c>
      <c r="J3879">
        <v>1437417828</v>
      </c>
      <c r="K3879">
        <v>1434825828</v>
      </c>
      <c r="L3879" t="b">
        <v>0</v>
      </c>
      <c r="M3879">
        <v>0</v>
      </c>
      <c r="N3879" t="b">
        <v>0</v>
      </c>
      <c r="O3879" t="s">
        <v>8285</v>
      </c>
      <c r="P3879">
        <f t="shared" si="238"/>
        <v>0</v>
      </c>
      <c r="Q3879" t="s">
        <v>7235</v>
      </c>
      <c r="R3879" s="12" t="s">
        <v>8311</v>
      </c>
      <c r="S3879" t="s">
        <v>8348</v>
      </c>
      <c r="T3879" s="17">
        <f t="shared" si="239"/>
        <v>42175.780416666668</v>
      </c>
      <c r="U3879" s="17">
        <f t="shared" si="240"/>
        <v>42123.131469907406</v>
      </c>
    </row>
    <row r="3880" spans="2:21" ht="42.75" hidden="1" x14ac:dyDescent="0.45">
      <c r="B3880">
        <v>1442</v>
      </c>
      <c r="C3880" s="9" t="s">
        <v>1443</v>
      </c>
      <c r="D3880" s="3" t="s">
        <v>5552</v>
      </c>
      <c r="E3880" s="5">
        <v>1500</v>
      </c>
      <c r="F3880" s="7">
        <v>0</v>
      </c>
      <c r="G3880" t="s">
        <v>8220</v>
      </c>
      <c r="H3880" t="s">
        <v>8223</v>
      </c>
      <c r="I3880" t="s">
        <v>8245</v>
      </c>
      <c r="J3880">
        <v>1464190158</v>
      </c>
      <c r="K3880">
        <v>1461598158</v>
      </c>
      <c r="L3880" t="b">
        <v>0</v>
      </c>
      <c r="M3880">
        <v>0</v>
      </c>
      <c r="N3880" t="b">
        <v>0</v>
      </c>
      <c r="O3880" t="s">
        <v>8285</v>
      </c>
      <c r="P3880">
        <f t="shared" si="238"/>
        <v>0</v>
      </c>
      <c r="Q3880" t="s">
        <v>7235</v>
      </c>
      <c r="R3880" s="12" t="s">
        <v>8311</v>
      </c>
      <c r="S3880" t="s">
        <v>8348</v>
      </c>
      <c r="T3880" s="17">
        <f t="shared" si="239"/>
        <v>42485.64534722222</v>
      </c>
      <c r="U3880" s="17">
        <f t="shared" si="240"/>
        <v>42240.390277777777</v>
      </c>
    </row>
    <row r="3881" spans="2:21" ht="42.75" hidden="1" x14ac:dyDescent="0.45">
      <c r="B3881">
        <v>1443</v>
      </c>
      <c r="C3881" s="9" t="s">
        <v>1444</v>
      </c>
      <c r="D3881" s="3" t="s">
        <v>5553</v>
      </c>
      <c r="E3881" s="5">
        <v>13000</v>
      </c>
      <c r="F3881" s="7">
        <v>0</v>
      </c>
      <c r="G3881" t="s">
        <v>8220</v>
      </c>
      <c r="H3881" t="s">
        <v>8229</v>
      </c>
      <c r="I3881" t="s">
        <v>8248</v>
      </c>
      <c r="J3881">
        <v>1483395209</v>
      </c>
      <c r="K3881">
        <v>1480803209</v>
      </c>
      <c r="L3881" t="b">
        <v>0</v>
      </c>
      <c r="M3881">
        <v>0</v>
      </c>
      <c r="N3881" t="b">
        <v>0</v>
      </c>
      <c r="O3881" t="s">
        <v>8285</v>
      </c>
      <c r="P3881">
        <f t="shared" si="238"/>
        <v>0</v>
      </c>
      <c r="Q3881" t="s">
        <v>7235</v>
      </c>
      <c r="R3881" s="12" t="s">
        <v>8311</v>
      </c>
      <c r="S3881" t="s">
        <v>8348</v>
      </c>
      <c r="T3881" s="17">
        <f t="shared" si="239"/>
        <v>42707.926030092596</v>
      </c>
      <c r="U3881" s="17">
        <f t="shared" si="240"/>
        <v>42104.060671296291</v>
      </c>
    </row>
    <row r="3882" spans="2:21" ht="42.75" hidden="1" x14ac:dyDescent="0.45">
      <c r="B3882">
        <v>1444</v>
      </c>
      <c r="C3882" s="9" t="s">
        <v>1445</v>
      </c>
      <c r="D3882" s="3" t="s">
        <v>5554</v>
      </c>
      <c r="E3882" s="5">
        <v>4950</v>
      </c>
      <c r="F3882" s="7">
        <v>0</v>
      </c>
      <c r="G3882" t="s">
        <v>8220</v>
      </c>
      <c r="H3882" t="s">
        <v>8235</v>
      </c>
      <c r="I3882" t="s">
        <v>8248</v>
      </c>
      <c r="J3882">
        <v>1442091462</v>
      </c>
      <c r="K3882">
        <v>1436907462</v>
      </c>
      <c r="L3882" t="b">
        <v>0</v>
      </c>
      <c r="M3882">
        <v>0</v>
      </c>
      <c r="N3882" t="b">
        <v>0</v>
      </c>
      <c r="O3882" t="s">
        <v>8285</v>
      </c>
      <c r="P3882">
        <f t="shared" si="238"/>
        <v>0</v>
      </c>
      <c r="Q3882" t="s">
        <v>7235</v>
      </c>
      <c r="R3882" s="12" t="s">
        <v>8311</v>
      </c>
      <c r="S3882" t="s">
        <v>8348</v>
      </c>
      <c r="T3882" s="17">
        <f t="shared" si="239"/>
        <v>42199.873402777783</v>
      </c>
      <c r="U3882" s="17">
        <f t="shared" si="240"/>
        <v>42205.780416666668</v>
      </c>
    </row>
    <row r="3883" spans="2:21" ht="42.75" hidden="1" x14ac:dyDescent="0.45">
      <c r="B3883">
        <v>1445</v>
      </c>
      <c r="C3883" s="9" t="s">
        <v>1446</v>
      </c>
      <c r="D3883" s="3" t="s">
        <v>5555</v>
      </c>
      <c r="E3883" s="5">
        <v>130000</v>
      </c>
      <c r="F3883" s="7">
        <v>0</v>
      </c>
      <c r="G3883" t="s">
        <v>8220</v>
      </c>
      <c r="H3883" t="s">
        <v>8235</v>
      </c>
      <c r="I3883" t="s">
        <v>8248</v>
      </c>
      <c r="J3883">
        <v>1434286855</v>
      </c>
      <c r="K3883">
        <v>1431694855</v>
      </c>
      <c r="L3883" t="b">
        <v>0</v>
      </c>
      <c r="M3883">
        <v>0</v>
      </c>
      <c r="N3883" t="b">
        <v>0</v>
      </c>
      <c r="O3883" t="s">
        <v>8285</v>
      </c>
      <c r="P3883">
        <f t="shared" si="238"/>
        <v>0</v>
      </c>
      <c r="Q3883" t="s">
        <v>7235</v>
      </c>
      <c r="R3883" s="12" t="s">
        <v>8311</v>
      </c>
      <c r="S3883" t="s">
        <v>8348</v>
      </c>
      <c r="T3883" s="17">
        <f t="shared" si="239"/>
        <v>42139.542303240742</v>
      </c>
      <c r="U3883" s="17">
        <f t="shared" si="240"/>
        <v>42515.64534722222</v>
      </c>
    </row>
    <row r="3884" spans="2:21" ht="42.75" hidden="1" x14ac:dyDescent="0.45">
      <c r="B3884">
        <v>1446</v>
      </c>
      <c r="C3884" s="9" t="s">
        <v>1447</v>
      </c>
      <c r="D3884" s="3" t="s">
        <v>5556</v>
      </c>
      <c r="E3884" s="5">
        <v>900</v>
      </c>
      <c r="F3884" s="7">
        <v>0</v>
      </c>
      <c r="G3884" t="s">
        <v>8220</v>
      </c>
      <c r="H3884" t="s">
        <v>8236</v>
      </c>
      <c r="I3884" t="s">
        <v>8248</v>
      </c>
      <c r="J3884">
        <v>1461235478</v>
      </c>
      <c r="K3884">
        <v>1459507478</v>
      </c>
      <c r="L3884" t="b">
        <v>0</v>
      </c>
      <c r="M3884">
        <v>0</v>
      </c>
      <c r="N3884" t="b">
        <v>0</v>
      </c>
      <c r="O3884" t="s">
        <v>8285</v>
      </c>
      <c r="P3884">
        <f t="shared" si="238"/>
        <v>0</v>
      </c>
      <c r="Q3884" t="s">
        <v>7235</v>
      </c>
      <c r="R3884" s="12" t="s">
        <v>8311</v>
      </c>
      <c r="S3884" t="s">
        <v>8348</v>
      </c>
      <c r="T3884" s="17">
        <f t="shared" si="239"/>
        <v>42461.447662037041</v>
      </c>
      <c r="U3884" s="17">
        <f t="shared" si="240"/>
        <v>42737.926030092596</v>
      </c>
    </row>
    <row r="3885" spans="2:21" ht="42.75" hidden="1" x14ac:dyDescent="0.45">
      <c r="B3885">
        <v>1448</v>
      </c>
      <c r="C3885" s="9" t="s">
        <v>1449</v>
      </c>
      <c r="D3885" s="3" t="s">
        <v>5558</v>
      </c>
      <c r="E3885" s="5">
        <v>200000</v>
      </c>
      <c r="F3885" s="7">
        <v>0</v>
      </c>
      <c r="G3885" t="s">
        <v>8220</v>
      </c>
      <c r="H3885" t="s">
        <v>8225</v>
      </c>
      <c r="I3885" t="s">
        <v>8247</v>
      </c>
      <c r="J3885">
        <v>1432272300</v>
      </c>
      <c r="K3885">
        <v>1429655318</v>
      </c>
      <c r="L3885" t="b">
        <v>0</v>
      </c>
      <c r="M3885">
        <v>0</v>
      </c>
      <c r="N3885" t="b">
        <v>0</v>
      </c>
      <c r="O3885" t="s">
        <v>8285</v>
      </c>
      <c r="P3885">
        <f t="shared" si="238"/>
        <v>0</v>
      </c>
      <c r="Q3885" t="s">
        <v>7235</v>
      </c>
      <c r="R3885" s="12" t="s">
        <v>8311</v>
      </c>
      <c r="S3885" t="s">
        <v>8348</v>
      </c>
      <c r="T3885" s="17">
        <f t="shared" si="239"/>
        <v>42115.936550925922</v>
      </c>
      <c r="U3885" s="17">
        <f t="shared" si="240"/>
        <v>42259.873402777783</v>
      </c>
    </row>
    <row r="3886" spans="2:21" ht="42.75" hidden="1" x14ac:dyDescent="0.45">
      <c r="B3886">
        <v>1449</v>
      </c>
      <c r="C3886" s="9" t="s">
        <v>1450</v>
      </c>
      <c r="D3886" s="3" t="s">
        <v>5559</v>
      </c>
      <c r="E3886" s="5">
        <v>8888</v>
      </c>
      <c r="F3886" s="7">
        <v>0</v>
      </c>
      <c r="G3886" t="s">
        <v>8220</v>
      </c>
      <c r="H3886" t="s">
        <v>8223</v>
      </c>
      <c r="I3886" t="s">
        <v>8245</v>
      </c>
      <c r="J3886">
        <v>1431286105</v>
      </c>
      <c r="K3886">
        <v>1427138905</v>
      </c>
      <c r="L3886" t="b">
        <v>0</v>
      </c>
      <c r="M3886">
        <v>0</v>
      </c>
      <c r="N3886" t="b">
        <v>0</v>
      </c>
      <c r="O3886" t="s">
        <v>8285</v>
      </c>
      <c r="P3886">
        <f t="shared" si="238"/>
        <v>0</v>
      </c>
      <c r="Q3886" t="s">
        <v>7235</v>
      </c>
      <c r="R3886" s="12" t="s">
        <v>8311</v>
      </c>
      <c r="S3886" t="s">
        <v>8348</v>
      </c>
      <c r="T3886" s="17">
        <f t="shared" si="239"/>
        <v>42086.811400462961</v>
      </c>
      <c r="U3886" s="17">
        <f t="shared" si="240"/>
        <v>42169.542303240742</v>
      </c>
    </row>
    <row r="3887" spans="2:21" ht="28.5" hidden="1" x14ac:dyDescent="0.45">
      <c r="B3887">
        <v>1452</v>
      </c>
      <c r="C3887" s="9" t="s">
        <v>1453</v>
      </c>
      <c r="D3887" s="3" t="s">
        <v>5562</v>
      </c>
      <c r="E3887" s="5">
        <v>14000</v>
      </c>
      <c r="F3887" s="7">
        <v>0</v>
      </c>
      <c r="G3887" t="s">
        <v>8219</v>
      </c>
      <c r="H3887" t="s">
        <v>8223</v>
      </c>
      <c r="I3887" t="s">
        <v>8245</v>
      </c>
      <c r="J3887">
        <v>1406566363</v>
      </c>
      <c r="K3887">
        <v>1403974363</v>
      </c>
      <c r="L3887" t="b">
        <v>0</v>
      </c>
      <c r="M3887">
        <v>0</v>
      </c>
      <c r="N3887" t="b">
        <v>0</v>
      </c>
      <c r="O3887" t="s">
        <v>8285</v>
      </c>
      <c r="P3887">
        <f t="shared" si="238"/>
        <v>0</v>
      </c>
      <c r="Q3887" t="s">
        <v>7235</v>
      </c>
      <c r="R3887" s="12" t="s">
        <v>8311</v>
      </c>
      <c r="S3887" t="s">
        <v>8348</v>
      </c>
      <c r="T3887" s="17">
        <f t="shared" si="239"/>
        <v>41818.703275462962</v>
      </c>
      <c r="U3887" s="17">
        <f t="shared" si="240"/>
        <v>42481.447662037041</v>
      </c>
    </row>
    <row r="3888" spans="2:21" ht="42.75" hidden="1" x14ac:dyDescent="0.45">
      <c r="B3888">
        <v>1453</v>
      </c>
      <c r="C3888" s="9" t="s">
        <v>1454</v>
      </c>
      <c r="D3888" s="3" t="s">
        <v>5563</v>
      </c>
      <c r="E3888" s="5">
        <v>25000</v>
      </c>
      <c r="F3888" s="7">
        <v>0</v>
      </c>
      <c r="G3888" t="s">
        <v>8219</v>
      </c>
      <c r="H3888" t="s">
        <v>8229</v>
      </c>
      <c r="I3888" t="s">
        <v>8248</v>
      </c>
      <c r="J3888">
        <v>1492270947</v>
      </c>
      <c r="K3888">
        <v>1488386547</v>
      </c>
      <c r="L3888" t="b">
        <v>0</v>
      </c>
      <c r="M3888">
        <v>0</v>
      </c>
      <c r="N3888" t="b">
        <v>0</v>
      </c>
      <c r="O3888" t="s">
        <v>8285</v>
      </c>
      <c r="P3888">
        <f t="shared" si="238"/>
        <v>0</v>
      </c>
      <c r="Q3888" t="s">
        <v>7235</v>
      </c>
      <c r="R3888" s="12" t="s">
        <v>8311</v>
      </c>
      <c r="S3888" t="s">
        <v>8348</v>
      </c>
      <c r="T3888" s="17">
        <f t="shared" si="239"/>
        <v>42795.696145833332</v>
      </c>
      <c r="U3888" s="17">
        <f t="shared" si="240"/>
        <v>42146.225694444445</v>
      </c>
    </row>
    <row r="3889" spans="2:21" ht="28.5" hidden="1" x14ac:dyDescent="0.45">
      <c r="B3889">
        <v>1457</v>
      </c>
      <c r="C3889" s="9" t="s">
        <v>1458</v>
      </c>
      <c r="D3889" s="3" t="s">
        <v>5567</v>
      </c>
      <c r="E3889" s="5">
        <v>6000</v>
      </c>
      <c r="F3889" s="7">
        <v>0</v>
      </c>
      <c r="G3889" t="s">
        <v>8219</v>
      </c>
      <c r="H3889" t="s">
        <v>8223</v>
      </c>
      <c r="I3889" t="s">
        <v>8245</v>
      </c>
      <c r="J3889">
        <v>1447281044</v>
      </c>
      <c r="K3889">
        <v>1444685444</v>
      </c>
      <c r="L3889" t="b">
        <v>0</v>
      </c>
      <c r="M3889">
        <v>0</v>
      </c>
      <c r="N3889" t="b">
        <v>0</v>
      </c>
      <c r="O3889" t="s">
        <v>8285</v>
      </c>
      <c r="P3889">
        <f t="shared" si="238"/>
        <v>0</v>
      </c>
      <c r="Q3889" t="s">
        <v>7235</v>
      </c>
      <c r="R3889" s="12" t="s">
        <v>8311</v>
      </c>
      <c r="S3889" t="s">
        <v>8348</v>
      </c>
      <c r="T3889" s="17">
        <f t="shared" si="239"/>
        <v>42289.89634259259</v>
      </c>
      <c r="U3889" s="17">
        <f t="shared" si="240"/>
        <v>42134.811400462961</v>
      </c>
    </row>
    <row r="3890" spans="2:21" ht="42.75" hidden="1" x14ac:dyDescent="0.45">
      <c r="B3890">
        <v>1458</v>
      </c>
      <c r="C3890" s="9" t="s">
        <v>1459</v>
      </c>
      <c r="D3890" s="3" t="s">
        <v>5568</v>
      </c>
      <c r="E3890" s="5">
        <v>5000</v>
      </c>
      <c r="F3890" s="7">
        <v>0</v>
      </c>
      <c r="G3890" t="s">
        <v>8219</v>
      </c>
      <c r="H3890" t="s">
        <v>8223</v>
      </c>
      <c r="I3890" t="s">
        <v>8245</v>
      </c>
      <c r="J3890">
        <v>1407729600</v>
      </c>
      <c r="K3890">
        <v>1405097760</v>
      </c>
      <c r="L3890" t="b">
        <v>0</v>
      </c>
      <c r="M3890">
        <v>0</v>
      </c>
      <c r="N3890" t="b">
        <v>0</v>
      </c>
      <c r="O3890" t="s">
        <v>8285</v>
      </c>
      <c r="P3890">
        <f t="shared" si="238"/>
        <v>0</v>
      </c>
      <c r="Q3890" t="s">
        <v>7235</v>
      </c>
      <c r="R3890" s="12" t="s">
        <v>8311</v>
      </c>
      <c r="S3890" t="s">
        <v>8348</v>
      </c>
      <c r="T3890" s="17">
        <f t="shared" si="239"/>
        <v>41831.705555555556</v>
      </c>
      <c r="U3890" s="17">
        <f t="shared" si="240"/>
        <v>41848.703275462962</v>
      </c>
    </row>
    <row r="3891" spans="2:21" ht="42.75" hidden="1" x14ac:dyDescent="0.45">
      <c r="B3891">
        <v>1459</v>
      </c>
      <c r="C3891" s="9" t="s">
        <v>1460</v>
      </c>
      <c r="D3891" s="3" t="s">
        <v>5569</v>
      </c>
      <c r="E3891" s="5">
        <v>37000</v>
      </c>
      <c r="F3891" s="7">
        <v>0</v>
      </c>
      <c r="G3891" t="s">
        <v>8219</v>
      </c>
      <c r="H3891" t="s">
        <v>8231</v>
      </c>
      <c r="I3891" t="s">
        <v>8252</v>
      </c>
      <c r="J3891">
        <v>1449077100</v>
      </c>
      <c r="K3891">
        <v>1446612896</v>
      </c>
      <c r="L3891" t="b">
        <v>0</v>
      </c>
      <c r="M3891">
        <v>0</v>
      </c>
      <c r="N3891" t="b">
        <v>0</v>
      </c>
      <c r="O3891" t="s">
        <v>8285</v>
      </c>
      <c r="P3891">
        <f t="shared" si="238"/>
        <v>0</v>
      </c>
      <c r="Q3891" t="s">
        <v>7235</v>
      </c>
      <c r="R3891" s="12" t="s">
        <v>8311</v>
      </c>
      <c r="S3891" t="s">
        <v>8348</v>
      </c>
      <c r="T3891" s="17">
        <f t="shared" si="239"/>
        <v>42312.204814814817</v>
      </c>
      <c r="U3891" s="17">
        <f t="shared" si="240"/>
        <v>42840.654479166667</v>
      </c>
    </row>
    <row r="3892" spans="2:21" ht="42.75" hidden="1" x14ac:dyDescent="0.45">
      <c r="B3892">
        <v>1460</v>
      </c>
      <c r="C3892" s="9" t="s">
        <v>1461</v>
      </c>
      <c r="D3892" s="3" t="s">
        <v>5570</v>
      </c>
      <c r="E3892" s="5">
        <v>25000000</v>
      </c>
      <c r="F3892" s="7">
        <v>0</v>
      </c>
      <c r="G3892" t="s">
        <v>8219</v>
      </c>
      <c r="H3892" t="s">
        <v>8223</v>
      </c>
      <c r="I3892" t="s">
        <v>8245</v>
      </c>
      <c r="J3892">
        <v>1417391100</v>
      </c>
      <c r="K3892">
        <v>1412371898</v>
      </c>
      <c r="L3892" t="b">
        <v>0</v>
      </c>
      <c r="M3892">
        <v>0</v>
      </c>
      <c r="N3892" t="b">
        <v>0</v>
      </c>
      <c r="O3892" t="s">
        <v>8285</v>
      </c>
      <c r="P3892">
        <f t="shared" si="238"/>
        <v>0</v>
      </c>
      <c r="Q3892" t="s">
        <v>7235</v>
      </c>
      <c r="R3892" s="12" t="s">
        <v>8311</v>
      </c>
      <c r="S3892" t="s">
        <v>8348</v>
      </c>
      <c r="T3892" s="17">
        <f t="shared" si="239"/>
        <v>41915.896967592591</v>
      </c>
      <c r="U3892" s="17">
        <f t="shared" si="240"/>
        <v>42319.938009259262</v>
      </c>
    </row>
    <row r="3893" spans="2:21" hidden="1" x14ac:dyDescent="0.45">
      <c r="B3893">
        <v>1484</v>
      </c>
      <c r="C3893" s="9" t="s">
        <v>1485</v>
      </c>
      <c r="D3893" s="3" t="s">
        <v>5594</v>
      </c>
      <c r="E3893" s="5">
        <v>2000</v>
      </c>
      <c r="F3893" s="7">
        <v>0</v>
      </c>
      <c r="G3893" t="s">
        <v>8220</v>
      </c>
      <c r="H3893" t="s">
        <v>8223</v>
      </c>
      <c r="I3893" t="s">
        <v>8245</v>
      </c>
      <c r="J3893">
        <v>1342882260</v>
      </c>
      <c r="K3893">
        <v>1337834963</v>
      </c>
      <c r="L3893" t="b">
        <v>0</v>
      </c>
      <c r="M3893">
        <v>0</v>
      </c>
      <c r="N3893" t="b">
        <v>0</v>
      </c>
      <c r="O3893" t="s">
        <v>8273</v>
      </c>
      <c r="P3893">
        <f t="shared" si="238"/>
        <v>0</v>
      </c>
      <c r="Q3893" t="s">
        <v>7235</v>
      </c>
      <c r="R3893" s="12" t="s">
        <v>8311</v>
      </c>
      <c r="S3893" t="s">
        <v>8352</v>
      </c>
      <c r="T3893" s="17">
        <f t="shared" si="239"/>
        <v>41053.200960648144</v>
      </c>
      <c r="U3893" s="17">
        <f t="shared" si="240"/>
        <v>41862.166666666664</v>
      </c>
    </row>
    <row r="3894" spans="2:21" ht="42.75" hidden="1" x14ac:dyDescent="0.45">
      <c r="B3894">
        <v>1487</v>
      </c>
      <c r="C3894" s="9" t="s">
        <v>1488</v>
      </c>
      <c r="D3894" s="3" t="s">
        <v>5597</v>
      </c>
      <c r="E3894" s="5">
        <v>10000</v>
      </c>
      <c r="F3894" s="7">
        <v>0</v>
      </c>
      <c r="G3894" t="s">
        <v>8220</v>
      </c>
      <c r="H3894" t="s">
        <v>8223</v>
      </c>
      <c r="I3894" t="s">
        <v>8245</v>
      </c>
      <c r="J3894">
        <v>1470175271</v>
      </c>
      <c r="K3894">
        <v>1467583271</v>
      </c>
      <c r="L3894" t="b">
        <v>0</v>
      </c>
      <c r="M3894">
        <v>0</v>
      </c>
      <c r="N3894" t="b">
        <v>0</v>
      </c>
      <c r="O3894" t="s">
        <v>8273</v>
      </c>
      <c r="P3894">
        <f t="shared" si="238"/>
        <v>0</v>
      </c>
      <c r="Q3894" t="s">
        <v>7235</v>
      </c>
      <c r="R3894" s="12" t="s">
        <v>8311</v>
      </c>
      <c r="S3894" t="s">
        <v>8352</v>
      </c>
      <c r="T3894" s="17">
        <f t="shared" si="239"/>
        <v>42554.917488425926</v>
      </c>
      <c r="U3894" s="17">
        <f t="shared" si="240"/>
        <v>42340.725694444445</v>
      </c>
    </row>
    <row r="3895" spans="2:21" ht="42.75" hidden="1" x14ac:dyDescent="0.45">
      <c r="B3895">
        <v>1489</v>
      </c>
      <c r="C3895" s="9" t="s">
        <v>1490</v>
      </c>
      <c r="D3895" s="3" t="s">
        <v>5599</v>
      </c>
      <c r="E3895" s="5">
        <v>5000</v>
      </c>
      <c r="F3895" s="7">
        <v>0</v>
      </c>
      <c r="G3895" t="s">
        <v>8220</v>
      </c>
      <c r="H3895" t="s">
        <v>8223</v>
      </c>
      <c r="I3895" t="s">
        <v>8245</v>
      </c>
      <c r="J3895">
        <v>1352994052</v>
      </c>
      <c r="K3895">
        <v>1350398452</v>
      </c>
      <c r="L3895" t="b">
        <v>0</v>
      </c>
      <c r="M3895">
        <v>0</v>
      </c>
      <c r="N3895" t="b">
        <v>0</v>
      </c>
      <c r="O3895" t="s">
        <v>8273</v>
      </c>
      <c r="P3895">
        <f t="shared" si="238"/>
        <v>0</v>
      </c>
      <c r="Q3895" t="s">
        <v>7235</v>
      </c>
      <c r="R3895" s="12" t="s">
        <v>8311</v>
      </c>
      <c r="S3895" t="s">
        <v>8352</v>
      </c>
      <c r="T3895" s="17">
        <f t="shared" si="239"/>
        <v>41198.611712962964</v>
      </c>
      <c r="U3895" s="17">
        <f t="shared" si="240"/>
        <v>41973.989583333328</v>
      </c>
    </row>
    <row r="3896" spans="2:21" ht="28.5" hidden="1" x14ac:dyDescent="0.45">
      <c r="B3896">
        <v>1493</v>
      </c>
      <c r="C3896" s="9" t="s">
        <v>1494</v>
      </c>
      <c r="D3896" s="3" t="s">
        <v>5603</v>
      </c>
      <c r="E3896" s="5">
        <v>2400</v>
      </c>
      <c r="F3896" s="7">
        <v>0</v>
      </c>
      <c r="G3896" t="s">
        <v>8220</v>
      </c>
      <c r="H3896" t="s">
        <v>8223</v>
      </c>
      <c r="I3896" t="s">
        <v>8245</v>
      </c>
      <c r="J3896">
        <v>1371415675</v>
      </c>
      <c r="K3896">
        <v>1368823675</v>
      </c>
      <c r="L3896" t="b">
        <v>0</v>
      </c>
      <c r="M3896">
        <v>0</v>
      </c>
      <c r="N3896" t="b">
        <v>0</v>
      </c>
      <c r="O3896" t="s">
        <v>8273</v>
      </c>
      <c r="P3896">
        <f t="shared" si="238"/>
        <v>0</v>
      </c>
      <c r="Q3896" t="s">
        <v>7235</v>
      </c>
      <c r="R3896" s="12" t="s">
        <v>8311</v>
      </c>
      <c r="S3896" t="s">
        <v>8352</v>
      </c>
      <c r="T3896" s="17">
        <f t="shared" si="239"/>
        <v>41411.866608796299</v>
      </c>
      <c r="U3896" s="17">
        <f t="shared" si="240"/>
        <v>41111.618750000001</v>
      </c>
    </row>
    <row r="3897" spans="2:21" ht="28.5" hidden="1" x14ac:dyDescent="0.45">
      <c r="B3897">
        <v>1495</v>
      </c>
      <c r="C3897" s="9" t="s">
        <v>1496</v>
      </c>
      <c r="D3897" s="3" t="s">
        <v>5605</v>
      </c>
      <c r="E3897" s="5">
        <v>2000</v>
      </c>
      <c r="F3897" s="7">
        <v>0</v>
      </c>
      <c r="G3897" t="s">
        <v>8220</v>
      </c>
      <c r="H3897" t="s">
        <v>8223</v>
      </c>
      <c r="I3897" t="s">
        <v>8245</v>
      </c>
      <c r="J3897">
        <v>1314471431</v>
      </c>
      <c r="K3897">
        <v>1311879431</v>
      </c>
      <c r="L3897" t="b">
        <v>0</v>
      </c>
      <c r="M3897">
        <v>0</v>
      </c>
      <c r="N3897" t="b">
        <v>0</v>
      </c>
      <c r="O3897" t="s">
        <v>8273</v>
      </c>
      <c r="P3897">
        <f t="shared" si="238"/>
        <v>0</v>
      </c>
      <c r="Q3897" t="s">
        <v>7235</v>
      </c>
      <c r="R3897" s="12" t="s">
        <v>8311</v>
      </c>
      <c r="S3897" t="s">
        <v>8352</v>
      </c>
      <c r="T3897" s="17">
        <f t="shared" si="239"/>
        <v>40752.789710648147</v>
      </c>
      <c r="U3897" s="17">
        <f t="shared" si="240"/>
        <v>42584.917488425926</v>
      </c>
    </row>
    <row r="3898" spans="2:21" ht="42.75" hidden="1" x14ac:dyDescent="0.45">
      <c r="B3898">
        <v>1496</v>
      </c>
      <c r="C3898" s="9" t="s">
        <v>1497</v>
      </c>
      <c r="D3898" s="3" t="s">
        <v>5606</v>
      </c>
      <c r="E3898" s="5">
        <v>1500</v>
      </c>
      <c r="F3898" s="7">
        <v>0</v>
      </c>
      <c r="G3898" t="s">
        <v>8220</v>
      </c>
      <c r="H3898" t="s">
        <v>8223</v>
      </c>
      <c r="I3898" t="s">
        <v>8245</v>
      </c>
      <c r="J3898">
        <v>1410866659</v>
      </c>
      <c r="K3898">
        <v>1405682659</v>
      </c>
      <c r="L3898" t="b">
        <v>0</v>
      </c>
      <c r="M3898">
        <v>0</v>
      </c>
      <c r="N3898" t="b">
        <v>0</v>
      </c>
      <c r="O3898" t="s">
        <v>8273</v>
      </c>
      <c r="P3898">
        <f t="shared" si="238"/>
        <v>0</v>
      </c>
      <c r="Q3898" t="s">
        <v>7235</v>
      </c>
      <c r="R3898" s="12" t="s">
        <v>8311</v>
      </c>
      <c r="S3898" t="s">
        <v>8352</v>
      </c>
      <c r="T3898" s="17">
        <f t="shared" si="239"/>
        <v>41838.475219907406</v>
      </c>
      <c r="U3898" s="17">
        <f t="shared" si="240"/>
        <v>41228.653379629628</v>
      </c>
    </row>
    <row r="3899" spans="2:21" ht="42.75" hidden="1" x14ac:dyDescent="0.45">
      <c r="B3899">
        <v>1544</v>
      </c>
      <c r="C3899" s="9" t="s">
        <v>1545</v>
      </c>
      <c r="D3899" s="3" t="s">
        <v>5654</v>
      </c>
      <c r="E3899" s="5">
        <v>1000</v>
      </c>
      <c r="F3899" s="7">
        <v>0</v>
      </c>
      <c r="G3899" t="s">
        <v>8220</v>
      </c>
      <c r="H3899" t="s">
        <v>8223</v>
      </c>
      <c r="I3899" t="s">
        <v>8245</v>
      </c>
      <c r="J3899">
        <v>1427847480</v>
      </c>
      <c r="K3899">
        <v>1424222024</v>
      </c>
      <c r="L3899" t="b">
        <v>0</v>
      </c>
      <c r="M3899">
        <v>0</v>
      </c>
      <c r="N3899" t="b">
        <v>0</v>
      </c>
      <c r="O3899" t="s">
        <v>8287</v>
      </c>
      <c r="P3899">
        <f t="shared" si="238"/>
        <v>0</v>
      </c>
      <c r="Q3899" t="s">
        <v>7235</v>
      </c>
      <c r="R3899" s="12" t="s">
        <v>8313</v>
      </c>
      <c r="S3899" t="s">
        <v>8355</v>
      </c>
      <c r="T3899" s="17">
        <f t="shared" si="239"/>
        <v>42053.051203703704</v>
      </c>
      <c r="U3899" s="17">
        <f t="shared" si="240"/>
        <v>41441.866608796299</v>
      </c>
    </row>
    <row r="3900" spans="2:21" ht="42.75" hidden="1" x14ac:dyDescent="0.45">
      <c r="B3900">
        <v>1547</v>
      </c>
      <c r="C3900" s="9" t="s">
        <v>1548</v>
      </c>
      <c r="D3900" s="3" t="s">
        <v>5657</v>
      </c>
      <c r="E3900" s="5">
        <v>20</v>
      </c>
      <c r="F3900" s="7">
        <v>0</v>
      </c>
      <c r="G3900" t="s">
        <v>8220</v>
      </c>
      <c r="H3900" t="s">
        <v>8223</v>
      </c>
      <c r="I3900" t="s">
        <v>8245</v>
      </c>
      <c r="J3900">
        <v>1487844882</v>
      </c>
      <c r="K3900">
        <v>1487240082</v>
      </c>
      <c r="L3900" t="b">
        <v>0</v>
      </c>
      <c r="M3900">
        <v>0</v>
      </c>
      <c r="N3900" t="b">
        <v>0</v>
      </c>
      <c r="O3900" t="s">
        <v>8287</v>
      </c>
      <c r="P3900">
        <f t="shared" si="238"/>
        <v>0</v>
      </c>
      <c r="Q3900" t="s">
        <v>7235</v>
      </c>
      <c r="R3900" s="12" t="s">
        <v>8313</v>
      </c>
      <c r="S3900" t="s">
        <v>8355</v>
      </c>
      <c r="T3900" s="17">
        <f t="shared" si="239"/>
        <v>42782.426875000005</v>
      </c>
      <c r="U3900" s="17">
        <f t="shared" si="240"/>
        <v>40782.789710648147</v>
      </c>
    </row>
    <row r="3901" spans="2:21" ht="42.75" hidden="1" x14ac:dyDescent="0.45">
      <c r="B3901">
        <v>1551</v>
      </c>
      <c r="C3901" s="9" t="s">
        <v>1552</v>
      </c>
      <c r="D3901" s="3" t="s">
        <v>5661</v>
      </c>
      <c r="E3901" s="5">
        <v>3500</v>
      </c>
      <c r="F3901" s="7">
        <v>0</v>
      </c>
      <c r="G3901" t="s">
        <v>8220</v>
      </c>
      <c r="H3901" t="s">
        <v>8223</v>
      </c>
      <c r="I3901" t="s">
        <v>8245</v>
      </c>
      <c r="J3901">
        <v>1432756039</v>
      </c>
      <c r="K3901">
        <v>1430164039</v>
      </c>
      <c r="L3901" t="b">
        <v>0</v>
      </c>
      <c r="M3901">
        <v>0</v>
      </c>
      <c r="N3901" t="b">
        <v>0</v>
      </c>
      <c r="O3901" t="s">
        <v>8287</v>
      </c>
      <c r="P3901">
        <f t="shared" si="238"/>
        <v>0</v>
      </c>
      <c r="Q3901" t="s">
        <v>7235</v>
      </c>
      <c r="R3901" s="12" t="s">
        <v>8313</v>
      </c>
      <c r="S3901" t="s">
        <v>8355</v>
      </c>
      <c r="T3901" s="17">
        <f t="shared" si="239"/>
        <v>42121.824525462958</v>
      </c>
      <c r="U3901" s="17">
        <f t="shared" si="240"/>
        <v>41898.475219907406</v>
      </c>
    </row>
    <row r="3902" spans="2:21" ht="42.75" hidden="1" x14ac:dyDescent="0.45">
      <c r="B3902">
        <v>1553</v>
      </c>
      <c r="C3902" s="9" t="s">
        <v>1554</v>
      </c>
      <c r="D3902" s="3" t="s">
        <v>5663</v>
      </c>
      <c r="E3902" s="5">
        <v>6000</v>
      </c>
      <c r="F3902" s="7">
        <v>0</v>
      </c>
      <c r="G3902" t="s">
        <v>8220</v>
      </c>
      <c r="H3902" t="s">
        <v>8223</v>
      </c>
      <c r="I3902" t="s">
        <v>8245</v>
      </c>
      <c r="J3902">
        <v>1441176447</v>
      </c>
      <c r="K3902">
        <v>1438584447</v>
      </c>
      <c r="L3902" t="b">
        <v>0</v>
      </c>
      <c r="M3902">
        <v>0</v>
      </c>
      <c r="N3902" t="b">
        <v>0</v>
      </c>
      <c r="O3902" t="s">
        <v>8287</v>
      </c>
      <c r="P3902">
        <f t="shared" si="238"/>
        <v>0</v>
      </c>
      <c r="Q3902" t="s">
        <v>7235</v>
      </c>
      <c r="R3902" s="12" t="s">
        <v>8313</v>
      </c>
      <c r="S3902" t="s">
        <v>8355</v>
      </c>
      <c r="T3902" s="17">
        <f t="shared" si="239"/>
        <v>42219.282951388886</v>
      </c>
      <c r="U3902" s="17">
        <f t="shared" si="240"/>
        <v>42095.012499999997</v>
      </c>
    </row>
    <row r="3903" spans="2:21" ht="57" hidden="1" x14ac:dyDescent="0.45">
      <c r="B3903">
        <v>1554</v>
      </c>
      <c r="C3903" s="9" t="s">
        <v>1555</v>
      </c>
      <c r="D3903" s="3" t="s">
        <v>5664</v>
      </c>
      <c r="E3903" s="5">
        <v>20000</v>
      </c>
      <c r="F3903" s="7">
        <v>0</v>
      </c>
      <c r="G3903" t="s">
        <v>8220</v>
      </c>
      <c r="H3903" t="s">
        <v>8225</v>
      </c>
      <c r="I3903" t="s">
        <v>8247</v>
      </c>
      <c r="J3903">
        <v>1438495390</v>
      </c>
      <c r="K3903">
        <v>1435903390</v>
      </c>
      <c r="L3903" t="b">
        <v>0</v>
      </c>
      <c r="M3903">
        <v>0</v>
      </c>
      <c r="N3903" t="b">
        <v>0</v>
      </c>
      <c r="O3903" t="s">
        <v>8287</v>
      </c>
      <c r="P3903">
        <f t="shared" si="238"/>
        <v>0</v>
      </c>
      <c r="Q3903" t="s">
        <v>7235</v>
      </c>
      <c r="R3903" s="12" t="s">
        <v>8313</v>
      </c>
      <c r="S3903" t="s">
        <v>8355</v>
      </c>
      <c r="T3903" s="17">
        <f t="shared" si="239"/>
        <v>42188.252199074079</v>
      </c>
      <c r="U3903" s="17">
        <f t="shared" si="240"/>
        <v>42789.426875000005</v>
      </c>
    </row>
    <row r="3904" spans="2:21" ht="42.75" hidden="1" x14ac:dyDescent="0.45">
      <c r="B3904">
        <v>1555</v>
      </c>
      <c r="C3904" s="9" t="s">
        <v>1556</v>
      </c>
      <c r="D3904" s="3" t="s">
        <v>5665</v>
      </c>
      <c r="E3904" s="5">
        <v>750</v>
      </c>
      <c r="F3904" s="7">
        <v>0</v>
      </c>
      <c r="G3904" t="s">
        <v>8220</v>
      </c>
      <c r="H3904" t="s">
        <v>8223</v>
      </c>
      <c r="I3904" t="s">
        <v>8245</v>
      </c>
      <c r="J3904">
        <v>1442509200</v>
      </c>
      <c r="K3904">
        <v>1440513832</v>
      </c>
      <c r="L3904" t="b">
        <v>0</v>
      </c>
      <c r="M3904">
        <v>0</v>
      </c>
      <c r="N3904" t="b">
        <v>0</v>
      </c>
      <c r="O3904" t="s">
        <v>8287</v>
      </c>
      <c r="P3904">
        <f t="shared" si="238"/>
        <v>0</v>
      </c>
      <c r="Q3904" t="s">
        <v>7235</v>
      </c>
      <c r="R3904" s="12" t="s">
        <v>8313</v>
      </c>
      <c r="S3904" t="s">
        <v>8355</v>
      </c>
      <c r="T3904" s="17">
        <f t="shared" si="239"/>
        <v>42241.613796296297</v>
      </c>
      <c r="U3904" s="17">
        <f t="shared" si="240"/>
        <v>42151.824525462958</v>
      </c>
    </row>
    <row r="3905" spans="2:21" ht="42.75" hidden="1" x14ac:dyDescent="0.45">
      <c r="B3905">
        <v>1562</v>
      </c>
      <c r="C3905" s="9" t="s">
        <v>1563</v>
      </c>
      <c r="D3905" s="3" t="s">
        <v>5672</v>
      </c>
      <c r="E3905" s="5">
        <v>4000</v>
      </c>
      <c r="F3905" s="7">
        <v>0</v>
      </c>
      <c r="G3905" t="s">
        <v>8219</v>
      </c>
      <c r="H3905" t="s">
        <v>8223</v>
      </c>
      <c r="I3905" t="s">
        <v>8245</v>
      </c>
      <c r="J3905">
        <v>1259715000</v>
      </c>
      <c r="K3905">
        <v>1253712916</v>
      </c>
      <c r="L3905" t="b">
        <v>0</v>
      </c>
      <c r="M3905">
        <v>0</v>
      </c>
      <c r="N3905" t="b">
        <v>0</v>
      </c>
      <c r="O3905" t="s">
        <v>8288</v>
      </c>
      <c r="P3905">
        <f t="shared" si="238"/>
        <v>0</v>
      </c>
      <c r="Q3905" t="s">
        <v>7235</v>
      </c>
      <c r="R3905" s="12" t="s">
        <v>8311</v>
      </c>
      <c r="S3905" t="s">
        <v>8349</v>
      </c>
      <c r="T3905" s="17">
        <f t="shared" si="239"/>
        <v>40079.566157407404</v>
      </c>
      <c r="U3905" s="17">
        <f t="shared" si="240"/>
        <v>42249.282951388886</v>
      </c>
    </row>
    <row r="3906" spans="2:21" hidden="1" x14ac:dyDescent="0.45">
      <c r="B3906">
        <v>1569</v>
      </c>
      <c r="C3906" s="9" t="s">
        <v>1570</v>
      </c>
      <c r="D3906" s="3" t="s">
        <v>5679</v>
      </c>
      <c r="E3906" s="5">
        <v>30000</v>
      </c>
      <c r="F3906" s="7">
        <v>0</v>
      </c>
      <c r="G3906" t="s">
        <v>8219</v>
      </c>
      <c r="H3906" t="s">
        <v>8223</v>
      </c>
      <c r="I3906" t="s">
        <v>8245</v>
      </c>
      <c r="J3906">
        <v>1369498714</v>
      </c>
      <c r="K3906">
        <v>1366906714</v>
      </c>
      <c r="L3906" t="b">
        <v>0</v>
      </c>
      <c r="M3906">
        <v>0</v>
      </c>
      <c r="N3906" t="b">
        <v>0</v>
      </c>
      <c r="O3906" t="s">
        <v>8288</v>
      </c>
      <c r="P3906">
        <f t="shared" si="238"/>
        <v>0</v>
      </c>
      <c r="Q3906" t="s">
        <v>7235</v>
      </c>
      <c r="R3906" s="12" t="s">
        <v>8311</v>
      </c>
      <c r="S3906" t="s">
        <v>8349</v>
      </c>
      <c r="T3906" s="17">
        <f t="shared" si="239"/>
        <v>41389.679560185185</v>
      </c>
      <c r="U3906" s="17">
        <f t="shared" si="240"/>
        <v>42218.252199074079</v>
      </c>
    </row>
    <row r="3907" spans="2:21" ht="42.75" hidden="1" x14ac:dyDescent="0.45">
      <c r="B3907">
        <v>1580</v>
      </c>
      <c r="C3907" s="9" t="s">
        <v>1581</v>
      </c>
      <c r="D3907" s="3" t="s">
        <v>5690</v>
      </c>
      <c r="E3907" s="5">
        <v>1750</v>
      </c>
      <c r="F3907" s="7">
        <v>0</v>
      </c>
      <c r="G3907" t="s">
        <v>8219</v>
      </c>
      <c r="H3907" t="s">
        <v>8223</v>
      </c>
      <c r="I3907" t="s">
        <v>8245</v>
      </c>
      <c r="J3907">
        <v>1337562726</v>
      </c>
      <c r="K3907">
        <v>1332378726</v>
      </c>
      <c r="L3907" t="b">
        <v>0</v>
      </c>
      <c r="M3907">
        <v>0</v>
      </c>
      <c r="N3907" t="b">
        <v>0</v>
      </c>
      <c r="O3907" t="s">
        <v>8288</v>
      </c>
      <c r="P3907">
        <f t="shared" ref="P3907:P3970" si="241">ROUND(F3907/E3907*100,0)</f>
        <v>0</v>
      </c>
      <c r="Q3907" t="s">
        <v>7235</v>
      </c>
      <c r="R3907" s="12" t="s">
        <v>8311</v>
      </c>
      <c r="S3907" t="s">
        <v>8349</v>
      </c>
      <c r="T3907" s="17">
        <f t="shared" ref="T3907:T3970" si="242">(((K3907/60)/60)/24)+DATE(1970,1,1)</f>
        <v>40990.050069444449</v>
      </c>
      <c r="U3907" s="17">
        <f t="shared" si="240"/>
        <v>42264.708333333328</v>
      </c>
    </row>
    <row r="3908" spans="2:21" ht="42.75" hidden="1" x14ac:dyDescent="0.45">
      <c r="B3908">
        <v>1584</v>
      </c>
      <c r="C3908" s="9" t="s">
        <v>1585</v>
      </c>
      <c r="D3908" s="3" t="s">
        <v>5694</v>
      </c>
      <c r="E3908" s="5">
        <v>1200</v>
      </c>
      <c r="F3908" s="7">
        <v>0</v>
      </c>
      <c r="G3908" t="s">
        <v>8220</v>
      </c>
      <c r="H3908" t="s">
        <v>8223</v>
      </c>
      <c r="I3908" t="s">
        <v>8245</v>
      </c>
      <c r="J3908">
        <v>1401464101</v>
      </c>
      <c r="K3908">
        <v>1400600101</v>
      </c>
      <c r="L3908" t="b">
        <v>0</v>
      </c>
      <c r="M3908">
        <v>0</v>
      </c>
      <c r="N3908" t="b">
        <v>0</v>
      </c>
      <c r="O3908" t="s">
        <v>8289</v>
      </c>
      <c r="P3908">
        <f t="shared" si="241"/>
        <v>0</v>
      </c>
      <c r="Q3908" t="s">
        <v>7235</v>
      </c>
      <c r="R3908" s="12" t="s">
        <v>8313</v>
      </c>
      <c r="S3908" t="s">
        <v>8351</v>
      </c>
      <c r="T3908" s="17">
        <f t="shared" si="242"/>
        <v>41779.649317129632</v>
      </c>
      <c r="U3908" s="17">
        <f t="shared" si="240"/>
        <v>40149.034722222219</v>
      </c>
    </row>
    <row r="3909" spans="2:21" ht="28.5" hidden="1" x14ac:dyDescent="0.45">
      <c r="B3909">
        <v>1586</v>
      </c>
      <c r="C3909" s="9" t="s">
        <v>1587</v>
      </c>
      <c r="D3909" s="3" t="s">
        <v>5696</v>
      </c>
      <c r="E3909" s="5">
        <v>1500</v>
      </c>
      <c r="F3909" s="7">
        <v>0</v>
      </c>
      <c r="G3909" t="s">
        <v>8220</v>
      </c>
      <c r="H3909" t="s">
        <v>8223</v>
      </c>
      <c r="I3909" t="s">
        <v>8245</v>
      </c>
      <c r="J3909">
        <v>1428197422</v>
      </c>
      <c r="K3909">
        <v>1425609022</v>
      </c>
      <c r="L3909" t="b">
        <v>0</v>
      </c>
      <c r="M3909">
        <v>0</v>
      </c>
      <c r="N3909" t="b">
        <v>0</v>
      </c>
      <c r="O3909" t="s">
        <v>8289</v>
      </c>
      <c r="P3909">
        <f t="shared" si="241"/>
        <v>0</v>
      </c>
      <c r="Q3909" t="s">
        <v>7235</v>
      </c>
      <c r="R3909" s="12" t="s">
        <v>8313</v>
      </c>
      <c r="S3909" t="s">
        <v>8351</v>
      </c>
      <c r="T3909" s="17">
        <f t="shared" si="242"/>
        <v>42069.104421296302</v>
      </c>
      <c r="U3909" s="17">
        <f t="shared" si="240"/>
        <v>41419.679560185185</v>
      </c>
    </row>
    <row r="3910" spans="2:21" ht="28.5" hidden="1" x14ac:dyDescent="0.45">
      <c r="B3910">
        <v>1588</v>
      </c>
      <c r="C3910" s="9" t="s">
        <v>1589</v>
      </c>
      <c r="D3910" s="3" t="s">
        <v>5698</v>
      </c>
      <c r="E3910" s="5">
        <v>516</v>
      </c>
      <c r="F3910" s="7">
        <v>0</v>
      </c>
      <c r="G3910" t="s">
        <v>8220</v>
      </c>
      <c r="H3910" t="s">
        <v>8223</v>
      </c>
      <c r="I3910" t="s">
        <v>8245</v>
      </c>
      <c r="J3910">
        <v>1422735120</v>
      </c>
      <c r="K3910">
        <v>1420091999</v>
      </c>
      <c r="L3910" t="b">
        <v>0</v>
      </c>
      <c r="M3910">
        <v>0</v>
      </c>
      <c r="N3910" t="b">
        <v>0</v>
      </c>
      <c r="O3910" t="s">
        <v>8289</v>
      </c>
      <c r="P3910">
        <f t="shared" si="241"/>
        <v>0</v>
      </c>
      <c r="Q3910" t="s">
        <v>7235</v>
      </c>
      <c r="R3910" s="12" t="s">
        <v>8313</v>
      </c>
      <c r="S3910" t="s">
        <v>8351</v>
      </c>
      <c r="T3910" s="17">
        <f t="shared" si="242"/>
        <v>42005.24998842593</v>
      </c>
      <c r="U3910" s="17">
        <f t="shared" ref="U3910:U3973" si="243">(((J3907/60)/60)/24)+DATE(1970,1,1)</f>
        <v>41050.050069444449</v>
      </c>
    </row>
    <row r="3911" spans="2:21" ht="42.75" hidden="1" x14ac:dyDescent="0.45">
      <c r="B3911">
        <v>1589</v>
      </c>
      <c r="C3911" s="9" t="s">
        <v>1590</v>
      </c>
      <c r="D3911" s="3" t="s">
        <v>5699</v>
      </c>
      <c r="E3911" s="5">
        <v>1200</v>
      </c>
      <c r="F3911" s="7">
        <v>0</v>
      </c>
      <c r="G3911" t="s">
        <v>8220</v>
      </c>
      <c r="H3911" t="s">
        <v>8223</v>
      </c>
      <c r="I3911" t="s">
        <v>8245</v>
      </c>
      <c r="J3911">
        <v>1444433886</v>
      </c>
      <c r="K3911">
        <v>1441841886</v>
      </c>
      <c r="L3911" t="b">
        <v>0</v>
      </c>
      <c r="M3911">
        <v>0</v>
      </c>
      <c r="N3911" t="b">
        <v>0</v>
      </c>
      <c r="O3911" t="s">
        <v>8289</v>
      </c>
      <c r="P3911">
        <f t="shared" si="241"/>
        <v>0</v>
      </c>
      <c r="Q3911" t="s">
        <v>7235</v>
      </c>
      <c r="R3911" s="12" t="s">
        <v>8313</v>
      </c>
      <c r="S3911" t="s">
        <v>8351</v>
      </c>
      <c r="T3911" s="17">
        <f t="shared" si="242"/>
        <v>42256.984791666662</v>
      </c>
      <c r="U3911" s="17">
        <f t="shared" si="243"/>
        <v>41789.649317129632</v>
      </c>
    </row>
    <row r="3912" spans="2:21" ht="28.5" hidden="1" x14ac:dyDescent="0.45">
      <c r="B3912">
        <v>1592</v>
      </c>
      <c r="C3912" s="9" t="s">
        <v>1593</v>
      </c>
      <c r="D3912" s="3" t="s">
        <v>5702</v>
      </c>
      <c r="E3912" s="5">
        <v>25</v>
      </c>
      <c r="F3912" s="7">
        <v>0</v>
      </c>
      <c r="G3912" t="s">
        <v>8220</v>
      </c>
      <c r="H3912" t="s">
        <v>8223</v>
      </c>
      <c r="I3912" t="s">
        <v>8245</v>
      </c>
      <c r="J3912">
        <v>1427503485</v>
      </c>
      <c r="K3912">
        <v>1423619085</v>
      </c>
      <c r="L3912" t="b">
        <v>0</v>
      </c>
      <c r="M3912">
        <v>0</v>
      </c>
      <c r="N3912" t="b">
        <v>0</v>
      </c>
      <c r="O3912" t="s">
        <v>8289</v>
      </c>
      <c r="P3912">
        <f t="shared" si="241"/>
        <v>0</v>
      </c>
      <c r="Q3912" t="s">
        <v>7235</v>
      </c>
      <c r="R3912" s="12" t="s">
        <v>8313</v>
      </c>
      <c r="S3912" t="s">
        <v>8351</v>
      </c>
      <c r="T3912" s="17">
        <f t="shared" si="242"/>
        <v>42046.072743055556</v>
      </c>
      <c r="U3912" s="17">
        <f t="shared" si="243"/>
        <v>42099.062754629631</v>
      </c>
    </row>
    <row r="3913" spans="2:21" ht="42.75" hidden="1" x14ac:dyDescent="0.45">
      <c r="B3913">
        <v>1597</v>
      </c>
      <c r="C3913" s="9" t="s">
        <v>1598</v>
      </c>
      <c r="D3913" s="3" t="s">
        <v>5707</v>
      </c>
      <c r="E3913" s="5">
        <v>15000</v>
      </c>
      <c r="F3913" s="7">
        <v>0</v>
      </c>
      <c r="G3913" t="s">
        <v>8220</v>
      </c>
      <c r="H3913" t="s">
        <v>8223</v>
      </c>
      <c r="I3913" t="s">
        <v>8245</v>
      </c>
      <c r="J3913">
        <v>1474360197</v>
      </c>
      <c r="K3913">
        <v>1471768197</v>
      </c>
      <c r="L3913" t="b">
        <v>0</v>
      </c>
      <c r="M3913">
        <v>0</v>
      </c>
      <c r="N3913" t="b">
        <v>0</v>
      </c>
      <c r="O3913" t="s">
        <v>8289</v>
      </c>
      <c r="P3913">
        <f t="shared" si="241"/>
        <v>0</v>
      </c>
      <c r="Q3913" t="s">
        <v>7235</v>
      </c>
      <c r="R3913" s="12" t="s">
        <v>8313</v>
      </c>
      <c r="S3913" t="s">
        <v>8351</v>
      </c>
      <c r="T3913" s="17">
        <f t="shared" si="242"/>
        <v>42603.354131944448</v>
      </c>
      <c r="U3913" s="17">
        <f t="shared" si="243"/>
        <v>42035.841666666667</v>
      </c>
    </row>
    <row r="3914" spans="2:21" ht="42.75" hidden="1" x14ac:dyDescent="0.45">
      <c r="B3914">
        <v>1599</v>
      </c>
      <c r="C3914" s="9" t="s">
        <v>1600</v>
      </c>
      <c r="D3914" s="3" t="s">
        <v>5709</v>
      </c>
      <c r="E3914" s="5">
        <v>500</v>
      </c>
      <c r="F3914" s="7">
        <v>0</v>
      </c>
      <c r="G3914" t="s">
        <v>8220</v>
      </c>
      <c r="H3914" t="s">
        <v>8224</v>
      </c>
      <c r="I3914" t="s">
        <v>8246</v>
      </c>
      <c r="J3914">
        <v>1460116576</v>
      </c>
      <c r="K3914">
        <v>1457528176</v>
      </c>
      <c r="L3914" t="b">
        <v>0</v>
      </c>
      <c r="M3914">
        <v>0</v>
      </c>
      <c r="N3914" t="b">
        <v>0</v>
      </c>
      <c r="O3914" t="s">
        <v>8289</v>
      </c>
      <c r="P3914">
        <f t="shared" si="241"/>
        <v>0</v>
      </c>
      <c r="Q3914" t="s">
        <v>7235</v>
      </c>
      <c r="R3914" s="12" t="s">
        <v>8313</v>
      </c>
      <c r="S3914" t="s">
        <v>8351</v>
      </c>
      <c r="T3914" s="17">
        <f t="shared" si="242"/>
        <v>42438.53907407407</v>
      </c>
      <c r="U3914" s="17">
        <f t="shared" si="243"/>
        <v>42286.984791666662</v>
      </c>
    </row>
    <row r="3915" spans="2:21" ht="28.5" hidden="1" x14ac:dyDescent="0.45">
      <c r="B3915">
        <v>1682</v>
      </c>
      <c r="C3915" s="9" t="s">
        <v>1683</v>
      </c>
      <c r="D3915" s="3" t="s">
        <v>5792</v>
      </c>
      <c r="E3915" s="5">
        <v>6000</v>
      </c>
      <c r="F3915" s="7">
        <v>0</v>
      </c>
      <c r="G3915" t="s">
        <v>8221</v>
      </c>
      <c r="H3915" t="s">
        <v>8223</v>
      </c>
      <c r="I3915" t="s">
        <v>8245</v>
      </c>
      <c r="J3915">
        <v>1492142860</v>
      </c>
      <c r="K3915">
        <v>1486962460</v>
      </c>
      <c r="L3915" t="b">
        <v>0</v>
      </c>
      <c r="M3915">
        <v>0</v>
      </c>
      <c r="N3915" t="b">
        <v>0</v>
      </c>
      <c r="O3915" t="s">
        <v>8291</v>
      </c>
      <c r="P3915">
        <f t="shared" si="241"/>
        <v>0</v>
      </c>
      <c r="Q3915" t="s">
        <v>7235</v>
      </c>
      <c r="R3915" s="12" t="s">
        <v>8327</v>
      </c>
      <c r="S3915" t="s">
        <v>8330</v>
      </c>
      <c r="T3915" s="17">
        <f t="shared" si="242"/>
        <v>42779.21365740741</v>
      </c>
      <c r="U3915" s="17">
        <f t="shared" si="243"/>
        <v>42091.031076388885</v>
      </c>
    </row>
    <row r="3916" spans="2:21" ht="42.75" hidden="1" x14ac:dyDescent="0.45">
      <c r="B3916">
        <v>1696</v>
      </c>
      <c r="C3916" s="9" t="s">
        <v>1697</v>
      </c>
      <c r="D3916" s="3" t="s">
        <v>5806</v>
      </c>
      <c r="E3916" s="5">
        <v>300000</v>
      </c>
      <c r="F3916" s="7">
        <v>0</v>
      </c>
      <c r="G3916" t="s">
        <v>8221</v>
      </c>
      <c r="H3916" t="s">
        <v>8223</v>
      </c>
      <c r="I3916" t="s">
        <v>8245</v>
      </c>
      <c r="J3916">
        <v>1491007211</v>
      </c>
      <c r="K3916">
        <v>1488418811</v>
      </c>
      <c r="L3916" t="b">
        <v>0</v>
      </c>
      <c r="M3916">
        <v>0</v>
      </c>
      <c r="N3916" t="b">
        <v>0</v>
      </c>
      <c r="O3916" t="s">
        <v>8291</v>
      </c>
      <c r="P3916">
        <f t="shared" si="241"/>
        <v>0</v>
      </c>
      <c r="Q3916" t="s">
        <v>7235</v>
      </c>
      <c r="R3916" s="12" t="s">
        <v>8327</v>
      </c>
      <c r="S3916" t="s">
        <v>8330</v>
      </c>
      <c r="T3916" s="17">
        <f t="shared" si="242"/>
        <v>42796.069571759261</v>
      </c>
      <c r="U3916" s="17">
        <f t="shared" si="243"/>
        <v>42633.354131944448</v>
      </c>
    </row>
    <row r="3917" spans="2:21" ht="71.25" hidden="1" x14ac:dyDescent="0.45">
      <c r="B3917">
        <v>1698</v>
      </c>
      <c r="C3917" s="9" t="s">
        <v>1699</v>
      </c>
      <c r="D3917" s="3" t="s">
        <v>5808</v>
      </c>
      <c r="E3917" s="5">
        <v>125000</v>
      </c>
      <c r="F3917" s="7">
        <v>0</v>
      </c>
      <c r="G3917" t="s">
        <v>8221</v>
      </c>
      <c r="H3917" t="s">
        <v>8223</v>
      </c>
      <c r="I3917" t="s">
        <v>8245</v>
      </c>
      <c r="J3917">
        <v>1490499180</v>
      </c>
      <c r="K3917">
        <v>1488430760</v>
      </c>
      <c r="L3917" t="b">
        <v>0</v>
      </c>
      <c r="M3917">
        <v>0</v>
      </c>
      <c r="N3917" t="b">
        <v>0</v>
      </c>
      <c r="O3917" t="s">
        <v>8291</v>
      </c>
      <c r="P3917">
        <f t="shared" si="241"/>
        <v>0</v>
      </c>
      <c r="Q3917" t="s">
        <v>7235</v>
      </c>
      <c r="R3917" s="12" t="s">
        <v>8327</v>
      </c>
      <c r="S3917" t="s">
        <v>8330</v>
      </c>
      <c r="T3917" s="17">
        <f t="shared" si="242"/>
        <v>42796.207870370374</v>
      </c>
      <c r="U3917" s="17">
        <f t="shared" si="243"/>
        <v>42468.497407407413</v>
      </c>
    </row>
    <row r="3918" spans="2:21" ht="42.75" hidden="1" x14ac:dyDescent="0.45">
      <c r="B3918">
        <v>1705</v>
      </c>
      <c r="C3918" s="9" t="s">
        <v>1706</v>
      </c>
      <c r="D3918" s="3" t="s">
        <v>5815</v>
      </c>
      <c r="E3918" s="5">
        <v>2000</v>
      </c>
      <c r="F3918" s="7">
        <v>0</v>
      </c>
      <c r="G3918" t="s">
        <v>8220</v>
      </c>
      <c r="H3918" t="s">
        <v>8223</v>
      </c>
      <c r="I3918" t="s">
        <v>8245</v>
      </c>
      <c r="J3918">
        <v>1441814400</v>
      </c>
      <c r="K3918">
        <v>1440807846</v>
      </c>
      <c r="L3918" t="b">
        <v>0</v>
      </c>
      <c r="M3918">
        <v>0</v>
      </c>
      <c r="N3918" t="b">
        <v>0</v>
      </c>
      <c r="O3918" t="s">
        <v>8291</v>
      </c>
      <c r="P3918">
        <f t="shared" si="241"/>
        <v>0</v>
      </c>
      <c r="Q3918" t="s">
        <v>7235</v>
      </c>
      <c r="R3918" s="12" t="s">
        <v>8327</v>
      </c>
      <c r="S3918" t="s">
        <v>8330</v>
      </c>
      <c r="T3918" s="17">
        <f t="shared" si="242"/>
        <v>42245.016736111109</v>
      </c>
      <c r="U3918" s="17">
        <f t="shared" si="243"/>
        <v>42839.171990740739</v>
      </c>
    </row>
    <row r="3919" spans="2:21" ht="42.75" hidden="1" x14ac:dyDescent="0.45">
      <c r="B3919">
        <v>1706</v>
      </c>
      <c r="C3919" s="9" t="s">
        <v>1707</v>
      </c>
      <c r="D3919" s="3" t="s">
        <v>5816</v>
      </c>
      <c r="E3919" s="5">
        <v>5500</v>
      </c>
      <c r="F3919" s="7">
        <v>0</v>
      </c>
      <c r="G3919" t="s">
        <v>8220</v>
      </c>
      <c r="H3919" t="s">
        <v>8235</v>
      </c>
      <c r="I3919" t="s">
        <v>8248</v>
      </c>
      <c r="J3919">
        <v>1440314472</v>
      </c>
      <c r="K3919">
        <v>1435130472</v>
      </c>
      <c r="L3919" t="b">
        <v>0</v>
      </c>
      <c r="M3919">
        <v>0</v>
      </c>
      <c r="N3919" t="b">
        <v>0</v>
      </c>
      <c r="O3919" t="s">
        <v>8291</v>
      </c>
      <c r="P3919">
        <f t="shared" si="241"/>
        <v>0</v>
      </c>
      <c r="Q3919" t="s">
        <v>7235</v>
      </c>
      <c r="R3919" s="12" t="s">
        <v>8327</v>
      </c>
      <c r="S3919" t="s">
        <v>8330</v>
      </c>
      <c r="T3919" s="17">
        <f t="shared" si="242"/>
        <v>42179.306388888886</v>
      </c>
      <c r="U3919" s="17">
        <f t="shared" si="243"/>
        <v>42826.027905092589</v>
      </c>
    </row>
    <row r="3920" spans="2:21" ht="42.75" hidden="1" x14ac:dyDescent="0.45">
      <c r="B3920">
        <v>1708</v>
      </c>
      <c r="C3920" s="9" t="s">
        <v>1709</v>
      </c>
      <c r="D3920" s="3" t="s">
        <v>5818</v>
      </c>
      <c r="E3920" s="5">
        <v>7000</v>
      </c>
      <c r="F3920" s="7">
        <v>0</v>
      </c>
      <c r="G3920" t="s">
        <v>8220</v>
      </c>
      <c r="H3920" t="s">
        <v>8223</v>
      </c>
      <c r="I3920" t="s">
        <v>8245</v>
      </c>
      <c r="J3920">
        <v>1462135706</v>
      </c>
      <c r="K3920">
        <v>1458679706</v>
      </c>
      <c r="L3920" t="b">
        <v>0</v>
      </c>
      <c r="M3920">
        <v>0</v>
      </c>
      <c r="N3920" t="b">
        <v>0</v>
      </c>
      <c r="O3920" t="s">
        <v>8291</v>
      </c>
      <c r="P3920">
        <f t="shared" si="241"/>
        <v>0</v>
      </c>
      <c r="Q3920" t="s">
        <v>7235</v>
      </c>
      <c r="R3920" s="12" t="s">
        <v>8327</v>
      </c>
      <c r="S3920" t="s">
        <v>8330</v>
      </c>
      <c r="T3920" s="17">
        <f t="shared" si="242"/>
        <v>42451.866967592592</v>
      </c>
      <c r="U3920" s="17">
        <f t="shared" si="243"/>
        <v>42820.147916666669</v>
      </c>
    </row>
    <row r="3921" spans="2:21" ht="42.75" hidden="1" x14ac:dyDescent="0.45">
      <c r="B3921">
        <v>1712</v>
      </c>
      <c r="C3921" s="9" t="s">
        <v>1713</v>
      </c>
      <c r="D3921" s="3" t="s">
        <v>5822</v>
      </c>
      <c r="E3921" s="5">
        <v>5000</v>
      </c>
      <c r="F3921" s="7">
        <v>0</v>
      </c>
      <c r="G3921" t="s">
        <v>8220</v>
      </c>
      <c r="H3921" t="s">
        <v>8223</v>
      </c>
      <c r="I3921" t="s">
        <v>8245</v>
      </c>
      <c r="J3921">
        <v>1435701353</v>
      </c>
      <c r="K3921">
        <v>1430517353</v>
      </c>
      <c r="L3921" t="b">
        <v>0</v>
      </c>
      <c r="M3921">
        <v>0</v>
      </c>
      <c r="N3921" t="b">
        <v>0</v>
      </c>
      <c r="O3921" t="s">
        <v>8291</v>
      </c>
      <c r="P3921">
        <f t="shared" si="241"/>
        <v>0</v>
      </c>
      <c r="Q3921" t="s">
        <v>7235</v>
      </c>
      <c r="R3921" s="12" t="s">
        <v>8327</v>
      </c>
      <c r="S3921" t="s">
        <v>8330</v>
      </c>
      <c r="T3921" s="17">
        <f t="shared" si="242"/>
        <v>42125.913807870369</v>
      </c>
      <c r="U3921" s="17">
        <f t="shared" si="243"/>
        <v>42256.666666666672</v>
      </c>
    </row>
    <row r="3922" spans="2:21" ht="42.75" hidden="1" x14ac:dyDescent="0.45">
      <c r="B3922">
        <v>1721</v>
      </c>
      <c r="C3922" s="9" t="s">
        <v>1722</v>
      </c>
      <c r="D3922" s="3" t="s">
        <v>5831</v>
      </c>
      <c r="E3922" s="5">
        <v>5000</v>
      </c>
      <c r="F3922" s="7">
        <v>0</v>
      </c>
      <c r="G3922" t="s">
        <v>8220</v>
      </c>
      <c r="H3922" t="s">
        <v>8223</v>
      </c>
      <c r="I3922" t="s">
        <v>8245</v>
      </c>
      <c r="J3922">
        <v>1449831863</v>
      </c>
      <c r="K3922">
        <v>1447239863</v>
      </c>
      <c r="L3922" t="b">
        <v>0</v>
      </c>
      <c r="M3922">
        <v>0</v>
      </c>
      <c r="N3922" t="b">
        <v>0</v>
      </c>
      <c r="O3922" t="s">
        <v>8291</v>
      </c>
      <c r="P3922">
        <f t="shared" si="241"/>
        <v>0</v>
      </c>
      <c r="Q3922" t="s">
        <v>7235</v>
      </c>
      <c r="R3922" s="12" t="s">
        <v>8327</v>
      </c>
      <c r="S3922" t="s">
        <v>8330</v>
      </c>
      <c r="T3922" s="17">
        <f t="shared" si="242"/>
        <v>42319.461377314816</v>
      </c>
      <c r="U3922" s="17">
        <f t="shared" si="243"/>
        <v>42239.306388888886</v>
      </c>
    </row>
    <row r="3923" spans="2:21" ht="42.75" hidden="1" x14ac:dyDescent="0.45">
      <c r="B3923">
        <v>1729</v>
      </c>
      <c r="C3923" s="9" t="s">
        <v>1730</v>
      </c>
      <c r="D3923" s="3" t="s">
        <v>5839</v>
      </c>
      <c r="E3923" s="5">
        <v>10000</v>
      </c>
      <c r="F3923" s="7">
        <v>0</v>
      </c>
      <c r="G3923" t="s">
        <v>8220</v>
      </c>
      <c r="H3923" t="s">
        <v>8223</v>
      </c>
      <c r="I3923" t="s">
        <v>8245</v>
      </c>
      <c r="J3923">
        <v>1465521306</v>
      </c>
      <c r="K3923">
        <v>1460337306</v>
      </c>
      <c r="L3923" t="b">
        <v>0</v>
      </c>
      <c r="M3923">
        <v>0</v>
      </c>
      <c r="N3923" t="b">
        <v>0</v>
      </c>
      <c r="O3923" t="s">
        <v>8291</v>
      </c>
      <c r="P3923">
        <f t="shared" si="241"/>
        <v>0</v>
      </c>
      <c r="Q3923" t="s">
        <v>7235</v>
      </c>
      <c r="R3923" s="12" t="s">
        <v>8327</v>
      </c>
      <c r="S3923" t="s">
        <v>8330</v>
      </c>
      <c r="T3923" s="17">
        <f t="shared" si="242"/>
        <v>42471.052152777775</v>
      </c>
      <c r="U3923" s="17">
        <f t="shared" si="243"/>
        <v>42491.866967592592</v>
      </c>
    </row>
    <row r="3924" spans="2:21" ht="42.75" hidden="1" x14ac:dyDescent="0.45">
      <c r="B3924">
        <v>1730</v>
      </c>
      <c r="C3924" s="9" t="s">
        <v>1731</v>
      </c>
      <c r="D3924" s="3" t="s">
        <v>5840</v>
      </c>
      <c r="E3924" s="5">
        <v>3000</v>
      </c>
      <c r="F3924" s="7">
        <v>0</v>
      </c>
      <c r="G3924" t="s">
        <v>8220</v>
      </c>
      <c r="H3924" t="s">
        <v>8223</v>
      </c>
      <c r="I3924" t="s">
        <v>8245</v>
      </c>
      <c r="J3924">
        <v>1445738783</v>
      </c>
      <c r="K3924">
        <v>1443146783</v>
      </c>
      <c r="L3924" t="b">
        <v>0</v>
      </c>
      <c r="M3924">
        <v>0</v>
      </c>
      <c r="N3924" t="b">
        <v>0</v>
      </c>
      <c r="O3924" t="s">
        <v>8291</v>
      </c>
      <c r="P3924">
        <f t="shared" si="241"/>
        <v>0</v>
      </c>
      <c r="Q3924" t="s">
        <v>7235</v>
      </c>
      <c r="R3924" s="12" t="s">
        <v>8327</v>
      </c>
      <c r="S3924" t="s">
        <v>8330</v>
      </c>
      <c r="T3924" s="17">
        <f t="shared" si="242"/>
        <v>42272.087766203709</v>
      </c>
      <c r="U3924" s="17">
        <f t="shared" si="243"/>
        <v>42185.913807870369</v>
      </c>
    </row>
    <row r="3925" spans="2:21" ht="28.5" hidden="1" x14ac:dyDescent="0.45">
      <c r="B3925">
        <v>1731</v>
      </c>
      <c r="C3925" s="9" t="s">
        <v>1732</v>
      </c>
      <c r="D3925" s="3" t="s">
        <v>5841</v>
      </c>
      <c r="E3925" s="5">
        <v>1000</v>
      </c>
      <c r="F3925" s="7">
        <v>0</v>
      </c>
      <c r="G3925" t="s">
        <v>8220</v>
      </c>
      <c r="H3925" t="s">
        <v>8223</v>
      </c>
      <c r="I3925" t="s">
        <v>8245</v>
      </c>
      <c r="J3925">
        <v>1434034800</v>
      </c>
      <c r="K3925">
        <v>1432849552</v>
      </c>
      <c r="L3925" t="b">
        <v>0</v>
      </c>
      <c r="M3925">
        <v>0</v>
      </c>
      <c r="N3925" t="b">
        <v>0</v>
      </c>
      <c r="O3925" t="s">
        <v>8291</v>
      </c>
      <c r="P3925">
        <f t="shared" si="241"/>
        <v>0</v>
      </c>
      <c r="Q3925" t="s">
        <v>7235</v>
      </c>
      <c r="R3925" s="12" t="s">
        <v>8327</v>
      </c>
      <c r="S3925" t="s">
        <v>8330</v>
      </c>
      <c r="T3925" s="17">
        <f t="shared" si="242"/>
        <v>42152.906851851847</v>
      </c>
      <c r="U3925" s="17">
        <f t="shared" si="243"/>
        <v>42349.461377314816</v>
      </c>
    </row>
    <row r="3926" spans="2:21" ht="42.75" hidden="1" x14ac:dyDescent="0.45">
      <c r="B3926">
        <v>1732</v>
      </c>
      <c r="C3926" s="9" t="s">
        <v>1733</v>
      </c>
      <c r="D3926" s="3" t="s">
        <v>5842</v>
      </c>
      <c r="E3926" s="5">
        <v>4000</v>
      </c>
      <c r="F3926" s="7">
        <v>0</v>
      </c>
      <c r="G3926" t="s">
        <v>8220</v>
      </c>
      <c r="H3926" t="s">
        <v>8223</v>
      </c>
      <c r="I3926" t="s">
        <v>8245</v>
      </c>
      <c r="J3926">
        <v>1452920400</v>
      </c>
      <c r="K3926">
        <v>1447777481</v>
      </c>
      <c r="L3926" t="b">
        <v>0</v>
      </c>
      <c r="M3926">
        <v>0</v>
      </c>
      <c r="N3926" t="b">
        <v>0</v>
      </c>
      <c r="O3926" t="s">
        <v>8291</v>
      </c>
      <c r="P3926">
        <f t="shared" si="241"/>
        <v>0</v>
      </c>
      <c r="Q3926" t="s">
        <v>7235</v>
      </c>
      <c r="R3926" s="12" t="s">
        <v>8327</v>
      </c>
      <c r="S3926" t="s">
        <v>8330</v>
      </c>
      <c r="T3926" s="17">
        <f t="shared" si="242"/>
        <v>42325.683807870373</v>
      </c>
      <c r="U3926" s="17">
        <f t="shared" si="243"/>
        <v>42531.052152777775</v>
      </c>
    </row>
    <row r="3927" spans="2:21" ht="42.75" hidden="1" x14ac:dyDescent="0.45">
      <c r="B3927">
        <v>1733</v>
      </c>
      <c r="C3927" s="9" t="s">
        <v>1734</v>
      </c>
      <c r="D3927" s="3" t="s">
        <v>5843</v>
      </c>
      <c r="E3927" s="5">
        <v>10000</v>
      </c>
      <c r="F3927" s="7">
        <v>0</v>
      </c>
      <c r="G3927" t="s">
        <v>8220</v>
      </c>
      <c r="H3927" t="s">
        <v>8223</v>
      </c>
      <c r="I3927" t="s">
        <v>8245</v>
      </c>
      <c r="J3927">
        <v>1473802200</v>
      </c>
      <c r="K3927">
        <v>1472746374</v>
      </c>
      <c r="L3927" t="b">
        <v>0</v>
      </c>
      <c r="M3927">
        <v>0</v>
      </c>
      <c r="N3927" t="b">
        <v>0</v>
      </c>
      <c r="O3927" t="s">
        <v>8291</v>
      </c>
      <c r="P3927">
        <f t="shared" si="241"/>
        <v>0</v>
      </c>
      <c r="Q3927" t="s">
        <v>7235</v>
      </c>
      <c r="R3927" s="12" t="s">
        <v>8327</v>
      </c>
      <c r="S3927" t="s">
        <v>8330</v>
      </c>
      <c r="T3927" s="17">
        <f t="shared" si="242"/>
        <v>42614.675625000003</v>
      </c>
      <c r="U3927" s="17">
        <f t="shared" si="243"/>
        <v>42302.087766203709</v>
      </c>
    </row>
    <row r="3928" spans="2:21" ht="42.75" hidden="1" x14ac:dyDescent="0.45">
      <c r="B3928">
        <v>1740</v>
      </c>
      <c r="C3928" s="9" t="s">
        <v>1741</v>
      </c>
      <c r="D3928" s="3" t="s">
        <v>5850</v>
      </c>
      <c r="E3928" s="5">
        <v>3000</v>
      </c>
      <c r="F3928" s="7">
        <v>0</v>
      </c>
      <c r="G3928" t="s">
        <v>8220</v>
      </c>
      <c r="H3928" t="s">
        <v>8223</v>
      </c>
      <c r="I3928" t="s">
        <v>8245</v>
      </c>
      <c r="J3928">
        <v>1437075422</v>
      </c>
      <c r="K3928">
        <v>1434483422</v>
      </c>
      <c r="L3928" t="b">
        <v>0</v>
      </c>
      <c r="M3928">
        <v>0</v>
      </c>
      <c r="N3928" t="b">
        <v>0</v>
      </c>
      <c r="O3928" t="s">
        <v>8291</v>
      </c>
      <c r="P3928">
        <f t="shared" si="241"/>
        <v>0</v>
      </c>
      <c r="Q3928" t="s">
        <v>7235</v>
      </c>
      <c r="R3928" s="12" t="s">
        <v>8327</v>
      </c>
      <c r="S3928" t="s">
        <v>8330</v>
      </c>
      <c r="T3928" s="17">
        <f t="shared" si="242"/>
        <v>42171.817384259266</v>
      </c>
      <c r="U3928" s="17">
        <f t="shared" si="243"/>
        <v>42166.625</v>
      </c>
    </row>
    <row r="3929" spans="2:21" ht="28.5" hidden="1" x14ac:dyDescent="0.45">
      <c r="B3929">
        <v>1766</v>
      </c>
      <c r="C3929" s="9" t="s">
        <v>1767</v>
      </c>
      <c r="D3929" s="3" t="s">
        <v>5876</v>
      </c>
      <c r="E3929" s="5">
        <v>1500</v>
      </c>
      <c r="F3929" s="7">
        <v>0</v>
      </c>
      <c r="G3929" t="s">
        <v>8220</v>
      </c>
      <c r="H3929" t="s">
        <v>8225</v>
      </c>
      <c r="I3929" t="s">
        <v>8247</v>
      </c>
      <c r="J3929">
        <v>1408999088</v>
      </c>
      <c r="K3929">
        <v>1407184688</v>
      </c>
      <c r="L3929" t="b">
        <v>1</v>
      </c>
      <c r="M3929">
        <v>0</v>
      </c>
      <c r="N3929" t="b">
        <v>0</v>
      </c>
      <c r="O3929" t="s">
        <v>8283</v>
      </c>
      <c r="P3929">
        <f t="shared" si="241"/>
        <v>0</v>
      </c>
      <c r="Q3929" t="s">
        <v>7235</v>
      </c>
      <c r="R3929" s="12" t="s">
        <v>8313</v>
      </c>
      <c r="S3929" t="s">
        <v>8314</v>
      </c>
      <c r="T3929" s="17">
        <f t="shared" si="242"/>
        <v>41855.859814814816</v>
      </c>
      <c r="U3929" s="17">
        <f t="shared" si="243"/>
        <v>42385.208333333328</v>
      </c>
    </row>
    <row r="3930" spans="2:21" ht="42.75" hidden="1" x14ac:dyDescent="0.45">
      <c r="B3930">
        <v>1813</v>
      </c>
      <c r="C3930" s="9" t="s">
        <v>1814</v>
      </c>
      <c r="D3930" s="3" t="s">
        <v>5923</v>
      </c>
      <c r="E3930" s="5">
        <v>8750</v>
      </c>
      <c r="F3930" s="7">
        <v>0</v>
      </c>
      <c r="G3930" t="s">
        <v>8220</v>
      </c>
      <c r="H3930" t="s">
        <v>8224</v>
      </c>
      <c r="I3930" t="s">
        <v>8246</v>
      </c>
      <c r="J3930">
        <v>1407532812</v>
      </c>
      <c r="K3930">
        <v>1404940812</v>
      </c>
      <c r="L3930" t="b">
        <v>0</v>
      </c>
      <c r="M3930">
        <v>0</v>
      </c>
      <c r="N3930" t="b">
        <v>0</v>
      </c>
      <c r="O3930" t="s">
        <v>8283</v>
      </c>
      <c r="P3930">
        <f t="shared" si="241"/>
        <v>0</v>
      </c>
      <c r="Q3930" t="s">
        <v>7235</v>
      </c>
      <c r="R3930" s="12" t="s">
        <v>8313</v>
      </c>
      <c r="S3930" t="s">
        <v>8314</v>
      </c>
      <c r="T3930" s="17">
        <f t="shared" si="242"/>
        <v>41829.889027777775</v>
      </c>
      <c r="U3930" s="17">
        <f t="shared" si="243"/>
        <v>42626.895833333328</v>
      </c>
    </row>
    <row r="3931" spans="2:21" ht="42.75" hidden="1" x14ac:dyDescent="0.45">
      <c r="B3931">
        <v>1815</v>
      </c>
      <c r="C3931" s="9" t="s">
        <v>1816</v>
      </c>
      <c r="D3931" s="3" t="s">
        <v>5925</v>
      </c>
      <c r="E3931" s="5">
        <v>3000</v>
      </c>
      <c r="F3931" s="7">
        <v>0</v>
      </c>
      <c r="G3931" t="s">
        <v>8220</v>
      </c>
      <c r="H3931" t="s">
        <v>8223</v>
      </c>
      <c r="I3931" t="s">
        <v>8245</v>
      </c>
      <c r="J3931">
        <v>1435787137</v>
      </c>
      <c r="K3931">
        <v>1434577537</v>
      </c>
      <c r="L3931" t="b">
        <v>0</v>
      </c>
      <c r="M3931">
        <v>0</v>
      </c>
      <c r="N3931" t="b">
        <v>0</v>
      </c>
      <c r="O3931" t="s">
        <v>8283</v>
      </c>
      <c r="P3931">
        <f t="shared" si="241"/>
        <v>0</v>
      </c>
      <c r="Q3931" t="s">
        <v>7235</v>
      </c>
      <c r="R3931" s="12" t="s">
        <v>8313</v>
      </c>
      <c r="S3931" t="s">
        <v>8314</v>
      </c>
      <c r="T3931" s="17">
        <f t="shared" si="242"/>
        <v>42172.906678240746</v>
      </c>
      <c r="U3931" s="17">
        <f t="shared" si="243"/>
        <v>42201.817384259266</v>
      </c>
    </row>
    <row r="3932" spans="2:21" ht="28.5" hidden="1" x14ac:dyDescent="0.45">
      <c r="B3932">
        <v>1818</v>
      </c>
      <c r="C3932" s="9" t="s">
        <v>1819</v>
      </c>
      <c r="D3932" s="3" t="s">
        <v>5928</v>
      </c>
      <c r="E3932" s="5">
        <v>15000</v>
      </c>
      <c r="F3932" s="7">
        <v>0</v>
      </c>
      <c r="G3932" t="s">
        <v>8220</v>
      </c>
      <c r="H3932" t="s">
        <v>8223</v>
      </c>
      <c r="I3932" t="s">
        <v>8245</v>
      </c>
      <c r="J3932">
        <v>1428035850</v>
      </c>
      <c r="K3932">
        <v>1425447450</v>
      </c>
      <c r="L3932" t="b">
        <v>0</v>
      </c>
      <c r="M3932">
        <v>0</v>
      </c>
      <c r="N3932" t="b">
        <v>0</v>
      </c>
      <c r="O3932" t="s">
        <v>8283</v>
      </c>
      <c r="P3932">
        <f t="shared" si="241"/>
        <v>0</v>
      </c>
      <c r="Q3932" t="s">
        <v>7235</v>
      </c>
      <c r="R3932" s="12" t="s">
        <v>8313</v>
      </c>
      <c r="S3932" t="s">
        <v>8314</v>
      </c>
      <c r="T3932" s="17">
        <f t="shared" si="242"/>
        <v>42067.234375</v>
      </c>
      <c r="U3932" s="17">
        <f t="shared" si="243"/>
        <v>41876.859814814816</v>
      </c>
    </row>
    <row r="3933" spans="2:21" ht="42.75" hidden="1" x14ac:dyDescent="0.45">
      <c r="B3933">
        <v>1861</v>
      </c>
      <c r="C3933" s="9" t="s">
        <v>1862</v>
      </c>
      <c r="D3933" s="3" t="s">
        <v>5971</v>
      </c>
      <c r="E3933" s="5">
        <v>250000</v>
      </c>
      <c r="F3933" s="7">
        <v>0</v>
      </c>
      <c r="G3933" t="s">
        <v>8220</v>
      </c>
      <c r="H3933" t="s">
        <v>8224</v>
      </c>
      <c r="I3933" t="s">
        <v>8246</v>
      </c>
      <c r="J3933">
        <v>1422256341</v>
      </c>
      <c r="K3933">
        <v>1419664341</v>
      </c>
      <c r="L3933" t="b">
        <v>0</v>
      </c>
      <c r="M3933">
        <v>0</v>
      </c>
      <c r="N3933" t="b">
        <v>0</v>
      </c>
      <c r="O3933" t="s">
        <v>8281</v>
      </c>
      <c r="P3933">
        <f t="shared" si="241"/>
        <v>0</v>
      </c>
      <c r="Q3933" t="s">
        <v>7235</v>
      </c>
      <c r="R3933" s="12" t="s">
        <v>8316</v>
      </c>
      <c r="S3933" t="s">
        <v>8344</v>
      </c>
      <c r="T3933" s="17">
        <f t="shared" si="242"/>
        <v>42000.300243055557</v>
      </c>
      <c r="U3933" s="17">
        <f t="shared" si="243"/>
        <v>41859.889027777775</v>
      </c>
    </row>
    <row r="3934" spans="2:21" ht="42.75" hidden="1" x14ac:dyDescent="0.45">
      <c r="B3934">
        <v>1869</v>
      </c>
      <c r="C3934" s="9" t="s">
        <v>1870</v>
      </c>
      <c r="D3934" s="3" t="s">
        <v>5979</v>
      </c>
      <c r="E3934" s="5">
        <v>10000</v>
      </c>
      <c r="F3934" s="7">
        <v>0</v>
      </c>
      <c r="G3934" t="s">
        <v>8220</v>
      </c>
      <c r="H3934" t="s">
        <v>8223</v>
      </c>
      <c r="I3934" t="s">
        <v>8245</v>
      </c>
      <c r="J3934">
        <v>1483488249</v>
      </c>
      <c r="K3934">
        <v>1480896249</v>
      </c>
      <c r="L3934" t="b">
        <v>0</v>
      </c>
      <c r="M3934">
        <v>0</v>
      </c>
      <c r="N3934" t="b">
        <v>0</v>
      </c>
      <c r="O3934" t="s">
        <v>8281</v>
      </c>
      <c r="P3934">
        <f t="shared" si="241"/>
        <v>0</v>
      </c>
      <c r="Q3934" t="s">
        <v>7235</v>
      </c>
      <c r="R3934" s="12" t="s">
        <v>8316</v>
      </c>
      <c r="S3934" t="s">
        <v>8344</v>
      </c>
      <c r="T3934" s="17">
        <f t="shared" si="242"/>
        <v>42709.002881944441</v>
      </c>
      <c r="U3934" s="17">
        <f t="shared" si="243"/>
        <v>42186.906678240746</v>
      </c>
    </row>
    <row r="3935" spans="2:21" ht="42.75" hidden="1" x14ac:dyDescent="0.45">
      <c r="B3935">
        <v>1876</v>
      </c>
      <c r="C3935" s="9" t="s">
        <v>1877</v>
      </c>
      <c r="D3935" s="3" t="s">
        <v>5986</v>
      </c>
      <c r="E3935" s="5">
        <v>280</v>
      </c>
      <c r="F3935" s="7">
        <v>0</v>
      </c>
      <c r="G3935" t="s">
        <v>8220</v>
      </c>
      <c r="H3935" t="s">
        <v>8225</v>
      </c>
      <c r="I3935" t="s">
        <v>8247</v>
      </c>
      <c r="J3935">
        <v>1402901405</v>
      </c>
      <c r="K3935">
        <v>1400309405</v>
      </c>
      <c r="L3935" t="b">
        <v>0</v>
      </c>
      <c r="M3935">
        <v>0</v>
      </c>
      <c r="N3935" t="b">
        <v>0</v>
      </c>
      <c r="O3935" t="s">
        <v>8281</v>
      </c>
      <c r="P3935">
        <f t="shared" si="241"/>
        <v>0</v>
      </c>
      <c r="Q3935" t="s">
        <v>7235</v>
      </c>
      <c r="R3935" s="12" t="s">
        <v>8316</v>
      </c>
      <c r="S3935" t="s">
        <v>8344</v>
      </c>
      <c r="T3935" s="17">
        <f t="shared" si="242"/>
        <v>41776.284780092588</v>
      </c>
      <c r="U3935" s="17">
        <f t="shared" si="243"/>
        <v>42097.192708333328</v>
      </c>
    </row>
    <row r="3936" spans="2:21" ht="28.5" hidden="1" x14ac:dyDescent="0.45">
      <c r="B3936">
        <v>1877</v>
      </c>
      <c r="C3936" s="9" t="s">
        <v>1878</v>
      </c>
      <c r="D3936" s="3" t="s">
        <v>5987</v>
      </c>
      <c r="E3936" s="5">
        <v>60</v>
      </c>
      <c r="F3936" s="7">
        <v>0</v>
      </c>
      <c r="G3936" t="s">
        <v>8220</v>
      </c>
      <c r="H3936" t="s">
        <v>8223</v>
      </c>
      <c r="I3936" t="s">
        <v>8245</v>
      </c>
      <c r="J3936">
        <v>1425170525</v>
      </c>
      <c r="K3936">
        <v>1422664925</v>
      </c>
      <c r="L3936" t="b">
        <v>0</v>
      </c>
      <c r="M3936">
        <v>0</v>
      </c>
      <c r="N3936" t="b">
        <v>0</v>
      </c>
      <c r="O3936" t="s">
        <v>8281</v>
      </c>
      <c r="P3936">
        <f t="shared" si="241"/>
        <v>0</v>
      </c>
      <c r="Q3936" t="s">
        <v>7235</v>
      </c>
      <c r="R3936" s="12" t="s">
        <v>8316</v>
      </c>
      <c r="S3936" t="s">
        <v>8344</v>
      </c>
      <c r="T3936" s="17">
        <f t="shared" si="242"/>
        <v>42035.029224537036</v>
      </c>
      <c r="U3936" s="17">
        <f t="shared" si="243"/>
        <v>42030.300243055557</v>
      </c>
    </row>
    <row r="3937" spans="2:21" ht="42.75" hidden="1" x14ac:dyDescent="0.45">
      <c r="B3937">
        <v>1878</v>
      </c>
      <c r="C3937" s="9" t="s">
        <v>1879</v>
      </c>
      <c r="D3937" s="3" t="s">
        <v>5988</v>
      </c>
      <c r="E3937" s="5">
        <v>8000</v>
      </c>
      <c r="F3937" s="7">
        <v>0</v>
      </c>
      <c r="G3937" t="s">
        <v>8220</v>
      </c>
      <c r="H3937" t="s">
        <v>8225</v>
      </c>
      <c r="I3937" t="s">
        <v>8247</v>
      </c>
      <c r="J3937">
        <v>1402618355</v>
      </c>
      <c r="K3937">
        <v>1400026355</v>
      </c>
      <c r="L3937" t="b">
        <v>0</v>
      </c>
      <c r="M3937">
        <v>0</v>
      </c>
      <c r="N3937" t="b">
        <v>0</v>
      </c>
      <c r="O3937" t="s">
        <v>8281</v>
      </c>
      <c r="P3937">
        <f t="shared" si="241"/>
        <v>0</v>
      </c>
      <c r="Q3937" t="s">
        <v>7235</v>
      </c>
      <c r="R3937" s="12" t="s">
        <v>8316</v>
      </c>
      <c r="S3937" t="s">
        <v>8344</v>
      </c>
      <c r="T3937" s="17">
        <f t="shared" si="242"/>
        <v>41773.008738425924</v>
      </c>
      <c r="U3937" s="17">
        <f t="shared" si="243"/>
        <v>42739.002881944441</v>
      </c>
    </row>
    <row r="3938" spans="2:21" ht="42.75" hidden="1" x14ac:dyDescent="0.45">
      <c r="B3938">
        <v>1982</v>
      </c>
      <c r="C3938" s="9" t="s">
        <v>1983</v>
      </c>
      <c r="D3938" s="3" t="s">
        <v>6092</v>
      </c>
      <c r="E3938" s="5">
        <v>180000</v>
      </c>
      <c r="F3938" s="7">
        <v>0</v>
      </c>
      <c r="G3938" t="s">
        <v>8220</v>
      </c>
      <c r="H3938" t="s">
        <v>8230</v>
      </c>
      <c r="I3938" t="s">
        <v>8251</v>
      </c>
      <c r="J3938">
        <v>1480863887</v>
      </c>
      <c r="K3938">
        <v>1478268287</v>
      </c>
      <c r="L3938" t="b">
        <v>0</v>
      </c>
      <c r="M3938">
        <v>0</v>
      </c>
      <c r="N3938" t="b">
        <v>0</v>
      </c>
      <c r="O3938" t="s">
        <v>8294</v>
      </c>
      <c r="P3938">
        <f t="shared" si="241"/>
        <v>0</v>
      </c>
      <c r="Q3938" t="s">
        <v>7235</v>
      </c>
      <c r="R3938" s="12" t="s">
        <v>8313</v>
      </c>
      <c r="S3938" t="s">
        <v>8353</v>
      </c>
      <c r="T3938" s="17">
        <f t="shared" si="242"/>
        <v>42678.586655092593</v>
      </c>
      <c r="U3938" s="17">
        <f t="shared" si="243"/>
        <v>41806.284780092588</v>
      </c>
    </row>
    <row r="3939" spans="2:21" ht="42.75" hidden="1" x14ac:dyDescent="0.45">
      <c r="B3939">
        <v>1993</v>
      </c>
      <c r="C3939" s="9" t="s">
        <v>1994</v>
      </c>
      <c r="D3939" s="3" t="s">
        <v>6103</v>
      </c>
      <c r="E3939" s="5">
        <v>2000</v>
      </c>
      <c r="F3939" s="7">
        <v>0</v>
      </c>
      <c r="G3939" t="s">
        <v>8220</v>
      </c>
      <c r="H3939" t="s">
        <v>8224</v>
      </c>
      <c r="I3939" t="s">
        <v>8246</v>
      </c>
      <c r="J3939">
        <v>1450706837</v>
      </c>
      <c r="K3939">
        <v>1448114837</v>
      </c>
      <c r="L3939" t="b">
        <v>0</v>
      </c>
      <c r="M3939">
        <v>0</v>
      </c>
      <c r="N3939" t="b">
        <v>0</v>
      </c>
      <c r="O3939" t="s">
        <v>8294</v>
      </c>
      <c r="P3939">
        <f t="shared" si="241"/>
        <v>0</v>
      </c>
      <c r="Q3939" t="s">
        <v>7235</v>
      </c>
      <c r="R3939" s="12" t="s">
        <v>8313</v>
      </c>
      <c r="S3939" t="s">
        <v>8353</v>
      </c>
      <c r="T3939" s="17">
        <f t="shared" si="242"/>
        <v>42329.58839120371</v>
      </c>
      <c r="U3939" s="17">
        <f t="shared" si="243"/>
        <v>42064.029224537036</v>
      </c>
    </row>
    <row r="3940" spans="2:21" ht="57" hidden="1" x14ac:dyDescent="0.45">
      <c r="B3940">
        <v>1994</v>
      </c>
      <c r="C3940" s="9" t="s">
        <v>1995</v>
      </c>
      <c r="D3940" s="3" t="s">
        <v>6104</v>
      </c>
      <c r="E3940" s="5">
        <v>3200</v>
      </c>
      <c r="F3940" s="7">
        <v>0</v>
      </c>
      <c r="G3940" t="s">
        <v>8220</v>
      </c>
      <c r="H3940" t="s">
        <v>8223</v>
      </c>
      <c r="I3940" t="s">
        <v>8245</v>
      </c>
      <c r="J3940">
        <v>1481072942</v>
      </c>
      <c r="K3940">
        <v>1475885342</v>
      </c>
      <c r="L3940" t="b">
        <v>0</v>
      </c>
      <c r="M3940">
        <v>0</v>
      </c>
      <c r="N3940" t="b">
        <v>0</v>
      </c>
      <c r="O3940" t="s">
        <v>8294</v>
      </c>
      <c r="P3940">
        <f t="shared" si="241"/>
        <v>0</v>
      </c>
      <c r="Q3940" t="s">
        <v>7235</v>
      </c>
      <c r="R3940" s="12" t="s">
        <v>8313</v>
      </c>
      <c r="S3940" t="s">
        <v>8353</v>
      </c>
      <c r="T3940" s="17">
        <f t="shared" si="242"/>
        <v>42651.006273148145</v>
      </c>
      <c r="U3940" s="17">
        <f t="shared" si="243"/>
        <v>41803.008738425924</v>
      </c>
    </row>
    <row r="3941" spans="2:21" ht="42.75" hidden="1" x14ac:dyDescent="0.45">
      <c r="B3941">
        <v>1996</v>
      </c>
      <c r="C3941" s="9" t="s">
        <v>1997</v>
      </c>
      <c r="D3941" s="3" t="s">
        <v>6106</v>
      </c>
      <c r="E3941" s="5">
        <v>133800</v>
      </c>
      <c r="F3941" s="7">
        <v>0</v>
      </c>
      <c r="G3941" t="s">
        <v>8220</v>
      </c>
      <c r="H3941" t="s">
        <v>8223</v>
      </c>
      <c r="I3941" t="s">
        <v>8245</v>
      </c>
      <c r="J3941">
        <v>1405021211</v>
      </c>
      <c r="K3941">
        <v>1402429211</v>
      </c>
      <c r="L3941" t="b">
        <v>0</v>
      </c>
      <c r="M3941">
        <v>0</v>
      </c>
      <c r="N3941" t="b">
        <v>0</v>
      </c>
      <c r="O3941" t="s">
        <v>8294</v>
      </c>
      <c r="P3941">
        <f t="shared" si="241"/>
        <v>0</v>
      </c>
      <c r="Q3941" t="s">
        <v>7235</v>
      </c>
      <c r="R3941" s="12" t="s">
        <v>8313</v>
      </c>
      <c r="S3941" t="s">
        <v>8353</v>
      </c>
      <c r="T3941" s="17">
        <f t="shared" si="242"/>
        <v>41800.819571759261</v>
      </c>
      <c r="U3941" s="17">
        <f t="shared" si="243"/>
        <v>42708.628321759257</v>
      </c>
    </row>
    <row r="3942" spans="2:21" ht="42.75" hidden="1" x14ac:dyDescent="0.45">
      <c r="B3942">
        <v>1997</v>
      </c>
      <c r="C3942" s="9" t="s">
        <v>1998</v>
      </c>
      <c r="D3942" s="3" t="s">
        <v>6107</v>
      </c>
      <c r="E3942" s="5">
        <v>6500</v>
      </c>
      <c r="F3942" s="7">
        <v>0</v>
      </c>
      <c r="G3942" t="s">
        <v>8220</v>
      </c>
      <c r="H3942" t="s">
        <v>8223</v>
      </c>
      <c r="I3942" t="s">
        <v>8245</v>
      </c>
      <c r="J3942">
        <v>1409091612</v>
      </c>
      <c r="K3942">
        <v>1406499612</v>
      </c>
      <c r="L3942" t="b">
        <v>0</v>
      </c>
      <c r="M3942">
        <v>0</v>
      </c>
      <c r="N3942" t="b">
        <v>0</v>
      </c>
      <c r="O3942" t="s">
        <v>8294</v>
      </c>
      <c r="P3942">
        <f t="shared" si="241"/>
        <v>0</v>
      </c>
      <c r="Q3942" t="s">
        <v>7235</v>
      </c>
      <c r="R3942" s="12" t="s">
        <v>8313</v>
      </c>
      <c r="S3942" t="s">
        <v>8353</v>
      </c>
      <c r="T3942" s="17">
        <f t="shared" si="242"/>
        <v>41847.930694444447</v>
      </c>
      <c r="U3942" s="17">
        <f t="shared" si="243"/>
        <v>42359.58839120371</v>
      </c>
    </row>
    <row r="3943" spans="2:21" ht="42.75" hidden="1" x14ac:dyDescent="0.45">
      <c r="B3943">
        <v>2141</v>
      </c>
      <c r="C3943" s="9" t="s">
        <v>2142</v>
      </c>
      <c r="D3943" s="3" t="s">
        <v>6251</v>
      </c>
      <c r="E3943" s="5">
        <v>15000</v>
      </c>
      <c r="F3943" s="7">
        <v>0</v>
      </c>
      <c r="G3943" t="s">
        <v>8220</v>
      </c>
      <c r="H3943" t="s">
        <v>8223</v>
      </c>
      <c r="I3943" t="s">
        <v>8245</v>
      </c>
      <c r="J3943">
        <v>1415947159</v>
      </c>
      <c r="K3943">
        <v>1413351559</v>
      </c>
      <c r="L3943" t="b">
        <v>0</v>
      </c>
      <c r="M3943">
        <v>0</v>
      </c>
      <c r="N3943" t="b">
        <v>0</v>
      </c>
      <c r="O3943" t="s">
        <v>8280</v>
      </c>
      <c r="P3943">
        <f t="shared" si="241"/>
        <v>0</v>
      </c>
      <c r="Q3943" t="s">
        <v>7235</v>
      </c>
      <c r="R3943" s="12" t="s">
        <v>8316</v>
      </c>
      <c r="S3943" t="s">
        <v>8334</v>
      </c>
      <c r="T3943" s="17">
        <f t="shared" si="242"/>
        <v>41927.235636574071</v>
      </c>
      <c r="U3943" s="17">
        <f t="shared" si="243"/>
        <v>42711.047939814816</v>
      </c>
    </row>
    <row r="3944" spans="2:21" ht="42.75" hidden="1" x14ac:dyDescent="0.45">
      <c r="B3944">
        <v>2149</v>
      </c>
      <c r="C3944" s="9" t="s">
        <v>2150</v>
      </c>
      <c r="D3944" s="3" t="s">
        <v>6259</v>
      </c>
      <c r="E3944" s="5">
        <v>2000</v>
      </c>
      <c r="F3944" s="7">
        <v>0</v>
      </c>
      <c r="G3944" t="s">
        <v>8220</v>
      </c>
      <c r="H3944" t="s">
        <v>8223</v>
      </c>
      <c r="I3944" t="s">
        <v>8245</v>
      </c>
      <c r="J3944">
        <v>1280534400</v>
      </c>
      <c r="K3944">
        <v>1277512556</v>
      </c>
      <c r="L3944" t="b">
        <v>0</v>
      </c>
      <c r="M3944">
        <v>0</v>
      </c>
      <c r="N3944" t="b">
        <v>0</v>
      </c>
      <c r="O3944" t="s">
        <v>8280</v>
      </c>
      <c r="P3944">
        <f t="shared" si="241"/>
        <v>0</v>
      </c>
      <c r="Q3944" t="s">
        <v>7235</v>
      </c>
      <c r="R3944" s="12" t="s">
        <v>8316</v>
      </c>
      <c r="S3944" t="s">
        <v>8334</v>
      </c>
      <c r="T3944" s="17">
        <f t="shared" si="242"/>
        <v>40355.024953703702</v>
      </c>
      <c r="U3944" s="17">
        <f t="shared" si="243"/>
        <v>41830.819571759261</v>
      </c>
    </row>
    <row r="3945" spans="2:21" ht="42.75" hidden="1" x14ac:dyDescent="0.45">
      <c r="B3945">
        <v>2341</v>
      </c>
      <c r="C3945" s="9" t="s">
        <v>2342</v>
      </c>
      <c r="D3945" s="3" t="s">
        <v>6451</v>
      </c>
      <c r="E3945" s="5">
        <v>5000</v>
      </c>
      <c r="F3945" s="7">
        <v>0</v>
      </c>
      <c r="G3945" t="s">
        <v>8219</v>
      </c>
      <c r="H3945" t="s">
        <v>8223</v>
      </c>
      <c r="I3945" t="s">
        <v>8245</v>
      </c>
      <c r="J3945">
        <v>1436729504</v>
      </c>
      <c r="K3945">
        <v>1434137504</v>
      </c>
      <c r="L3945" t="b">
        <v>0</v>
      </c>
      <c r="M3945">
        <v>0</v>
      </c>
      <c r="N3945" t="b">
        <v>0</v>
      </c>
      <c r="O3945" t="s">
        <v>8270</v>
      </c>
      <c r="P3945">
        <f t="shared" si="241"/>
        <v>0</v>
      </c>
      <c r="Q3945" t="s">
        <v>7235</v>
      </c>
      <c r="R3945" s="12" t="s">
        <v>8308</v>
      </c>
      <c r="S3945" t="s">
        <v>8342</v>
      </c>
      <c r="T3945" s="17">
        <f t="shared" si="242"/>
        <v>42167.813703703709</v>
      </c>
      <c r="U3945" s="17">
        <f t="shared" si="243"/>
        <v>41877.930694444447</v>
      </c>
    </row>
    <row r="3946" spans="2:21" ht="42.75" hidden="1" x14ac:dyDescent="0.45">
      <c r="B3946">
        <v>2342</v>
      </c>
      <c r="C3946" s="9" t="s">
        <v>2343</v>
      </c>
      <c r="D3946" s="3" t="s">
        <v>6452</v>
      </c>
      <c r="E3946" s="5">
        <v>5500</v>
      </c>
      <c r="F3946" s="7">
        <v>0</v>
      </c>
      <c r="G3946" t="s">
        <v>8219</v>
      </c>
      <c r="H3946" t="s">
        <v>8223</v>
      </c>
      <c r="I3946" t="s">
        <v>8245</v>
      </c>
      <c r="J3946">
        <v>1412571600</v>
      </c>
      <c r="K3946">
        <v>1410799870</v>
      </c>
      <c r="L3946" t="b">
        <v>0</v>
      </c>
      <c r="M3946">
        <v>0</v>
      </c>
      <c r="N3946" t="b">
        <v>0</v>
      </c>
      <c r="O3946" t="s">
        <v>8270</v>
      </c>
      <c r="P3946">
        <f t="shared" si="241"/>
        <v>0</v>
      </c>
      <c r="Q3946" t="s">
        <v>7235</v>
      </c>
      <c r="R3946" s="12" t="s">
        <v>8308</v>
      </c>
      <c r="S3946" t="s">
        <v>8342</v>
      </c>
      <c r="T3946" s="17">
        <f t="shared" si="242"/>
        <v>41897.702199074076</v>
      </c>
      <c r="U3946" s="17">
        <f t="shared" si="243"/>
        <v>41957.277303240742</v>
      </c>
    </row>
    <row r="3947" spans="2:21" ht="42.75" hidden="1" x14ac:dyDescent="0.45">
      <c r="B3947">
        <v>2345</v>
      </c>
      <c r="C3947" s="9" t="s">
        <v>2346</v>
      </c>
      <c r="D3947" s="3" t="s">
        <v>6455</v>
      </c>
      <c r="E3947" s="5">
        <v>3000</v>
      </c>
      <c r="F3947" s="7">
        <v>0</v>
      </c>
      <c r="G3947" t="s">
        <v>8219</v>
      </c>
      <c r="H3947" t="s">
        <v>8223</v>
      </c>
      <c r="I3947" t="s">
        <v>8245</v>
      </c>
      <c r="J3947">
        <v>1427845140</v>
      </c>
      <c r="K3947">
        <v>1424822556</v>
      </c>
      <c r="L3947" t="b">
        <v>0</v>
      </c>
      <c r="M3947">
        <v>0</v>
      </c>
      <c r="N3947" t="b">
        <v>0</v>
      </c>
      <c r="O3947" t="s">
        <v>8270</v>
      </c>
      <c r="P3947">
        <f t="shared" si="241"/>
        <v>0</v>
      </c>
      <c r="Q3947" t="s">
        <v>7235</v>
      </c>
      <c r="R3947" s="12" t="s">
        <v>8308</v>
      </c>
      <c r="S3947" t="s">
        <v>8342</v>
      </c>
      <c r="T3947" s="17">
        <f t="shared" si="242"/>
        <v>42060.001805555556</v>
      </c>
      <c r="U3947" s="17">
        <f t="shared" si="243"/>
        <v>40390</v>
      </c>
    </row>
    <row r="3948" spans="2:21" ht="42.75" hidden="1" x14ac:dyDescent="0.45">
      <c r="B3948">
        <v>2349</v>
      </c>
      <c r="C3948" s="9" t="s">
        <v>2350</v>
      </c>
      <c r="D3948" s="3" t="s">
        <v>6459</v>
      </c>
      <c r="E3948" s="5">
        <v>474900</v>
      </c>
      <c r="F3948" s="7">
        <v>0</v>
      </c>
      <c r="G3948" t="s">
        <v>8219</v>
      </c>
      <c r="H3948" t="s">
        <v>8234</v>
      </c>
      <c r="I3948" t="s">
        <v>8254</v>
      </c>
      <c r="J3948">
        <v>1439318228</v>
      </c>
      <c r="K3948">
        <v>1436812628</v>
      </c>
      <c r="L3948" t="b">
        <v>0</v>
      </c>
      <c r="M3948">
        <v>0</v>
      </c>
      <c r="N3948" t="b">
        <v>0</v>
      </c>
      <c r="O3948" t="s">
        <v>8270</v>
      </c>
      <c r="P3948">
        <f t="shared" si="241"/>
        <v>0</v>
      </c>
      <c r="Q3948" t="s">
        <v>7235</v>
      </c>
      <c r="R3948" s="12" t="s">
        <v>8308</v>
      </c>
      <c r="S3948" t="s">
        <v>8342</v>
      </c>
      <c r="T3948" s="17">
        <f t="shared" si="242"/>
        <v>42198.775787037041</v>
      </c>
      <c r="U3948" s="17">
        <f t="shared" si="243"/>
        <v>42197.813703703709</v>
      </c>
    </row>
    <row r="3949" spans="2:21" ht="42.75" hidden="1" x14ac:dyDescent="0.45">
      <c r="B3949">
        <v>2350</v>
      </c>
      <c r="C3949" s="9" t="s">
        <v>2351</v>
      </c>
      <c r="D3949" s="3" t="s">
        <v>6460</v>
      </c>
      <c r="E3949" s="5">
        <v>50000</v>
      </c>
      <c r="F3949" s="7">
        <v>0</v>
      </c>
      <c r="G3949" t="s">
        <v>8219</v>
      </c>
      <c r="H3949" t="s">
        <v>8240</v>
      </c>
      <c r="I3949" t="s">
        <v>8248</v>
      </c>
      <c r="J3949">
        <v>1483474370</v>
      </c>
      <c r="K3949">
        <v>1480882370</v>
      </c>
      <c r="L3949" t="b">
        <v>0</v>
      </c>
      <c r="M3949">
        <v>0</v>
      </c>
      <c r="N3949" t="b">
        <v>0</v>
      </c>
      <c r="O3949" t="s">
        <v>8270</v>
      </c>
      <c r="P3949">
        <f t="shared" si="241"/>
        <v>0</v>
      </c>
      <c r="Q3949" t="s">
        <v>7235</v>
      </c>
      <c r="R3949" s="12" t="s">
        <v>8308</v>
      </c>
      <c r="S3949" t="s">
        <v>8342</v>
      </c>
      <c r="T3949" s="17">
        <f t="shared" si="242"/>
        <v>42708.842245370368</v>
      </c>
      <c r="U3949" s="17">
        <f t="shared" si="243"/>
        <v>41918.208333333336</v>
      </c>
    </row>
    <row r="3950" spans="2:21" ht="42.75" hidden="1" x14ac:dyDescent="0.45">
      <c r="B3950">
        <v>2352</v>
      </c>
      <c r="C3950" s="9" t="s">
        <v>2353</v>
      </c>
      <c r="D3950" s="3" t="s">
        <v>6462</v>
      </c>
      <c r="E3950" s="5">
        <v>2000</v>
      </c>
      <c r="F3950" s="7">
        <v>0</v>
      </c>
      <c r="G3950" t="s">
        <v>8219</v>
      </c>
      <c r="H3950" t="s">
        <v>8223</v>
      </c>
      <c r="I3950" t="s">
        <v>8245</v>
      </c>
      <c r="J3950">
        <v>1433603552</v>
      </c>
      <c r="K3950">
        <v>1428419552</v>
      </c>
      <c r="L3950" t="b">
        <v>0</v>
      </c>
      <c r="M3950">
        <v>0</v>
      </c>
      <c r="N3950" t="b">
        <v>0</v>
      </c>
      <c r="O3950" t="s">
        <v>8270</v>
      </c>
      <c r="P3950">
        <f t="shared" si="241"/>
        <v>0</v>
      </c>
      <c r="Q3950" t="s">
        <v>7235</v>
      </c>
      <c r="R3950" s="12" t="s">
        <v>8308</v>
      </c>
      <c r="S3950" t="s">
        <v>8342</v>
      </c>
      <c r="T3950" s="17">
        <f t="shared" si="242"/>
        <v>42101.633703703701</v>
      </c>
      <c r="U3950" s="17">
        <f t="shared" si="243"/>
        <v>42094.985416666663</v>
      </c>
    </row>
    <row r="3951" spans="2:21" ht="42.75" hidden="1" x14ac:dyDescent="0.45">
      <c r="B3951">
        <v>2353</v>
      </c>
      <c r="C3951" s="9" t="s">
        <v>2354</v>
      </c>
      <c r="D3951" s="3" t="s">
        <v>6463</v>
      </c>
      <c r="E3951" s="5">
        <v>1000</v>
      </c>
      <c r="F3951" s="7">
        <v>0</v>
      </c>
      <c r="G3951" t="s">
        <v>8219</v>
      </c>
      <c r="H3951" t="s">
        <v>8223</v>
      </c>
      <c r="I3951" t="s">
        <v>8245</v>
      </c>
      <c r="J3951">
        <v>1429632822</v>
      </c>
      <c r="K3951">
        <v>1428596022</v>
      </c>
      <c r="L3951" t="b">
        <v>0</v>
      </c>
      <c r="M3951">
        <v>0</v>
      </c>
      <c r="N3951" t="b">
        <v>0</v>
      </c>
      <c r="O3951" t="s">
        <v>8270</v>
      </c>
      <c r="P3951">
        <f t="shared" si="241"/>
        <v>0</v>
      </c>
      <c r="Q3951" t="s">
        <v>7235</v>
      </c>
      <c r="R3951" s="12" t="s">
        <v>8308</v>
      </c>
      <c r="S3951" t="s">
        <v>8342</v>
      </c>
      <c r="T3951" s="17">
        <f t="shared" si="242"/>
        <v>42103.676180555558</v>
      </c>
      <c r="U3951" s="17">
        <f t="shared" si="243"/>
        <v>42227.775787037041</v>
      </c>
    </row>
    <row r="3952" spans="2:21" ht="28.5" hidden="1" x14ac:dyDescent="0.45">
      <c r="B3952">
        <v>2356</v>
      </c>
      <c r="C3952" s="9" t="s">
        <v>2357</v>
      </c>
      <c r="D3952" s="3" t="s">
        <v>6466</v>
      </c>
      <c r="E3952" s="5">
        <v>10000</v>
      </c>
      <c r="F3952" s="7">
        <v>0</v>
      </c>
      <c r="G3952" t="s">
        <v>8219</v>
      </c>
      <c r="H3952" t="s">
        <v>8232</v>
      </c>
      <c r="I3952" t="s">
        <v>8248</v>
      </c>
      <c r="J3952">
        <v>1433530104</v>
      </c>
      <c r="K3952">
        <v>1430938104</v>
      </c>
      <c r="L3952" t="b">
        <v>0</v>
      </c>
      <c r="M3952">
        <v>0</v>
      </c>
      <c r="N3952" t="b">
        <v>0</v>
      </c>
      <c r="O3952" t="s">
        <v>8270</v>
      </c>
      <c r="P3952">
        <f t="shared" si="241"/>
        <v>0</v>
      </c>
      <c r="Q3952" t="s">
        <v>7235</v>
      </c>
      <c r="R3952" s="12" t="s">
        <v>8308</v>
      </c>
      <c r="S3952" t="s">
        <v>8342</v>
      </c>
      <c r="T3952" s="17">
        <f t="shared" si="242"/>
        <v>42130.78361111111</v>
      </c>
      <c r="U3952" s="17">
        <f t="shared" si="243"/>
        <v>42738.842245370368</v>
      </c>
    </row>
    <row r="3953" spans="2:21" ht="28.5" hidden="1" x14ac:dyDescent="0.45">
      <c r="B3953">
        <v>2357</v>
      </c>
      <c r="C3953" s="9" t="s">
        <v>2358</v>
      </c>
      <c r="D3953" s="3" t="s">
        <v>6467</v>
      </c>
      <c r="E3953" s="5">
        <v>27000</v>
      </c>
      <c r="F3953" s="7">
        <v>0</v>
      </c>
      <c r="G3953" t="s">
        <v>8219</v>
      </c>
      <c r="H3953" t="s">
        <v>8224</v>
      </c>
      <c r="I3953" t="s">
        <v>8246</v>
      </c>
      <c r="J3953">
        <v>1445093578</v>
      </c>
      <c r="K3953">
        <v>1442501578</v>
      </c>
      <c r="L3953" t="b">
        <v>0</v>
      </c>
      <c r="M3953">
        <v>0</v>
      </c>
      <c r="N3953" t="b">
        <v>0</v>
      </c>
      <c r="O3953" t="s">
        <v>8270</v>
      </c>
      <c r="P3953">
        <f t="shared" si="241"/>
        <v>0</v>
      </c>
      <c r="Q3953" t="s">
        <v>7235</v>
      </c>
      <c r="R3953" s="12" t="s">
        <v>8308</v>
      </c>
      <c r="S3953" t="s">
        <v>8342</v>
      </c>
      <c r="T3953" s="17">
        <f t="shared" si="242"/>
        <v>42264.620115740734</v>
      </c>
      <c r="U3953" s="17">
        <f t="shared" si="243"/>
        <v>42161.633703703701</v>
      </c>
    </row>
    <row r="3954" spans="2:21" ht="42.75" hidden="1" x14ac:dyDescent="0.45">
      <c r="B3954">
        <v>2358</v>
      </c>
      <c r="C3954" s="9" t="s">
        <v>2359</v>
      </c>
      <c r="D3954" s="3" t="s">
        <v>6468</v>
      </c>
      <c r="E3954" s="5">
        <v>1500</v>
      </c>
      <c r="F3954" s="7">
        <v>0</v>
      </c>
      <c r="G3954" t="s">
        <v>8219</v>
      </c>
      <c r="H3954" t="s">
        <v>8224</v>
      </c>
      <c r="I3954" t="s">
        <v>8246</v>
      </c>
      <c r="J3954">
        <v>1422664740</v>
      </c>
      <c r="K3954">
        <v>1417818036</v>
      </c>
      <c r="L3954" t="b">
        <v>0</v>
      </c>
      <c r="M3954">
        <v>0</v>
      </c>
      <c r="N3954" t="b">
        <v>0</v>
      </c>
      <c r="O3954" t="s">
        <v>8270</v>
      </c>
      <c r="P3954">
        <f t="shared" si="241"/>
        <v>0</v>
      </c>
      <c r="Q3954" t="s">
        <v>7235</v>
      </c>
      <c r="R3954" s="12" t="s">
        <v>8308</v>
      </c>
      <c r="S3954" t="s">
        <v>8342</v>
      </c>
      <c r="T3954" s="17">
        <f t="shared" si="242"/>
        <v>41978.930972222224</v>
      </c>
      <c r="U3954" s="17">
        <f t="shared" si="243"/>
        <v>42115.676180555558</v>
      </c>
    </row>
    <row r="3955" spans="2:21" ht="42.75" hidden="1" x14ac:dyDescent="0.45">
      <c r="B3955">
        <v>2361</v>
      </c>
      <c r="C3955" s="9" t="s">
        <v>2362</v>
      </c>
      <c r="D3955" s="3" t="s">
        <v>6471</v>
      </c>
      <c r="E3955" s="5">
        <v>200</v>
      </c>
      <c r="F3955" s="7">
        <v>0</v>
      </c>
      <c r="G3955" t="s">
        <v>8219</v>
      </c>
      <c r="H3955" t="s">
        <v>8228</v>
      </c>
      <c r="I3955" t="s">
        <v>8250</v>
      </c>
      <c r="J3955">
        <v>1462053600</v>
      </c>
      <c r="K3955">
        <v>1459975008</v>
      </c>
      <c r="L3955" t="b">
        <v>0</v>
      </c>
      <c r="M3955">
        <v>0</v>
      </c>
      <c r="N3955" t="b">
        <v>0</v>
      </c>
      <c r="O3955" t="s">
        <v>8270</v>
      </c>
      <c r="P3955">
        <f t="shared" si="241"/>
        <v>0</v>
      </c>
      <c r="Q3955" t="s">
        <v>7235</v>
      </c>
      <c r="R3955" s="12" t="s">
        <v>8308</v>
      </c>
      <c r="S3955" t="s">
        <v>8342</v>
      </c>
      <c r="T3955" s="17">
        <f t="shared" si="242"/>
        <v>42466.858888888892</v>
      </c>
      <c r="U3955" s="17">
        <f t="shared" si="243"/>
        <v>42160.78361111111</v>
      </c>
    </row>
    <row r="3956" spans="2:21" ht="42.75" hidden="1" x14ac:dyDescent="0.45">
      <c r="B3956">
        <v>2363</v>
      </c>
      <c r="C3956" s="9" t="s">
        <v>2364</v>
      </c>
      <c r="D3956" s="3" t="s">
        <v>6473</v>
      </c>
      <c r="E3956" s="5">
        <v>175000</v>
      </c>
      <c r="F3956" s="7">
        <v>0</v>
      </c>
      <c r="G3956" t="s">
        <v>8219</v>
      </c>
      <c r="H3956" t="s">
        <v>8223</v>
      </c>
      <c r="I3956" t="s">
        <v>8245</v>
      </c>
      <c r="J3956">
        <v>1451348200</v>
      </c>
      <c r="K3956">
        <v>1447460200</v>
      </c>
      <c r="L3956" t="b">
        <v>0</v>
      </c>
      <c r="M3956">
        <v>0</v>
      </c>
      <c r="N3956" t="b">
        <v>0</v>
      </c>
      <c r="O3956" t="s">
        <v>8270</v>
      </c>
      <c r="P3956">
        <f t="shared" si="241"/>
        <v>0</v>
      </c>
      <c r="Q3956" t="s">
        <v>7235</v>
      </c>
      <c r="R3956" s="12" t="s">
        <v>8308</v>
      </c>
      <c r="S3956" t="s">
        <v>8342</v>
      </c>
      <c r="T3956" s="17">
        <f t="shared" si="242"/>
        <v>42322.011574074073</v>
      </c>
      <c r="U3956" s="17">
        <f t="shared" si="243"/>
        <v>42294.620115740734</v>
      </c>
    </row>
    <row r="3957" spans="2:21" ht="28.5" hidden="1" x14ac:dyDescent="0.45">
      <c r="B3957">
        <v>2364</v>
      </c>
      <c r="C3957" s="9" t="s">
        <v>2365</v>
      </c>
      <c r="D3957" s="3" t="s">
        <v>6474</v>
      </c>
      <c r="E3957" s="5">
        <v>128</v>
      </c>
      <c r="F3957" s="7">
        <v>0</v>
      </c>
      <c r="G3957" t="s">
        <v>8219</v>
      </c>
      <c r="H3957" t="s">
        <v>8223</v>
      </c>
      <c r="I3957" t="s">
        <v>8245</v>
      </c>
      <c r="J3957">
        <v>1445898356</v>
      </c>
      <c r="K3957">
        <v>1441146356</v>
      </c>
      <c r="L3957" t="b">
        <v>0</v>
      </c>
      <c r="M3957">
        <v>0</v>
      </c>
      <c r="N3957" t="b">
        <v>0</v>
      </c>
      <c r="O3957" t="s">
        <v>8270</v>
      </c>
      <c r="P3957">
        <f t="shared" si="241"/>
        <v>0</v>
      </c>
      <c r="Q3957" t="s">
        <v>7235</v>
      </c>
      <c r="R3957" s="12" t="s">
        <v>8308</v>
      </c>
      <c r="S3957" t="s">
        <v>8342</v>
      </c>
      <c r="T3957" s="17">
        <f t="shared" si="242"/>
        <v>42248.934675925921</v>
      </c>
      <c r="U3957" s="17">
        <f t="shared" si="243"/>
        <v>42035.027083333334</v>
      </c>
    </row>
    <row r="3958" spans="2:21" ht="42.75" hidden="1" x14ac:dyDescent="0.45">
      <c r="B3958">
        <v>2365</v>
      </c>
      <c r="C3958" s="9" t="s">
        <v>2366</v>
      </c>
      <c r="D3958" s="3" t="s">
        <v>6475</v>
      </c>
      <c r="E3958" s="5">
        <v>1000</v>
      </c>
      <c r="F3958" s="7">
        <v>0</v>
      </c>
      <c r="G3958" t="s">
        <v>8219</v>
      </c>
      <c r="H3958" t="s">
        <v>8236</v>
      </c>
      <c r="I3958" t="s">
        <v>8248</v>
      </c>
      <c r="J3958">
        <v>1453071600</v>
      </c>
      <c r="K3958">
        <v>1449596425</v>
      </c>
      <c r="L3958" t="b">
        <v>0</v>
      </c>
      <c r="M3958">
        <v>0</v>
      </c>
      <c r="N3958" t="b">
        <v>0</v>
      </c>
      <c r="O3958" t="s">
        <v>8270</v>
      </c>
      <c r="P3958">
        <f t="shared" si="241"/>
        <v>0</v>
      </c>
      <c r="Q3958" t="s">
        <v>7235</v>
      </c>
      <c r="R3958" s="12" t="s">
        <v>8308</v>
      </c>
      <c r="S3958" t="s">
        <v>8342</v>
      </c>
      <c r="T3958" s="17">
        <f t="shared" si="242"/>
        <v>42346.736400462964</v>
      </c>
      <c r="U3958" s="17">
        <f t="shared" si="243"/>
        <v>42490.916666666672</v>
      </c>
    </row>
    <row r="3959" spans="2:21" ht="42.75" hidden="1" x14ac:dyDescent="0.45">
      <c r="B3959">
        <v>2369</v>
      </c>
      <c r="C3959" s="9" t="s">
        <v>2370</v>
      </c>
      <c r="D3959" s="3" t="s">
        <v>6479</v>
      </c>
      <c r="E3959" s="5">
        <v>25000</v>
      </c>
      <c r="F3959" s="7">
        <v>0</v>
      </c>
      <c r="G3959" t="s">
        <v>8219</v>
      </c>
      <c r="H3959" t="s">
        <v>8223</v>
      </c>
      <c r="I3959" t="s">
        <v>8245</v>
      </c>
      <c r="J3959">
        <v>1455132611</v>
      </c>
      <c r="K3959">
        <v>1452540611</v>
      </c>
      <c r="L3959" t="b">
        <v>0</v>
      </c>
      <c r="M3959">
        <v>0</v>
      </c>
      <c r="N3959" t="b">
        <v>0</v>
      </c>
      <c r="O3959" t="s">
        <v>8270</v>
      </c>
      <c r="P3959">
        <f t="shared" si="241"/>
        <v>0</v>
      </c>
      <c r="Q3959" t="s">
        <v>7235</v>
      </c>
      <c r="R3959" s="12" t="s">
        <v>8308</v>
      </c>
      <c r="S3959" t="s">
        <v>8342</v>
      </c>
      <c r="T3959" s="17">
        <f t="shared" si="242"/>
        <v>42380.812627314815</v>
      </c>
      <c r="U3959" s="17">
        <f t="shared" si="243"/>
        <v>42367.011574074073</v>
      </c>
    </row>
    <row r="3960" spans="2:21" ht="42.75" hidden="1" x14ac:dyDescent="0.45">
      <c r="B3960">
        <v>2371</v>
      </c>
      <c r="C3960" s="9" t="s">
        <v>2372</v>
      </c>
      <c r="D3960" s="3" t="s">
        <v>6481</v>
      </c>
      <c r="E3960" s="5">
        <v>2000</v>
      </c>
      <c r="F3960" s="7">
        <v>0</v>
      </c>
      <c r="G3960" t="s">
        <v>8219</v>
      </c>
      <c r="H3960" t="s">
        <v>8223</v>
      </c>
      <c r="I3960" t="s">
        <v>8245</v>
      </c>
      <c r="J3960">
        <v>1435257596</v>
      </c>
      <c r="K3960">
        <v>1432665596</v>
      </c>
      <c r="L3960" t="b">
        <v>0</v>
      </c>
      <c r="M3960">
        <v>0</v>
      </c>
      <c r="N3960" t="b">
        <v>0</v>
      </c>
      <c r="O3960" t="s">
        <v>8270</v>
      </c>
      <c r="P3960">
        <f t="shared" si="241"/>
        <v>0</v>
      </c>
      <c r="Q3960" t="s">
        <v>7235</v>
      </c>
      <c r="R3960" s="12" t="s">
        <v>8308</v>
      </c>
      <c r="S3960" t="s">
        <v>8342</v>
      </c>
      <c r="T3960" s="17">
        <f t="shared" si="242"/>
        <v>42150.777731481481</v>
      </c>
      <c r="U3960" s="17">
        <f t="shared" si="243"/>
        <v>42303.934675925921</v>
      </c>
    </row>
    <row r="3961" spans="2:21" ht="42.75" hidden="1" x14ac:dyDescent="0.45">
      <c r="B3961">
        <v>2375</v>
      </c>
      <c r="C3961" s="9" t="s">
        <v>2376</v>
      </c>
      <c r="D3961" s="3" t="s">
        <v>6485</v>
      </c>
      <c r="E3961" s="5">
        <v>10000</v>
      </c>
      <c r="F3961" s="7">
        <v>0</v>
      </c>
      <c r="G3961" t="s">
        <v>8219</v>
      </c>
      <c r="H3961" t="s">
        <v>8223</v>
      </c>
      <c r="I3961" t="s">
        <v>8245</v>
      </c>
      <c r="J3961">
        <v>1473451437</v>
      </c>
      <c r="K3961">
        <v>1470859437</v>
      </c>
      <c r="L3961" t="b">
        <v>0</v>
      </c>
      <c r="M3961">
        <v>0</v>
      </c>
      <c r="N3961" t="b">
        <v>0</v>
      </c>
      <c r="O3961" t="s">
        <v>8270</v>
      </c>
      <c r="P3961">
        <f t="shared" si="241"/>
        <v>0</v>
      </c>
      <c r="Q3961" t="s">
        <v>7235</v>
      </c>
      <c r="R3961" s="12" t="s">
        <v>8308</v>
      </c>
      <c r="S3961" t="s">
        <v>8342</v>
      </c>
      <c r="T3961" s="17">
        <f t="shared" si="242"/>
        <v>42592.836076388892</v>
      </c>
      <c r="U3961" s="17">
        <f t="shared" si="243"/>
        <v>42386.958333333328</v>
      </c>
    </row>
    <row r="3962" spans="2:21" ht="42.75" hidden="1" x14ac:dyDescent="0.45">
      <c r="B3962">
        <v>2377</v>
      </c>
      <c r="C3962" s="9" t="s">
        <v>2378</v>
      </c>
      <c r="D3962" s="3" t="s">
        <v>6487</v>
      </c>
      <c r="E3962" s="5">
        <v>2500</v>
      </c>
      <c r="F3962" s="7">
        <v>0</v>
      </c>
      <c r="G3962" t="s">
        <v>8219</v>
      </c>
      <c r="H3962" t="s">
        <v>8228</v>
      </c>
      <c r="I3962" t="s">
        <v>8250</v>
      </c>
      <c r="J3962">
        <v>1480110783</v>
      </c>
      <c r="K3962">
        <v>1477515183</v>
      </c>
      <c r="L3962" t="b">
        <v>0</v>
      </c>
      <c r="M3962">
        <v>0</v>
      </c>
      <c r="N3962" t="b">
        <v>0</v>
      </c>
      <c r="O3962" t="s">
        <v>8270</v>
      </c>
      <c r="P3962">
        <f t="shared" si="241"/>
        <v>0</v>
      </c>
      <c r="Q3962" t="s">
        <v>7235</v>
      </c>
      <c r="R3962" s="12" t="s">
        <v>8308</v>
      </c>
      <c r="S3962" t="s">
        <v>8342</v>
      </c>
      <c r="T3962" s="17">
        <f t="shared" si="242"/>
        <v>42669.870173611111</v>
      </c>
      <c r="U3962" s="17">
        <f t="shared" si="243"/>
        <v>42410.812627314815</v>
      </c>
    </row>
    <row r="3963" spans="2:21" ht="28.5" hidden="1" x14ac:dyDescent="0.45">
      <c r="B3963">
        <v>2378</v>
      </c>
      <c r="C3963" s="9" t="s">
        <v>2379</v>
      </c>
      <c r="D3963" s="3" t="s">
        <v>6488</v>
      </c>
      <c r="E3963" s="5">
        <v>110000</v>
      </c>
      <c r="F3963" s="7">
        <v>0</v>
      </c>
      <c r="G3963" t="s">
        <v>8219</v>
      </c>
      <c r="H3963" t="s">
        <v>8223</v>
      </c>
      <c r="I3963" t="s">
        <v>8245</v>
      </c>
      <c r="J3963">
        <v>1440548330</v>
      </c>
      <c r="K3963">
        <v>1438042730</v>
      </c>
      <c r="L3963" t="b">
        <v>0</v>
      </c>
      <c r="M3963">
        <v>0</v>
      </c>
      <c r="N3963" t="b">
        <v>0</v>
      </c>
      <c r="O3963" t="s">
        <v>8270</v>
      </c>
      <c r="P3963">
        <f t="shared" si="241"/>
        <v>0</v>
      </c>
      <c r="Q3963" t="s">
        <v>7235</v>
      </c>
      <c r="R3963" s="12" t="s">
        <v>8308</v>
      </c>
      <c r="S3963" t="s">
        <v>8342</v>
      </c>
      <c r="T3963" s="17">
        <f t="shared" si="242"/>
        <v>42213.013078703705</v>
      </c>
      <c r="U3963" s="17">
        <f t="shared" si="243"/>
        <v>42180.777731481481</v>
      </c>
    </row>
    <row r="3964" spans="2:21" ht="28.5" hidden="1" x14ac:dyDescent="0.45">
      <c r="B3964">
        <v>2379</v>
      </c>
      <c r="C3964" s="9" t="s">
        <v>2380</v>
      </c>
      <c r="D3964" s="3" t="s">
        <v>6489</v>
      </c>
      <c r="E3964" s="5">
        <v>30000</v>
      </c>
      <c r="F3964" s="7">
        <v>0</v>
      </c>
      <c r="G3964" t="s">
        <v>8219</v>
      </c>
      <c r="H3964" t="s">
        <v>8223</v>
      </c>
      <c r="I3964" t="s">
        <v>8245</v>
      </c>
      <c r="J3964">
        <v>1444004616</v>
      </c>
      <c r="K3964">
        <v>1440116616</v>
      </c>
      <c r="L3964" t="b">
        <v>0</v>
      </c>
      <c r="M3964">
        <v>0</v>
      </c>
      <c r="N3964" t="b">
        <v>0</v>
      </c>
      <c r="O3964" t="s">
        <v>8270</v>
      </c>
      <c r="P3964">
        <f t="shared" si="241"/>
        <v>0</v>
      </c>
      <c r="Q3964" t="s">
        <v>7235</v>
      </c>
      <c r="R3964" s="12" t="s">
        <v>8308</v>
      </c>
      <c r="S3964" t="s">
        <v>8342</v>
      </c>
      <c r="T3964" s="17">
        <f t="shared" si="242"/>
        <v>42237.016388888893</v>
      </c>
      <c r="U3964" s="17">
        <f t="shared" si="243"/>
        <v>42622.836076388892</v>
      </c>
    </row>
    <row r="3965" spans="2:21" ht="42.75" hidden="1" x14ac:dyDescent="0.45">
      <c r="B3965">
        <v>2386</v>
      </c>
      <c r="C3965" s="9" t="s">
        <v>2387</v>
      </c>
      <c r="D3965" s="3" t="s">
        <v>6496</v>
      </c>
      <c r="E3965" s="5">
        <v>30000</v>
      </c>
      <c r="F3965" s="7">
        <v>0</v>
      </c>
      <c r="G3965" t="s">
        <v>8219</v>
      </c>
      <c r="H3965" t="s">
        <v>8228</v>
      </c>
      <c r="I3965" t="s">
        <v>8250</v>
      </c>
      <c r="J3965">
        <v>1420920424</v>
      </c>
      <c r="K3965">
        <v>1415736424</v>
      </c>
      <c r="L3965" t="b">
        <v>0</v>
      </c>
      <c r="M3965">
        <v>0</v>
      </c>
      <c r="N3965" t="b">
        <v>0</v>
      </c>
      <c r="O3965" t="s">
        <v>8270</v>
      </c>
      <c r="P3965">
        <f t="shared" si="241"/>
        <v>0</v>
      </c>
      <c r="Q3965" t="s">
        <v>7235</v>
      </c>
      <c r="R3965" s="12" t="s">
        <v>8308</v>
      </c>
      <c r="S3965" t="s">
        <v>8342</v>
      </c>
      <c r="T3965" s="17">
        <f t="shared" si="242"/>
        <v>41954.838240740741</v>
      </c>
      <c r="U3965" s="17">
        <f t="shared" si="243"/>
        <v>42699.911840277782</v>
      </c>
    </row>
    <row r="3966" spans="2:21" ht="42.75" hidden="1" x14ac:dyDescent="0.45">
      <c r="B3966">
        <v>2390</v>
      </c>
      <c r="C3966" s="9" t="s">
        <v>2391</v>
      </c>
      <c r="D3966" s="3" t="s">
        <v>6500</v>
      </c>
      <c r="E3966" s="5">
        <v>510000</v>
      </c>
      <c r="F3966" s="7">
        <v>0</v>
      </c>
      <c r="G3966" t="s">
        <v>8219</v>
      </c>
      <c r="H3966" t="s">
        <v>8225</v>
      </c>
      <c r="I3966" t="s">
        <v>8247</v>
      </c>
      <c r="J3966">
        <v>1420352264</v>
      </c>
      <c r="K3966">
        <v>1416896264</v>
      </c>
      <c r="L3966" t="b">
        <v>0</v>
      </c>
      <c r="M3966">
        <v>0</v>
      </c>
      <c r="N3966" t="b">
        <v>0</v>
      </c>
      <c r="O3966" t="s">
        <v>8270</v>
      </c>
      <c r="P3966">
        <f t="shared" si="241"/>
        <v>0</v>
      </c>
      <c r="Q3966" t="s">
        <v>7235</v>
      </c>
      <c r="R3966" s="12" t="s">
        <v>8308</v>
      </c>
      <c r="S3966" t="s">
        <v>8342</v>
      </c>
      <c r="T3966" s="17">
        <f t="shared" si="242"/>
        <v>41968.262314814812</v>
      </c>
      <c r="U3966" s="17">
        <f t="shared" si="243"/>
        <v>42242.013078703705</v>
      </c>
    </row>
    <row r="3967" spans="2:21" ht="42.75" hidden="1" x14ac:dyDescent="0.45">
      <c r="B3967">
        <v>2392</v>
      </c>
      <c r="C3967" s="9" t="s">
        <v>2393</v>
      </c>
      <c r="D3967" s="3" t="s">
        <v>6502</v>
      </c>
      <c r="E3967" s="5">
        <v>4200</v>
      </c>
      <c r="F3967" s="7">
        <v>0</v>
      </c>
      <c r="G3967" t="s">
        <v>8219</v>
      </c>
      <c r="H3967" t="s">
        <v>8223</v>
      </c>
      <c r="I3967" t="s">
        <v>8245</v>
      </c>
      <c r="J3967">
        <v>1446087223</v>
      </c>
      <c r="K3967">
        <v>1443495223</v>
      </c>
      <c r="L3967" t="b">
        <v>0</v>
      </c>
      <c r="M3967">
        <v>0</v>
      </c>
      <c r="N3967" t="b">
        <v>0</v>
      </c>
      <c r="O3967" t="s">
        <v>8270</v>
      </c>
      <c r="P3967">
        <f t="shared" si="241"/>
        <v>0</v>
      </c>
      <c r="Q3967" t="s">
        <v>7235</v>
      </c>
      <c r="R3967" s="12" t="s">
        <v>8308</v>
      </c>
      <c r="S3967" t="s">
        <v>8342</v>
      </c>
      <c r="T3967" s="17">
        <f t="shared" si="242"/>
        <v>42276.120636574073</v>
      </c>
      <c r="U3967" s="17">
        <f t="shared" si="243"/>
        <v>42282.016388888893</v>
      </c>
    </row>
    <row r="3968" spans="2:21" ht="42.75" hidden="1" x14ac:dyDescent="0.45">
      <c r="B3968">
        <v>2395</v>
      </c>
      <c r="C3968" s="9" t="s">
        <v>2396</v>
      </c>
      <c r="D3968" s="3" t="s">
        <v>6505</v>
      </c>
      <c r="E3968" s="5">
        <v>33000</v>
      </c>
      <c r="F3968" s="7">
        <v>0</v>
      </c>
      <c r="G3968" t="s">
        <v>8219</v>
      </c>
      <c r="H3968" t="s">
        <v>8223</v>
      </c>
      <c r="I3968" t="s">
        <v>8245</v>
      </c>
      <c r="J3968">
        <v>1484038620</v>
      </c>
      <c r="K3968">
        <v>1481597687</v>
      </c>
      <c r="L3968" t="b">
        <v>0</v>
      </c>
      <c r="M3968">
        <v>0</v>
      </c>
      <c r="N3968" t="b">
        <v>0</v>
      </c>
      <c r="O3968" t="s">
        <v>8270</v>
      </c>
      <c r="P3968">
        <f t="shared" si="241"/>
        <v>0</v>
      </c>
      <c r="Q3968" t="s">
        <v>7235</v>
      </c>
      <c r="R3968" s="12" t="s">
        <v>8308</v>
      </c>
      <c r="S3968" t="s">
        <v>8342</v>
      </c>
      <c r="T3968" s="17">
        <f t="shared" si="242"/>
        <v>42717.121377314819</v>
      </c>
      <c r="U3968" s="17">
        <f t="shared" si="243"/>
        <v>42014.838240740741</v>
      </c>
    </row>
    <row r="3969" spans="2:21" ht="42.75" hidden="1" x14ac:dyDescent="0.45">
      <c r="B3969">
        <v>2397</v>
      </c>
      <c r="C3969" s="9" t="s">
        <v>2398</v>
      </c>
      <c r="D3969" s="3" t="s">
        <v>6507</v>
      </c>
      <c r="E3969" s="5">
        <v>124000</v>
      </c>
      <c r="F3969" s="7">
        <v>0</v>
      </c>
      <c r="G3969" t="s">
        <v>8219</v>
      </c>
      <c r="H3969" t="s">
        <v>8223</v>
      </c>
      <c r="I3969" t="s">
        <v>8245</v>
      </c>
      <c r="J3969">
        <v>1420233256</v>
      </c>
      <c r="K3969">
        <v>1417641256</v>
      </c>
      <c r="L3969" t="b">
        <v>0</v>
      </c>
      <c r="M3969">
        <v>0</v>
      </c>
      <c r="N3969" t="b">
        <v>0</v>
      </c>
      <c r="O3969" t="s">
        <v>8270</v>
      </c>
      <c r="P3969">
        <f t="shared" si="241"/>
        <v>0</v>
      </c>
      <c r="Q3969" t="s">
        <v>7235</v>
      </c>
      <c r="R3969" s="12" t="s">
        <v>8308</v>
      </c>
      <c r="S3969" t="s">
        <v>8342</v>
      </c>
      <c r="T3969" s="17">
        <f t="shared" si="242"/>
        <v>41976.88490740741</v>
      </c>
      <c r="U3969" s="17">
        <f t="shared" si="243"/>
        <v>42008.262314814812</v>
      </c>
    </row>
    <row r="3970" spans="2:21" ht="42.75" hidden="1" x14ac:dyDescent="0.45">
      <c r="B3970">
        <v>2398</v>
      </c>
      <c r="C3970" s="9" t="s">
        <v>2399</v>
      </c>
      <c r="D3970" s="3" t="s">
        <v>6508</v>
      </c>
      <c r="E3970" s="5">
        <v>4000</v>
      </c>
      <c r="F3970" s="7">
        <v>0</v>
      </c>
      <c r="G3970" t="s">
        <v>8219</v>
      </c>
      <c r="H3970" t="s">
        <v>8223</v>
      </c>
      <c r="I3970" t="s">
        <v>8245</v>
      </c>
      <c r="J3970">
        <v>1435874384</v>
      </c>
      <c r="K3970">
        <v>1433282384</v>
      </c>
      <c r="L3970" t="b">
        <v>0</v>
      </c>
      <c r="M3970">
        <v>0</v>
      </c>
      <c r="N3970" t="b">
        <v>0</v>
      </c>
      <c r="O3970" t="s">
        <v>8270</v>
      </c>
      <c r="P3970">
        <f t="shared" si="241"/>
        <v>0</v>
      </c>
      <c r="Q3970" t="s">
        <v>7235</v>
      </c>
      <c r="R3970" s="12" t="s">
        <v>8308</v>
      </c>
      <c r="S3970" t="s">
        <v>8342</v>
      </c>
      <c r="T3970" s="17">
        <f t="shared" si="242"/>
        <v>42157.916481481487</v>
      </c>
      <c r="U3970" s="17">
        <f t="shared" si="243"/>
        <v>42306.120636574073</v>
      </c>
    </row>
    <row r="3971" spans="2:21" ht="42.75" hidden="1" x14ac:dyDescent="0.45">
      <c r="B3971">
        <v>2399</v>
      </c>
      <c r="C3971" s="9" t="s">
        <v>2400</v>
      </c>
      <c r="D3971" s="3" t="s">
        <v>6509</v>
      </c>
      <c r="E3971" s="5">
        <v>13000</v>
      </c>
      <c r="F3971" s="7">
        <v>0</v>
      </c>
      <c r="G3971" t="s">
        <v>8219</v>
      </c>
      <c r="H3971" t="s">
        <v>8234</v>
      </c>
      <c r="I3971" t="s">
        <v>8254</v>
      </c>
      <c r="J3971">
        <v>1418934506</v>
      </c>
      <c r="K3971">
        <v>1415910506</v>
      </c>
      <c r="L3971" t="b">
        <v>0</v>
      </c>
      <c r="M3971">
        <v>0</v>
      </c>
      <c r="N3971" t="b">
        <v>0</v>
      </c>
      <c r="O3971" t="s">
        <v>8270</v>
      </c>
      <c r="P3971">
        <f t="shared" ref="P3971:P4034" si="244">ROUND(F3971/E3971*100,0)</f>
        <v>0</v>
      </c>
      <c r="Q3971" t="s">
        <v>7235</v>
      </c>
      <c r="R3971" s="12" t="s">
        <v>8308</v>
      </c>
      <c r="S3971" t="s">
        <v>8342</v>
      </c>
      <c r="T3971" s="17">
        <f t="shared" ref="T3971:T4034" si="245">(((K3971/60)/60)/24)+DATE(1970,1,1)</f>
        <v>41956.853078703702</v>
      </c>
      <c r="U3971" s="17">
        <f t="shared" si="243"/>
        <v>42745.372916666667</v>
      </c>
    </row>
    <row r="3972" spans="2:21" ht="42.75" hidden="1" x14ac:dyDescent="0.45">
      <c r="B3972">
        <v>2400</v>
      </c>
      <c r="C3972" s="9" t="s">
        <v>2401</v>
      </c>
      <c r="D3972" s="3" t="s">
        <v>6510</v>
      </c>
      <c r="E3972" s="5">
        <v>50000</v>
      </c>
      <c r="F3972" s="7">
        <v>0</v>
      </c>
      <c r="G3972" t="s">
        <v>8219</v>
      </c>
      <c r="H3972" t="s">
        <v>8225</v>
      </c>
      <c r="I3972" t="s">
        <v>8247</v>
      </c>
      <c r="J3972">
        <v>1460615164</v>
      </c>
      <c r="K3972">
        <v>1458023164</v>
      </c>
      <c r="L3972" t="b">
        <v>0</v>
      </c>
      <c r="M3972">
        <v>0</v>
      </c>
      <c r="N3972" t="b">
        <v>0</v>
      </c>
      <c r="O3972" t="s">
        <v>8270</v>
      </c>
      <c r="P3972">
        <f t="shared" si="244"/>
        <v>0</v>
      </c>
      <c r="Q3972" t="s">
        <v>7235</v>
      </c>
      <c r="R3972" s="12" t="s">
        <v>8308</v>
      </c>
      <c r="S3972" t="s">
        <v>8342</v>
      </c>
      <c r="T3972" s="17">
        <f t="shared" si="245"/>
        <v>42444.268101851849</v>
      </c>
      <c r="U3972" s="17">
        <f t="shared" si="243"/>
        <v>42006.88490740741</v>
      </c>
    </row>
    <row r="3973" spans="2:21" ht="42.75" hidden="1" x14ac:dyDescent="0.45">
      <c r="B3973">
        <v>2404</v>
      </c>
      <c r="C3973" s="9" t="s">
        <v>2405</v>
      </c>
      <c r="D3973" s="3" t="s">
        <v>6514</v>
      </c>
      <c r="E3973" s="5">
        <v>15000</v>
      </c>
      <c r="F3973" s="7">
        <v>0</v>
      </c>
      <c r="G3973" t="s">
        <v>8220</v>
      </c>
      <c r="H3973" t="s">
        <v>8223</v>
      </c>
      <c r="I3973" t="s">
        <v>8245</v>
      </c>
      <c r="J3973">
        <v>1451782607</v>
      </c>
      <c r="K3973">
        <v>1449190607</v>
      </c>
      <c r="L3973" t="b">
        <v>0</v>
      </c>
      <c r="M3973">
        <v>0</v>
      </c>
      <c r="N3973" t="b">
        <v>0</v>
      </c>
      <c r="O3973" t="s">
        <v>8282</v>
      </c>
      <c r="P3973">
        <f t="shared" si="244"/>
        <v>0</v>
      </c>
      <c r="Q3973" t="s">
        <v>7235</v>
      </c>
      <c r="R3973" s="12" t="s">
        <v>8319</v>
      </c>
      <c r="S3973" t="s">
        <v>8345</v>
      </c>
      <c r="T3973" s="17">
        <f t="shared" si="245"/>
        <v>42342.03943287037</v>
      </c>
      <c r="U3973" s="17">
        <f t="shared" si="243"/>
        <v>42187.916481481487</v>
      </c>
    </row>
    <row r="3974" spans="2:21" ht="57" hidden="1" x14ac:dyDescent="0.45">
      <c r="B3974">
        <v>2410</v>
      </c>
      <c r="C3974" s="9" t="s">
        <v>2411</v>
      </c>
      <c r="D3974" s="3" t="s">
        <v>6520</v>
      </c>
      <c r="E3974" s="5">
        <v>15000</v>
      </c>
      <c r="F3974" s="7">
        <v>0</v>
      </c>
      <c r="G3974" t="s">
        <v>8220</v>
      </c>
      <c r="H3974" t="s">
        <v>8225</v>
      </c>
      <c r="I3974" t="s">
        <v>8247</v>
      </c>
      <c r="J3974">
        <v>1441619275</v>
      </c>
      <c r="K3974">
        <v>1439027275</v>
      </c>
      <c r="L3974" t="b">
        <v>0</v>
      </c>
      <c r="M3974">
        <v>0</v>
      </c>
      <c r="N3974" t="b">
        <v>0</v>
      </c>
      <c r="O3974" t="s">
        <v>8282</v>
      </c>
      <c r="P3974">
        <f t="shared" si="244"/>
        <v>0</v>
      </c>
      <c r="Q3974" t="s">
        <v>7235</v>
      </c>
      <c r="R3974" s="12" t="s">
        <v>8319</v>
      </c>
      <c r="S3974" t="s">
        <v>8345</v>
      </c>
      <c r="T3974" s="17">
        <f t="shared" si="245"/>
        <v>42224.408275462964</v>
      </c>
      <c r="U3974" s="17">
        <f t="shared" ref="U3974:U4037" si="246">(((J3971/60)/60)/24)+DATE(1970,1,1)</f>
        <v>41991.853078703702</v>
      </c>
    </row>
    <row r="3975" spans="2:21" ht="42.75" hidden="1" x14ac:dyDescent="0.45">
      <c r="B3975">
        <v>2412</v>
      </c>
      <c r="C3975" s="9" t="s">
        <v>2413</v>
      </c>
      <c r="D3975" s="3" t="s">
        <v>6522</v>
      </c>
      <c r="E3975" s="5">
        <v>8000</v>
      </c>
      <c r="F3975" s="7">
        <v>0</v>
      </c>
      <c r="G3975" t="s">
        <v>8220</v>
      </c>
      <c r="H3975" t="s">
        <v>8229</v>
      </c>
      <c r="I3975" t="s">
        <v>8248</v>
      </c>
      <c r="J3975">
        <v>1480185673</v>
      </c>
      <c r="K3975">
        <v>1476294073</v>
      </c>
      <c r="L3975" t="b">
        <v>0</v>
      </c>
      <c r="M3975">
        <v>0</v>
      </c>
      <c r="N3975" t="b">
        <v>0</v>
      </c>
      <c r="O3975" t="s">
        <v>8282</v>
      </c>
      <c r="P3975">
        <f t="shared" si="244"/>
        <v>0</v>
      </c>
      <c r="Q3975" t="s">
        <v>7235</v>
      </c>
      <c r="R3975" s="12" t="s">
        <v>8319</v>
      </c>
      <c r="S3975" t="s">
        <v>8345</v>
      </c>
      <c r="T3975" s="17">
        <f t="shared" si="245"/>
        <v>42655.736956018518</v>
      </c>
      <c r="U3975" s="17">
        <f t="shared" si="246"/>
        <v>42474.268101851849</v>
      </c>
    </row>
    <row r="3976" spans="2:21" ht="42.75" hidden="1" x14ac:dyDescent="0.45">
      <c r="B3976">
        <v>2417</v>
      </c>
      <c r="C3976" s="9" t="s">
        <v>2418</v>
      </c>
      <c r="D3976" s="3" t="s">
        <v>6527</v>
      </c>
      <c r="E3976" s="5">
        <v>1000</v>
      </c>
      <c r="F3976" s="7">
        <v>0</v>
      </c>
      <c r="G3976" t="s">
        <v>8220</v>
      </c>
      <c r="H3976" t="s">
        <v>8223</v>
      </c>
      <c r="I3976" t="s">
        <v>8245</v>
      </c>
      <c r="J3976">
        <v>1407705187</v>
      </c>
      <c r="K3976">
        <v>1405113187</v>
      </c>
      <c r="L3976" t="b">
        <v>0</v>
      </c>
      <c r="M3976">
        <v>0</v>
      </c>
      <c r="N3976" t="b">
        <v>0</v>
      </c>
      <c r="O3976" t="s">
        <v>8282</v>
      </c>
      <c r="P3976">
        <f t="shared" si="244"/>
        <v>0</v>
      </c>
      <c r="Q3976" t="s">
        <v>7235</v>
      </c>
      <c r="R3976" s="12" t="s">
        <v>8319</v>
      </c>
      <c r="S3976" t="s">
        <v>8345</v>
      </c>
      <c r="T3976" s="17">
        <f t="shared" si="245"/>
        <v>41831.884108796294</v>
      </c>
      <c r="U3976" s="17">
        <f t="shared" si="246"/>
        <v>42372.03943287037</v>
      </c>
    </row>
    <row r="3977" spans="2:21" ht="42.75" hidden="1" x14ac:dyDescent="0.45">
      <c r="B3977">
        <v>2419</v>
      </c>
      <c r="C3977" s="9" t="s">
        <v>2420</v>
      </c>
      <c r="D3977" s="3" t="s">
        <v>6529</v>
      </c>
      <c r="E3977" s="5">
        <v>3000</v>
      </c>
      <c r="F3977" s="7">
        <v>0</v>
      </c>
      <c r="G3977" t="s">
        <v>8220</v>
      </c>
      <c r="H3977" t="s">
        <v>8223</v>
      </c>
      <c r="I3977" t="s">
        <v>8245</v>
      </c>
      <c r="J3977">
        <v>1424281389</v>
      </c>
      <c r="K3977">
        <v>1419097389</v>
      </c>
      <c r="L3977" t="b">
        <v>0</v>
      </c>
      <c r="M3977">
        <v>0</v>
      </c>
      <c r="N3977" t="b">
        <v>0</v>
      </c>
      <c r="O3977" t="s">
        <v>8282</v>
      </c>
      <c r="P3977">
        <f t="shared" si="244"/>
        <v>0</v>
      </c>
      <c r="Q3977" t="s">
        <v>7235</v>
      </c>
      <c r="R3977" s="12" t="s">
        <v>8319</v>
      </c>
      <c r="S3977" t="s">
        <v>8345</v>
      </c>
      <c r="T3977" s="17">
        <f t="shared" si="245"/>
        <v>41993.738298611104</v>
      </c>
      <c r="U3977" s="17">
        <f t="shared" si="246"/>
        <v>42254.408275462964</v>
      </c>
    </row>
    <row r="3978" spans="2:21" ht="42.75" hidden="1" x14ac:dyDescent="0.45">
      <c r="B3978">
        <v>2426</v>
      </c>
      <c r="C3978" s="9" t="s">
        <v>2427</v>
      </c>
      <c r="D3978" s="3" t="s">
        <v>6536</v>
      </c>
      <c r="E3978" s="5">
        <v>20000</v>
      </c>
      <c r="F3978" s="7">
        <v>0</v>
      </c>
      <c r="G3978" t="s">
        <v>8220</v>
      </c>
      <c r="H3978" t="s">
        <v>8223</v>
      </c>
      <c r="I3978" t="s">
        <v>8245</v>
      </c>
      <c r="J3978">
        <v>1439006692</v>
      </c>
      <c r="K3978">
        <v>1433822692</v>
      </c>
      <c r="L3978" t="b">
        <v>0</v>
      </c>
      <c r="M3978">
        <v>0</v>
      </c>
      <c r="N3978" t="b">
        <v>0</v>
      </c>
      <c r="O3978" t="s">
        <v>8282</v>
      </c>
      <c r="P3978">
        <f t="shared" si="244"/>
        <v>0</v>
      </c>
      <c r="Q3978" t="s">
        <v>7235</v>
      </c>
      <c r="R3978" s="12" t="s">
        <v>8319</v>
      </c>
      <c r="S3978" t="s">
        <v>8345</v>
      </c>
      <c r="T3978" s="17">
        <f t="shared" si="245"/>
        <v>42164.170046296291</v>
      </c>
      <c r="U3978" s="17">
        <f t="shared" si="246"/>
        <v>42700.778622685189</v>
      </c>
    </row>
    <row r="3979" spans="2:21" ht="42.75" hidden="1" x14ac:dyDescent="0.45">
      <c r="B3979">
        <v>2433</v>
      </c>
      <c r="C3979" s="9" t="s">
        <v>2434</v>
      </c>
      <c r="D3979" s="3" t="s">
        <v>6543</v>
      </c>
      <c r="E3979" s="5">
        <v>10000</v>
      </c>
      <c r="F3979" s="7">
        <v>0</v>
      </c>
      <c r="G3979" t="s">
        <v>8220</v>
      </c>
      <c r="H3979" t="s">
        <v>8223</v>
      </c>
      <c r="I3979" t="s">
        <v>8245</v>
      </c>
      <c r="J3979">
        <v>1456608943</v>
      </c>
      <c r="K3979">
        <v>1454016943</v>
      </c>
      <c r="L3979" t="b">
        <v>0</v>
      </c>
      <c r="M3979">
        <v>0</v>
      </c>
      <c r="N3979" t="b">
        <v>0</v>
      </c>
      <c r="O3979" t="s">
        <v>8282</v>
      </c>
      <c r="P3979">
        <f t="shared" si="244"/>
        <v>0</v>
      </c>
      <c r="Q3979" t="s">
        <v>7235</v>
      </c>
      <c r="R3979" s="12" t="s">
        <v>8319</v>
      </c>
      <c r="S3979" t="s">
        <v>8345</v>
      </c>
      <c r="T3979" s="17">
        <f t="shared" si="245"/>
        <v>42397.89980324074</v>
      </c>
      <c r="U3979" s="17">
        <f t="shared" si="246"/>
        <v>41861.884108796294</v>
      </c>
    </row>
    <row r="3980" spans="2:21" ht="42.75" hidden="1" x14ac:dyDescent="0.45">
      <c r="B3980">
        <v>2437</v>
      </c>
      <c r="C3980" s="9" t="s">
        <v>2438</v>
      </c>
      <c r="D3980" s="3" t="s">
        <v>6547</v>
      </c>
      <c r="E3980" s="5">
        <v>8000</v>
      </c>
      <c r="F3980" s="7">
        <v>0</v>
      </c>
      <c r="G3980" t="s">
        <v>8220</v>
      </c>
      <c r="H3980" t="s">
        <v>8223</v>
      </c>
      <c r="I3980" t="s">
        <v>8245</v>
      </c>
      <c r="J3980">
        <v>1426615200</v>
      </c>
      <c r="K3980">
        <v>1422400188</v>
      </c>
      <c r="L3980" t="b">
        <v>0</v>
      </c>
      <c r="M3980">
        <v>0</v>
      </c>
      <c r="N3980" t="b">
        <v>0</v>
      </c>
      <c r="O3980" t="s">
        <v>8282</v>
      </c>
      <c r="P3980">
        <f t="shared" si="244"/>
        <v>0</v>
      </c>
      <c r="Q3980" t="s">
        <v>7235</v>
      </c>
      <c r="R3980" s="12" t="s">
        <v>8319</v>
      </c>
      <c r="S3980" t="s">
        <v>8345</v>
      </c>
      <c r="T3980" s="17">
        <f t="shared" si="245"/>
        <v>42031.965138888889</v>
      </c>
      <c r="U3980" s="17">
        <f t="shared" si="246"/>
        <v>42053.738298611104</v>
      </c>
    </row>
    <row r="3981" spans="2:21" ht="42.75" hidden="1" x14ac:dyDescent="0.45">
      <c r="B3981">
        <v>2439</v>
      </c>
      <c r="C3981" s="9" t="s">
        <v>2440</v>
      </c>
      <c r="D3981" s="3" t="s">
        <v>6549</v>
      </c>
      <c r="E3981" s="5">
        <v>10000</v>
      </c>
      <c r="F3981" s="7">
        <v>0</v>
      </c>
      <c r="G3981" t="s">
        <v>8220</v>
      </c>
      <c r="H3981" t="s">
        <v>8223</v>
      </c>
      <c r="I3981" t="s">
        <v>8245</v>
      </c>
      <c r="J3981">
        <v>1445197129</v>
      </c>
      <c r="K3981">
        <v>1442605129</v>
      </c>
      <c r="L3981" t="b">
        <v>0</v>
      </c>
      <c r="M3981">
        <v>0</v>
      </c>
      <c r="N3981" t="b">
        <v>0</v>
      </c>
      <c r="O3981" t="s">
        <v>8282</v>
      </c>
      <c r="P3981">
        <f t="shared" si="244"/>
        <v>0</v>
      </c>
      <c r="Q3981" t="s">
        <v>7235</v>
      </c>
      <c r="R3981" s="12" t="s">
        <v>8319</v>
      </c>
      <c r="S3981" t="s">
        <v>8345</v>
      </c>
      <c r="T3981" s="17">
        <f t="shared" si="245"/>
        <v>42265.818622685183</v>
      </c>
      <c r="U3981" s="17">
        <f t="shared" si="246"/>
        <v>42224.170046296291</v>
      </c>
    </row>
    <row r="3982" spans="2:21" ht="42.75" hidden="1" x14ac:dyDescent="0.45">
      <c r="B3982">
        <v>2503</v>
      </c>
      <c r="C3982" s="9" t="s">
        <v>2503</v>
      </c>
      <c r="D3982" s="3" t="s">
        <v>6613</v>
      </c>
      <c r="E3982" s="5">
        <v>10000</v>
      </c>
      <c r="F3982" s="7">
        <v>0</v>
      </c>
      <c r="G3982" t="s">
        <v>8220</v>
      </c>
      <c r="H3982" t="s">
        <v>8223</v>
      </c>
      <c r="I3982" t="s">
        <v>8245</v>
      </c>
      <c r="J3982">
        <v>1465333560</v>
      </c>
      <c r="K3982">
        <v>1462743308</v>
      </c>
      <c r="L3982" t="b">
        <v>0</v>
      </c>
      <c r="M3982">
        <v>0</v>
      </c>
      <c r="N3982" t="b">
        <v>0</v>
      </c>
      <c r="O3982" t="s">
        <v>8297</v>
      </c>
      <c r="P3982">
        <f t="shared" si="244"/>
        <v>0</v>
      </c>
      <c r="Q3982" t="s">
        <v>7235</v>
      </c>
      <c r="R3982" s="12" t="s">
        <v>8319</v>
      </c>
      <c r="S3982" t="s">
        <v>8357</v>
      </c>
      <c r="T3982" s="17">
        <f t="shared" si="245"/>
        <v>42498.899398148147</v>
      </c>
      <c r="U3982" s="17">
        <f t="shared" si="246"/>
        <v>42427.89980324074</v>
      </c>
    </row>
    <row r="3983" spans="2:21" ht="28.5" hidden="1" x14ac:dyDescent="0.45">
      <c r="B3983">
        <v>2504</v>
      </c>
      <c r="C3983" s="9" t="s">
        <v>2504</v>
      </c>
      <c r="D3983" s="3" t="s">
        <v>6614</v>
      </c>
      <c r="E3983" s="5">
        <v>35000</v>
      </c>
      <c r="F3983" s="7">
        <v>0</v>
      </c>
      <c r="G3983" t="s">
        <v>8220</v>
      </c>
      <c r="H3983" t="s">
        <v>8223</v>
      </c>
      <c r="I3983" t="s">
        <v>8245</v>
      </c>
      <c r="J3983">
        <v>1416014534</v>
      </c>
      <c r="K3983">
        <v>1413418934</v>
      </c>
      <c r="L3983" t="b">
        <v>0</v>
      </c>
      <c r="M3983">
        <v>0</v>
      </c>
      <c r="N3983" t="b">
        <v>0</v>
      </c>
      <c r="O3983" t="s">
        <v>8297</v>
      </c>
      <c r="P3983">
        <f t="shared" si="244"/>
        <v>0</v>
      </c>
      <c r="Q3983" t="s">
        <v>7235</v>
      </c>
      <c r="R3983" s="12" t="s">
        <v>8319</v>
      </c>
      <c r="S3983" t="s">
        <v>8357</v>
      </c>
      <c r="T3983" s="17">
        <f t="shared" si="245"/>
        <v>41928.015439814815</v>
      </c>
      <c r="U3983" s="17">
        <f t="shared" si="246"/>
        <v>42080.75</v>
      </c>
    </row>
    <row r="3984" spans="2:21" ht="57" hidden="1" x14ac:dyDescent="0.45">
      <c r="B3984">
        <v>2505</v>
      </c>
      <c r="C3984" s="9" t="s">
        <v>2505</v>
      </c>
      <c r="D3984" s="3" t="s">
        <v>6615</v>
      </c>
      <c r="E3984" s="5">
        <v>7000</v>
      </c>
      <c r="F3984" s="7">
        <v>0</v>
      </c>
      <c r="G3984" t="s">
        <v>8220</v>
      </c>
      <c r="H3984" t="s">
        <v>8223</v>
      </c>
      <c r="I3984" t="s">
        <v>8245</v>
      </c>
      <c r="J3984">
        <v>1426292416</v>
      </c>
      <c r="K3984">
        <v>1423704016</v>
      </c>
      <c r="L3984" t="b">
        <v>0</v>
      </c>
      <c r="M3984">
        <v>0</v>
      </c>
      <c r="N3984" t="b">
        <v>0</v>
      </c>
      <c r="O3984" t="s">
        <v>8297</v>
      </c>
      <c r="P3984">
        <f t="shared" si="244"/>
        <v>0</v>
      </c>
      <c r="Q3984" t="s">
        <v>7235</v>
      </c>
      <c r="R3984" s="12" t="s">
        <v>8319</v>
      </c>
      <c r="S3984" t="s">
        <v>8357</v>
      </c>
      <c r="T3984" s="17">
        <f t="shared" si="245"/>
        <v>42047.05574074074</v>
      </c>
      <c r="U3984" s="17">
        <f t="shared" si="246"/>
        <v>42295.818622685183</v>
      </c>
    </row>
    <row r="3985" spans="2:21" hidden="1" x14ac:dyDescent="0.45">
      <c r="B3985">
        <v>2507</v>
      </c>
      <c r="C3985" s="9" t="s">
        <v>2507</v>
      </c>
      <c r="D3985" s="3" t="s">
        <v>6617</v>
      </c>
      <c r="E3985" s="5">
        <v>42850</v>
      </c>
      <c r="F3985" s="7">
        <v>0</v>
      </c>
      <c r="G3985" t="s">
        <v>8220</v>
      </c>
      <c r="H3985" t="s">
        <v>8223</v>
      </c>
      <c r="I3985" t="s">
        <v>8245</v>
      </c>
      <c r="J3985">
        <v>1431308704</v>
      </c>
      <c r="K3985">
        <v>1428716704</v>
      </c>
      <c r="L3985" t="b">
        <v>0</v>
      </c>
      <c r="M3985">
        <v>0</v>
      </c>
      <c r="N3985" t="b">
        <v>0</v>
      </c>
      <c r="O3985" t="s">
        <v>8297</v>
      </c>
      <c r="P3985">
        <f t="shared" si="244"/>
        <v>0</v>
      </c>
      <c r="Q3985" t="s">
        <v>7235</v>
      </c>
      <c r="R3985" s="12" t="s">
        <v>8319</v>
      </c>
      <c r="S3985" t="s">
        <v>8357</v>
      </c>
      <c r="T3985" s="17">
        <f t="shared" si="245"/>
        <v>42105.072962962964</v>
      </c>
      <c r="U3985" s="17">
        <f t="shared" si="246"/>
        <v>42528.879166666666</v>
      </c>
    </row>
    <row r="3986" spans="2:21" ht="42.75" hidden="1" x14ac:dyDescent="0.45">
      <c r="B3986">
        <v>2508</v>
      </c>
      <c r="C3986" s="9" t="s">
        <v>2508</v>
      </c>
      <c r="D3986" s="3" t="s">
        <v>6618</v>
      </c>
      <c r="E3986" s="5">
        <v>20000</v>
      </c>
      <c r="F3986" s="7">
        <v>0</v>
      </c>
      <c r="G3986" t="s">
        <v>8220</v>
      </c>
      <c r="H3986" t="s">
        <v>8223</v>
      </c>
      <c r="I3986" t="s">
        <v>8245</v>
      </c>
      <c r="J3986">
        <v>1408056634</v>
      </c>
      <c r="K3986">
        <v>1405464634</v>
      </c>
      <c r="L3986" t="b">
        <v>0</v>
      </c>
      <c r="M3986">
        <v>0</v>
      </c>
      <c r="N3986" t="b">
        <v>0</v>
      </c>
      <c r="O3986" t="s">
        <v>8297</v>
      </c>
      <c r="P3986">
        <f t="shared" si="244"/>
        <v>0</v>
      </c>
      <c r="Q3986" t="s">
        <v>7235</v>
      </c>
      <c r="R3986" s="12" t="s">
        <v>8319</v>
      </c>
      <c r="S3986" t="s">
        <v>8357</v>
      </c>
      <c r="T3986" s="17">
        <f t="shared" si="245"/>
        <v>41835.951782407406</v>
      </c>
      <c r="U3986" s="17">
        <f t="shared" si="246"/>
        <v>41958.057106481487</v>
      </c>
    </row>
    <row r="3987" spans="2:21" ht="42.75" hidden="1" x14ac:dyDescent="0.45">
      <c r="B3987">
        <v>2511</v>
      </c>
      <c r="C3987" s="9" t="s">
        <v>2511</v>
      </c>
      <c r="D3987" s="3" t="s">
        <v>6621</v>
      </c>
      <c r="E3987" s="5">
        <v>100000</v>
      </c>
      <c r="F3987" s="7">
        <v>0</v>
      </c>
      <c r="G3987" t="s">
        <v>8220</v>
      </c>
      <c r="H3987" t="s">
        <v>8224</v>
      </c>
      <c r="I3987" t="s">
        <v>8246</v>
      </c>
      <c r="J3987">
        <v>1454323413</v>
      </c>
      <c r="K3987">
        <v>1451731413</v>
      </c>
      <c r="L3987" t="b">
        <v>0</v>
      </c>
      <c r="M3987">
        <v>0</v>
      </c>
      <c r="N3987" t="b">
        <v>0</v>
      </c>
      <c r="O3987" t="s">
        <v>8297</v>
      </c>
      <c r="P3987">
        <f t="shared" si="244"/>
        <v>0</v>
      </c>
      <c r="Q3987" t="s">
        <v>7235</v>
      </c>
      <c r="R3987" s="12" t="s">
        <v>8319</v>
      </c>
      <c r="S3987" t="s">
        <v>8357</v>
      </c>
      <c r="T3987" s="17">
        <f t="shared" si="245"/>
        <v>42371.446909722217</v>
      </c>
      <c r="U3987" s="17">
        <f t="shared" si="246"/>
        <v>42077.014074074075</v>
      </c>
    </row>
    <row r="3988" spans="2:21" ht="42.75" hidden="1" x14ac:dyDescent="0.45">
      <c r="B3988">
        <v>2512</v>
      </c>
      <c r="C3988" s="9" t="s">
        <v>2512</v>
      </c>
      <c r="D3988" s="3" t="s">
        <v>6622</v>
      </c>
      <c r="E3988" s="5">
        <v>1150</v>
      </c>
      <c r="F3988" s="7">
        <v>0</v>
      </c>
      <c r="G3988" t="s">
        <v>8220</v>
      </c>
      <c r="H3988" t="s">
        <v>8223</v>
      </c>
      <c r="I3988" t="s">
        <v>8245</v>
      </c>
      <c r="J3988">
        <v>1418504561</v>
      </c>
      <c r="K3988">
        <v>1417208561</v>
      </c>
      <c r="L3988" t="b">
        <v>0</v>
      </c>
      <c r="M3988">
        <v>0</v>
      </c>
      <c r="N3988" t="b">
        <v>0</v>
      </c>
      <c r="O3988" t="s">
        <v>8297</v>
      </c>
      <c r="P3988">
        <f t="shared" si="244"/>
        <v>0</v>
      </c>
      <c r="Q3988" t="s">
        <v>7235</v>
      </c>
      <c r="R3988" s="12" t="s">
        <v>8319</v>
      </c>
      <c r="S3988" t="s">
        <v>8357</v>
      </c>
      <c r="T3988" s="17">
        <f t="shared" si="245"/>
        <v>41971.876863425925</v>
      </c>
      <c r="U3988" s="17">
        <f t="shared" si="246"/>
        <v>42135.072962962964</v>
      </c>
    </row>
    <row r="3989" spans="2:21" ht="42.75" hidden="1" x14ac:dyDescent="0.45">
      <c r="B3989">
        <v>2513</v>
      </c>
      <c r="C3989" s="9" t="s">
        <v>2513</v>
      </c>
      <c r="D3989" s="3" t="s">
        <v>6623</v>
      </c>
      <c r="E3989" s="5">
        <v>180000</v>
      </c>
      <c r="F3989" s="7">
        <v>0</v>
      </c>
      <c r="G3989" t="s">
        <v>8220</v>
      </c>
      <c r="H3989" t="s">
        <v>8235</v>
      </c>
      <c r="I3989" t="s">
        <v>8248</v>
      </c>
      <c r="J3989">
        <v>1488067789</v>
      </c>
      <c r="K3989">
        <v>1482883789</v>
      </c>
      <c r="L3989" t="b">
        <v>0</v>
      </c>
      <c r="M3989">
        <v>0</v>
      </c>
      <c r="N3989" t="b">
        <v>0</v>
      </c>
      <c r="O3989" t="s">
        <v>8297</v>
      </c>
      <c r="P3989">
        <f t="shared" si="244"/>
        <v>0</v>
      </c>
      <c r="Q3989" t="s">
        <v>7235</v>
      </c>
      <c r="R3989" s="12" t="s">
        <v>8319</v>
      </c>
      <c r="S3989" t="s">
        <v>8357</v>
      </c>
      <c r="T3989" s="17">
        <f t="shared" si="245"/>
        <v>42732.00681712963</v>
      </c>
      <c r="U3989" s="17">
        <f t="shared" si="246"/>
        <v>41865.951782407406</v>
      </c>
    </row>
    <row r="3990" spans="2:21" ht="42.75" hidden="1" x14ac:dyDescent="0.45">
      <c r="B3990">
        <v>2516</v>
      </c>
      <c r="C3990" s="9" t="s">
        <v>2516</v>
      </c>
      <c r="D3990" s="3" t="s">
        <v>6626</v>
      </c>
      <c r="E3990" s="5">
        <v>22000</v>
      </c>
      <c r="F3990" s="7">
        <v>0</v>
      </c>
      <c r="G3990" t="s">
        <v>8220</v>
      </c>
      <c r="H3990" t="s">
        <v>8223</v>
      </c>
      <c r="I3990" t="s">
        <v>8245</v>
      </c>
      <c r="J3990">
        <v>1417279252</v>
      </c>
      <c r="K3990">
        <v>1414683652</v>
      </c>
      <c r="L3990" t="b">
        <v>0</v>
      </c>
      <c r="M3990">
        <v>0</v>
      </c>
      <c r="N3990" t="b">
        <v>0</v>
      </c>
      <c r="O3990" t="s">
        <v>8297</v>
      </c>
      <c r="P3990">
        <f t="shared" si="244"/>
        <v>0</v>
      </c>
      <c r="Q3990" t="s">
        <v>7235</v>
      </c>
      <c r="R3990" s="12" t="s">
        <v>8319</v>
      </c>
      <c r="S3990" t="s">
        <v>8357</v>
      </c>
      <c r="T3990" s="17">
        <f t="shared" si="245"/>
        <v>41942.653379629628</v>
      </c>
      <c r="U3990" s="17">
        <f t="shared" si="246"/>
        <v>42401.446909722217</v>
      </c>
    </row>
    <row r="3991" spans="2:21" ht="42.75" hidden="1" x14ac:dyDescent="0.45">
      <c r="B3991">
        <v>2518</v>
      </c>
      <c r="C3991" s="9" t="s">
        <v>2518</v>
      </c>
      <c r="D3991" s="3" t="s">
        <v>6628</v>
      </c>
      <c r="E3991" s="5">
        <v>5000</v>
      </c>
      <c r="F3991" s="7">
        <v>0</v>
      </c>
      <c r="G3991" t="s">
        <v>8220</v>
      </c>
      <c r="H3991" t="s">
        <v>8223</v>
      </c>
      <c r="I3991" t="s">
        <v>8245</v>
      </c>
      <c r="J3991">
        <v>1415899228</v>
      </c>
      <c r="K3991">
        <v>1413303628</v>
      </c>
      <c r="L3991" t="b">
        <v>0</v>
      </c>
      <c r="M3991">
        <v>0</v>
      </c>
      <c r="N3991" t="b">
        <v>0</v>
      </c>
      <c r="O3991" t="s">
        <v>8297</v>
      </c>
      <c r="P3991">
        <f t="shared" si="244"/>
        <v>0</v>
      </c>
      <c r="Q3991" t="s">
        <v>7235</v>
      </c>
      <c r="R3991" s="12" t="s">
        <v>8319</v>
      </c>
      <c r="S3991" t="s">
        <v>8357</v>
      </c>
      <c r="T3991" s="17">
        <f t="shared" si="245"/>
        <v>41926.680879629632</v>
      </c>
      <c r="U3991" s="17">
        <f t="shared" si="246"/>
        <v>41986.876863425925</v>
      </c>
    </row>
    <row r="3992" spans="2:21" ht="42.75" hidden="1" x14ac:dyDescent="0.45">
      <c r="B3992">
        <v>2520</v>
      </c>
      <c r="C3992" s="9" t="s">
        <v>2520</v>
      </c>
      <c r="D3992" s="3" t="s">
        <v>6630</v>
      </c>
      <c r="E3992" s="5">
        <v>100000</v>
      </c>
      <c r="F3992" s="7">
        <v>0</v>
      </c>
      <c r="G3992" t="s">
        <v>8220</v>
      </c>
      <c r="H3992" t="s">
        <v>8223</v>
      </c>
      <c r="I3992" t="s">
        <v>8245</v>
      </c>
      <c r="J3992">
        <v>1476559260</v>
      </c>
      <c r="K3992">
        <v>1472567085</v>
      </c>
      <c r="L3992" t="b">
        <v>0</v>
      </c>
      <c r="M3992">
        <v>0</v>
      </c>
      <c r="N3992" t="b">
        <v>0</v>
      </c>
      <c r="O3992" t="s">
        <v>8297</v>
      </c>
      <c r="P3992">
        <f t="shared" si="244"/>
        <v>0</v>
      </c>
      <c r="Q3992" t="s">
        <v>7235</v>
      </c>
      <c r="R3992" s="12" t="s">
        <v>8319</v>
      </c>
      <c r="S3992" t="s">
        <v>8357</v>
      </c>
      <c r="T3992" s="17">
        <f t="shared" si="245"/>
        <v>42612.600520833337</v>
      </c>
      <c r="U3992" s="17">
        <f t="shared" si="246"/>
        <v>42792.00681712963</v>
      </c>
    </row>
    <row r="3993" spans="2:21" ht="42.75" hidden="1" x14ac:dyDescent="0.45">
      <c r="B3993">
        <v>2561</v>
      </c>
      <c r="C3993" s="9" t="s">
        <v>2561</v>
      </c>
      <c r="D3993" s="3" t="s">
        <v>6671</v>
      </c>
      <c r="E3993" s="5">
        <v>100000</v>
      </c>
      <c r="F3993" s="7">
        <v>0</v>
      </c>
      <c r="G3993" t="s">
        <v>8219</v>
      </c>
      <c r="H3993" t="s">
        <v>8228</v>
      </c>
      <c r="I3993" t="s">
        <v>8250</v>
      </c>
      <c r="J3993">
        <v>1444740089</v>
      </c>
      <c r="K3993">
        <v>1442148089</v>
      </c>
      <c r="L3993" t="b">
        <v>0</v>
      </c>
      <c r="M3993">
        <v>0</v>
      </c>
      <c r="N3993" t="b">
        <v>0</v>
      </c>
      <c r="O3993" t="s">
        <v>8282</v>
      </c>
      <c r="P3993">
        <f t="shared" si="244"/>
        <v>0</v>
      </c>
      <c r="Q3993" t="s">
        <v>7235</v>
      </c>
      <c r="R3993" s="12" t="s">
        <v>8319</v>
      </c>
      <c r="S3993" t="s">
        <v>8345</v>
      </c>
      <c r="T3993" s="17">
        <f t="shared" si="245"/>
        <v>42260.528807870374</v>
      </c>
      <c r="U3993" s="17">
        <f t="shared" si="246"/>
        <v>41972.6950462963</v>
      </c>
    </row>
    <row r="3994" spans="2:21" ht="28.5" hidden="1" x14ac:dyDescent="0.45">
      <c r="B3994">
        <v>2563</v>
      </c>
      <c r="C3994" s="9" t="s">
        <v>2563</v>
      </c>
      <c r="D3994" s="3" t="s">
        <v>6673</v>
      </c>
      <c r="E3994" s="5">
        <v>20000</v>
      </c>
      <c r="F3994" s="7">
        <v>0</v>
      </c>
      <c r="G3994" t="s">
        <v>8219</v>
      </c>
      <c r="H3994" t="s">
        <v>8223</v>
      </c>
      <c r="I3994" t="s">
        <v>8245</v>
      </c>
      <c r="J3994">
        <v>1438226451</v>
      </c>
      <c r="K3994">
        <v>1433042451</v>
      </c>
      <c r="L3994" t="b">
        <v>0</v>
      </c>
      <c r="M3994">
        <v>0</v>
      </c>
      <c r="N3994" t="b">
        <v>0</v>
      </c>
      <c r="O3994" t="s">
        <v>8282</v>
      </c>
      <c r="P3994">
        <f t="shared" si="244"/>
        <v>0</v>
      </c>
      <c r="Q3994" t="s">
        <v>7235</v>
      </c>
      <c r="R3994" s="12" t="s">
        <v>8319</v>
      </c>
      <c r="S3994" t="s">
        <v>8345</v>
      </c>
      <c r="T3994" s="17">
        <f t="shared" si="245"/>
        <v>42155.139479166668</v>
      </c>
      <c r="U3994" s="17">
        <f t="shared" si="246"/>
        <v>41956.722546296296</v>
      </c>
    </row>
    <row r="3995" spans="2:21" ht="42.75" hidden="1" x14ac:dyDescent="0.45">
      <c r="B3995">
        <v>2564</v>
      </c>
      <c r="C3995" s="9" t="s">
        <v>2564</v>
      </c>
      <c r="D3995" s="3" t="s">
        <v>6674</v>
      </c>
      <c r="E3995" s="5">
        <v>40000</v>
      </c>
      <c r="F3995" s="7">
        <v>0</v>
      </c>
      <c r="G3995" t="s">
        <v>8219</v>
      </c>
      <c r="H3995" t="s">
        <v>8228</v>
      </c>
      <c r="I3995" t="s">
        <v>8250</v>
      </c>
      <c r="J3995">
        <v>1406854699</v>
      </c>
      <c r="K3995">
        <v>1404262699</v>
      </c>
      <c r="L3995" t="b">
        <v>0</v>
      </c>
      <c r="M3995">
        <v>0</v>
      </c>
      <c r="N3995" t="b">
        <v>0</v>
      </c>
      <c r="O3995" t="s">
        <v>8282</v>
      </c>
      <c r="P3995">
        <f t="shared" si="244"/>
        <v>0</v>
      </c>
      <c r="Q3995" t="s">
        <v>7235</v>
      </c>
      <c r="R3995" s="12" t="s">
        <v>8319</v>
      </c>
      <c r="S3995" t="s">
        <v>8345</v>
      </c>
      <c r="T3995" s="17">
        <f t="shared" si="245"/>
        <v>41822.040497685186</v>
      </c>
      <c r="U3995" s="17">
        <f t="shared" si="246"/>
        <v>42658.806249999994</v>
      </c>
    </row>
    <row r="3996" spans="2:21" ht="42.75" hidden="1" x14ac:dyDescent="0.45">
      <c r="B3996">
        <v>2566</v>
      </c>
      <c r="C3996" s="9" t="s">
        <v>2566</v>
      </c>
      <c r="D3996" s="3" t="s">
        <v>6676</v>
      </c>
      <c r="E3996" s="5">
        <v>35000</v>
      </c>
      <c r="F3996" s="7">
        <v>0</v>
      </c>
      <c r="G3996" t="s">
        <v>8219</v>
      </c>
      <c r="H3996" t="s">
        <v>8223</v>
      </c>
      <c r="I3996" t="s">
        <v>8245</v>
      </c>
      <c r="J3996">
        <v>1408663948</v>
      </c>
      <c r="K3996">
        <v>1406071948</v>
      </c>
      <c r="L3996" t="b">
        <v>0</v>
      </c>
      <c r="M3996">
        <v>0</v>
      </c>
      <c r="N3996" t="b">
        <v>0</v>
      </c>
      <c r="O3996" t="s">
        <v>8282</v>
      </c>
      <c r="P3996">
        <f t="shared" si="244"/>
        <v>0</v>
      </c>
      <c r="Q3996" t="s">
        <v>7235</v>
      </c>
      <c r="R3996" s="12" t="s">
        <v>8319</v>
      </c>
      <c r="S3996" t="s">
        <v>8345</v>
      </c>
      <c r="T3996" s="17">
        <f t="shared" si="245"/>
        <v>41842.980879629627</v>
      </c>
      <c r="U3996" s="17">
        <f t="shared" si="246"/>
        <v>42290.528807870374</v>
      </c>
    </row>
    <row r="3997" spans="2:21" ht="42.75" hidden="1" x14ac:dyDescent="0.45">
      <c r="B3997">
        <v>2572</v>
      </c>
      <c r="C3997" s="9" t="s">
        <v>2572</v>
      </c>
      <c r="D3997" s="3" t="s">
        <v>6682</v>
      </c>
      <c r="E3997" s="5">
        <v>30000</v>
      </c>
      <c r="F3997" s="7">
        <v>0</v>
      </c>
      <c r="G3997" t="s">
        <v>8219</v>
      </c>
      <c r="H3997" t="s">
        <v>8223</v>
      </c>
      <c r="I3997" t="s">
        <v>8245</v>
      </c>
      <c r="J3997">
        <v>1428893517</v>
      </c>
      <c r="K3997">
        <v>1426301517</v>
      </c>
      <c r="L3997" t="b">
        <v>0</v>
      </c>
      <c r="M3997">
        <v>0</v>
      </c>
      <c r="N3997" t="b">
        <v>0</v>
      </c>
      <c r="O3997" t="s">
        <v>8282</v>
      </c>
      <c r="P3997">
        <f t="shared" si="244"/>
        <v>0</v>
      </c>
      <c r="Q3997" t="s">
        <v>7235</v>
      </c>
      <c r="R3997" s="12" t="s">
        <v>8319</v>
      </c>
      <c r="S3997" t="s">
        <v>8345</v>
      </c>
      <c r="T3997" s="17">
        <f t="shared" si="245"/>
        <v>42077.119409722218</v>
      </c>
      <c r="U3997" s="17">
        <f t="shared" si="246"/>
        <v>42215.139479166668</v>
      </c>
    </row>
    <row r="3998" spans="2:21" ht="42.75" hidden="1" x14ac:dyDescent="0.45">
      <c r="B3998">
        <v>2573</v>
      </c>
      <c r="C3998" s="9" t="s">
        <v>2573</v>
      </c>
      <c r="D3998" s="3" t="s">
        <v>6683</v>
      </c>
      <c r="E3998" s="5">
        <v>8000</v>
      </c>
      <c r="F3998" s="7">
        <v>0</v>
      </c>
      <c r="G3998" t="s">
        <v>8219</v>
      </c>
      <c r="H3998" t="s">
        <v>8223</v>
      </c>
      <c r="I3998" t="s">
        <v>8245</v>
      </c>
      <c r="J3998">
        <v>1408803149</v>
      </c>
      <c r="K3998">
        <v>1404915149</v>
      </c>
      <c r="L3998" t="b">
        <v>0</v>
      </c>
      <c r="M3998">
        <v>0</v>
      </c>
      <c r="N3998" t="b">
        <v>0</v>
      </c>
      <c r="O3998" t="s">
        <v>8282</v>
      </c>
      <c r="P3998">
        <f t="shared" si="244"/>
        <v>0</v>
      </c>
      <c r="Q3998" t="s">
        <v>7235</v>
      </c>
      <c r="R3998" s="12" t="s">
        <v>8319</v>
      </c>
      <c r="S3998" t="s">
        <v>8345</v>
      </c>
      <c r="T3998" s="17">
        <f t="shared" si="245"/>
        <v>41829.592002314814</v>
      </c>
      <c r="U3998" s="17">
        <f t="shared" si="246"/>
        <v>41852.040497685186</v>
      </c>
    </row>
    <row r="3999" spans="2:21" ht="42.75" hidden="1" x14ac:dyDescent="0.45">
      <c r="B3999">
        <v>2574</v>
      </c>
      <c r="C3999" s="9" t="s">
        <v>2574</v>
      </c>
      <c r="D3999" s="3" t="s">
        <v>6684</v>
      </c>
      <c r="E3999" s="5">
        <v>10000</v>
      </c>
      <c r="F3999" s="7">
        <v>0</v>
      </c>
      <c r="G3999" t="s">
        <v>8219</v>
      </c>
      <c r="H3999" t="s">
        <v>8223</v>
      </c>
      <c r="I3999" t="s">
        <v>8245</v>
      </c>
      <c r="J3999">
        <v>1463600945</v>
      </c>
      <c r="K3999">
        <v>1461786545</v>
      </c>
      <c r="L3999" t="b">
        <v>0</v>
      </c>
      <c r="M3999">
        <v>0</v>
      </c>
      <c r="N3999" t="b">
        <v>0</v>
      </c>
      <c r="O3999" t="s">
        <v>8282</v>
      </c>
      <c r="P3999">
        <f t="shared" si="244"/>
        <v>0</v>
      </c>
      <c r="Q3999" t="s">
        <v>7235</v>
      </c>
      <c r="R3999" s="12" t="s">
        <v>8319</v>
      </c>
      <c r="S3999" t="s">
        <v>8345</v>
      </c>
      <c r="T3999" s="17">
        <f t="shared" si="245"/>
        <v>42487.825752314813</v>
      </c>
      <c r="U3999" s="17">
        <f t="shared" si="246"/>
        <v>41872.980879629627</v>
      </c>
    </row>
    <row r="4000" spans="2:21" ht="42.75" hidden="1" x14ac:dyDescent="0.45">
      <c r="B4000">
        <v>2575</v>
      </c>
      <c r="C4000" s="9" t="s">
        <v>2575</v>
      </c>
      <c r="D4000" s="3" t="s">
        <v>6685</v>
      </c>
      <c r="E4000" s="5">
        <v>85000</v>
      </c>
      <c r="F4000" s="7">
        <v>0</v>
      </c>
      <c r="G4000" t="s">
        <v>8219</v>
      </c>
      <c r="H4000" t="s">
        <v>8223</v>
      </c>
      <c r="I4000" t="s">
        <v>8245</v>
      </c>
      <c r="J4000">
        <v>1421030194</v>
      </c>
      <c r="K4000">
        <v>1418438194</v>
      </c>
      <c r="L4000" t="b">
        <v>0</v>
      </c>
      <c r="M4000">
        <v>0</v>
      </c>
      <c r="N4000" t="b">
        <v>0</v>
      </c>
      <c r="O4000" t="s">
        <v>8282</v>
      </c>
      <c r="P4000">
        <f t="shared" si="244"/>
        <v>0</v>
      </c>
      <c r="Q4000" t="s">
        <v>7235</v>
      </c>
      <c r="R4000" s="12" t="s">
        <v>8319</v>
      </c>
      <c r="S4000" t="s">
        <v>8345</v>
      </c>
      <c r="T4000" s="17">
        <f t="shared" si="245"/>
        <v>41986.108726851846</v>
      </c>
      <c r="U4000" s="17">
        <f t="shared" si="246"/>
        <v>42107.119409722218</v>
      </c>
    </row>
    <row r="4001" spans="2:21" ht="28.5" hidden="1" x14ac:dyDescent="0.45">
      <c r="B4001">
        <v>2576</v>
      </c>
      <c r="C4001" s="9" t="s">
        <v>2576</v>
      </c>
      <c r="D4001" s="3" t="s">
        <v>6686</v>
      </c>
      <c r="E4001" s="5">
        <v>10000</v>
      </c>
      <c r="F4001" s="7">
        <v>0</v>
      </c>
      <c r="G4001" t="s">
        <v>8219</v>
      </c>
      <c r="H4001" t="s">
        <v>8223</v>
      </c>
      <c r="I4001" t="s">
        <v>8245</v>
      </c>
      <c r="J4001">
        <v>1428707647</v>
      </c>
      <c r="K4001">
        <v>1424823247</v>
      </c>
      <c r="L4001" t="b">
        <v>0</v>
      </c>
      <c r="M4001">
        <v>0</v>
      </c>
      <c r="N4001" t="b">
        <v>0</v>
      </c>
      <c r="O4001" t="s">
        <v>8282</v>
      </c>
      <c r="P4001">
        <f t="shared" si="244"/>
        <v>0</v>
      </c>
      <c r="Q4001" t="s">
        <v>7235</v>
      </c>
      <c r="R4001" s="12" t="s">
        <v>8319</v>
      </c>
      <c r="S4001" t="s">
        <v>8345</v>
      </c>
      <c r="T4001" s="17">
        <f t="shared" si="245"/>
        <v>42060.00980324074</v>
      </c>
      <c r="U4001" s="17">
        <f t="shared" si="246"/>
        <v>41874.592002314814</v>
      </c>
    </row>
    <row r="4002" spans="2:21" ht="42.75" hidden="1" x14ac:dyDescent="0.45">
      <c r="B4002">
        <v>2577</v>
      </c>
      <c r="C4002" s="9" t="s">
        <v>2577</v>
      </c>
      <c r="D4002" s="3" t="s">
        <v>6687</v>
      </c>
      <c r="E4002" s="5">
        <v>15000</v>
      </c>
      <c r="F4002" s="7">
        <v>0</v>
      </c>
      <c r="G4002" t="s">
        <v>8219</v>
      </c>
      <c r="H4002" t="s">
        <v>8223</v>
      </c>
      <c r="I4002" t="s">
        <v>8245</v>
      </c>
      <c r="J4002">
        <v>1407181297</v>
      </c>
      <c r="K4002">
        <v>1405021297</v>
      </c>
      <c r="L4002" t="b">
        <v>0</v>
      </c>
      <c r="M4002">
        <v>0</v>
      </c>
      <c r="N4002" t="b">
        <v>0</v>
      </c>
      <c r="O4002" t="s">
        <v>8282</v>
      </c>
      <c r="P4002">
        <f t="shared" si="244"/>
        <v>0</v>
      </c>
      <c r="Q4002" t="s">
        <v>7235</v>
      </c>
      <c r="R4002" s="12" t="s">
        <v>8319</v>
      </c>
      <c r="S4002" t="s">
        <v>8345</v>
      </c>
      <c r="T4002" s="17">
        <f t="shared" si="245"/>
        <v>41830.820567129631</v>
      </c>
      <c r="U4002" s="17">
        <f t="shared" si="246"/>
        <v>42508.825752314813</v>
      </c>
    </row>
    <row r="4003" spans="2:21" ht="42.75" hidden="1" x14ac:dyDescent="0.45">
      <c r="B4003">
        <v>2578</v>
      </c>
      <c r="C4003" s="9" t="s">
        <v>2578</v>
      </c>
      <c r="D4003" s="3" t="s">
        <v>6688</v>
      </c>
      <c r="E4003" s="5">
        <v>6000</v>
      </c>
      <c r="F4003" s="7">
        <v>0</v>
      </c>
      <c r="G4003" t="s">
        <v>8219</v>
      </c>
      <c r="H4003" t="s">
        <v>8223</v>
      </c>
      <c r="I4003" t="s">
        <v>8245</v>
      </c>
      <c r="J4003">
        <v>1444410000</v>
      </c>
      <c r="K4003">
        <v>1440203579</v>
      </c>
      <c r="L4003" t="b">
        <v>0</v>
      </c>
      <c r="M4003">
        <v>0</v>
      </c>
      <c r="N4003" t="b">
        <v>0</v>
      </c>
      <c r="O4003" t="s">
        <v>8282</v>
      </c>
      <c r="P4003">
        <f t="shared" si="244"/>
        <v>0</v>
      </c>
      <c r="Q4003" t="s">
        <v>7235</v>
      </c>
      <c r="R4003" s="12" t="s">
        <v>8319</v>
      </c>
      <c r="S4003" t="s">
        <v>8345</v>
      </c>
      <c r="T4003" s="17">
        <f t="shared" si="245"/>
        <v>42238.022905092599</v>
      </c>
      <c r="U4003" s="17">
        <f t="shared" si="246"/>
        <v>42016.108726851846</v>
      </c>
    </row>
    <row r="4004" spans="2:21" ht="28.5" hidden="1" x14ac:dyDescent="0.45">
      <c r="B4004">
        <v>2584</v>
      </c>
      <c r="C4004" s="9" t="s">
        <v>2584</v>
      </c>
      <c r="D4004" s="3" t="s">
        <v>6694</v>
      </c>
      <c r="E4004" s="5">
        <v>10000</v>
      </c>
      <c r="F4004" s="7">
        <v>0</v>
      </c>
      <c r="G4004" t="s">
        <v>8220</v>
      </c>
      <c r="H4004" t="s">
        <v>8223</v>
      </c>
      <c r="I4004" t="s">
        <v>8245</v>
      </c>
      <c r="J4004">
        <v>1434341369</v>
      </c>
      <c r="K4004">
        <v>1431749369</v>
      </c>
      <c r="L4004" t="b">
        <v>0</v>
      </c>
      <c r="M4004">
        <v>0</v>
      </c>
      <c r="N4004" t="b">
        <v>0</v>
      </c>
      <c r="O4004" t="s">
        <v>8282</v>
      </c>
      <c r="P4004">
        <f t="shared" si="244"/>
        <v>0</v>
      </c>
      <c r="Q4004" t="s">
        <v>7235</v>
      </c>
      <c r="R4004" s="12" t="s">
        <v>8319</v>
      </c>
      <c r="S4004" t="s">
        <v>8345</v>
      </c>
      <c r="T4004" s="17">
        <f t="shared" si="245"/>
        <v>42140.173252314817</v>
      </c>
      <c r="U4004" s="17">
        <f t="shared" si="246"/>
        <v>42104.968136574069</v>
      </c>
    </row>
    <row r="4005" spans="2:21" ht="42.75" hidden="1" x14ac:dyDescent="0.45">
      <c r="B4005">
        <v>2590</v>
      </c>
      <c r="C4005" s="9" t="s">
        <v>2590</v>
      </c>
      <c r="D4005" s="3" t="s">
        <v>6700</v>
      </c>
      <c r="E4005" s="5">
        <v>3000</v>
      </c>
      <c r="F4005" s="7">
        <v>0</v>
      </c>
      <c r="G4005" t="s">
        <v>8220</v>
      </c>
      <c r="H4005" t="s">
        <v>8225</v>
      </c>
      <c r="I4005" t="s">
        <v>8247</v>
      </c>
      <c r="J4005">
        <v>1453817297</v>
      </c>
      <c r="K4005">
        <v>1453212497</v>
      </c>
      <c r="L4005" t="b">
        <v>0</v>
      </c>
      <c r="M4005">
        <v>0</v>
      </c>
      <c r="N4005" t="b">
        <v>0</v>
      </c>
      <c r="O4005" t="s">
        <v>8282</v>
      </c>
      <c r="P4005">
        <f t="shared" si="244"/>
        <v>0</v>
      </c>
      <c r="Q4005" t="s">
        <v>7235</v>
      </c>
      <c r="R4005" s="12" t="s">
        <v>8319</v>
      </c>
      <c r="S4005" t="s">
        <v>8345</v>
      </c>
      <c r="T4005" s="17">
        <f t="shared" si="245"/>
        <v>42388.589085648149</v>
      </c>
      <c r="U4005" s="17">
        <f t="shared" si="246"/>
        <v>41855.820567129631</v>
      </c>
    </row>
    <row r="4006" spans="2:21" ht="42.75" hidden="1" x14ac:dyDescent="0.45">
      <c r="B4006">
        <v>2593</v>
      </c>
      <c r="C4006" s="9" t="s">
        <v>2593</v>
      </c>
      <c r="D4006" s="3" t="s">
        <v>6703</v>
      </c>
      <c r="E4006" s="5">
        <v>10000</v>
      </c>
      <c r="F4006" s="7">
        <v>0</v>
      </c>
      <c r="G4006" t="s">
        <v>8220</v>
      </c>
      <c r="H4006" t="s">
        <v>8223</v>
      </c>
      <c r="I4006" t="s">
        <v>8245</v>
      </c>
      <c r="J4006">
        <v>1429993026</v>
      </c>
      <c r="K4006">
        <v>1427401026</v>
      </c>
      <c r="L4006" t="b">
        <v>0</v>
      </c>
      <c r="M4006">
        <v>0</v>
      </c>
      <c r="N4006" t="b">
        <v>0</v>
      </c>
      <c r="O4006" t="s">
        <v>8282</v>
      </c>
      <c r="P4006">
        <f t="shared" si="244"/>
        <v>0</v>
      </c>
      <c r="Q4006" t="s">
        <v>7235</v>
      </c>
      <c r="R4006" s="12" t="s">
        <v>8319</v>
      </c>
      <c r="S4006" t="s">
        <v>8345</v>
      </c>
      <c r="T4006" s="17">
        <f t="shared" si="245"/>
        <v>42089.84520833334</v>
      </c>
      <c r="U4006" s="17">
        <f t="shared" si="246"/>
        <v>42286.708333333328</v>
      </c>
    </row>
    <row r="4007" spans="2:21" ht="57" hidden="1" x14ac:dyDescent="0.45">
      <c r="B4007">
        <v>2642</v>
      </c>
      <c r="C4007" s="9" t="s">
        <v>2642</v>
      </c>
      <c r="D4007" s="3" t="s">
        <v>6752</v>
      </c>
      <c r="E4007" s="5">
        <v>500000</v>
      </c>
      <c r="F4007" s="7">
        <v>0</v>
      </c>
      <c r="G4007" t="s">
        <v>8220</v>
      </c>
      <c r="H4007" t="s">
        <v>8235</v>
      </c>
      <c r="I4007" t="s">
        <v>8248</v>
      </c>
      <c r="J4007">
        <v>1468565820</v>
      </c>
      <c r="K4007">
        <v>1465970108</v>
      </c>
      <c r="L4007" t="b">
        <v>0</v>
      </c>
      <c r="M4007">
        <v>0</v>
      </c>
      <c r="N4007" t="b">
        <v>0</v>
      </c>
      <c r="O4007" t="s">
        <v>8299</v>
      </c>
      <c r="P4007">
        <f t="shared" si="244"/>
        <v>0</v>
      </c>
      <c r="Q4007" t="s">
        <v>7235</v>
      </c>
      <c r="R4007" s="12" t="s">
        <v>8308</v>
      </c>
      <c r="S4007" t="s">
        <v>8315</v>
      </c>
      <c r="T4007" s="17">
        <f t="shared" si="245"/>
        <v>42536.246620370366</v>
      </c>
      <c r="U4007" s="17">
        <f t="shared" si="246"/>
        <v>42170.173252314817</v>
      </c>
    </row>
    <row r="4008" spans="2:21" ht="42.75" hidden="1" x14ac:dyDescent="0.45">
      <c r="B4008">
        <v>2686</v>
      </c>
      <c r="C4008" s="9" t="s">
        <v>2686</v>
      </c>
      <c r="D4008" s="3" t="s">
        <v>6796</v>
      </c>
      <c r="E4008" s="5">
        <v>30000</v>
      </c>
      <c r="F4008" s="7">
        <v>0</v>
      </c>
      <c r="G4008" t="s">
        <v>8220</v>
      </c>
      <c r="H4008" t="s">
        <v>8223</v>
      </c>
      <c r="I4008" t="s">
        <v>8245</v>
      </c>
      <c r="J4008">
        <v>1412119423</v>
      </c>
      <c r="K4008">
        <v>1410391423</v>
      </c>
      <c r="L4008" t="b">
        <v>0</v>
      </c>
      <c r="M4008">
        <v>0</v>
      </c>
      <c r="N4008" t="b">
        <v>0</v>
      </c>
      <c r="O4008" t="s">
        <v>8282</v>
      </c>
      <c r="P4008">
        <f t="shared" si="244"/>
        <v>0</v>
      </c>
      <c r="Q4008" t="s">
        <v>7235</v>
      </c>
      <c r="R4008" s="12" t="s">
        <v>8319</v>
      </c>
      <c r="S4008" t="s">
        <v>8345</v>
      </c>
      <c r="T4008" s="17">
        <f t="shared" si="245"/>
        <v>41892.974803240737</v>
      </c>
      <c r="U4008" s="17">
        <f t="shared" si="246"/>
        <v>42395.589085648149</v>
      </c>
    </row>
    <row r="4009" spans="2:21" ht="42.75" hidden="1" x14ac:dyDescent="0.45">
      <c r="B4009">
        <v>2687</v>
      </c>
      <c r="C4009" s="9" t="s">
        <v>2687</v>
      </c>
      <c r="D4009" s="3" t="s">
        <v>6797</v>
      </c>
      <c r="E4009" s="5">
        <v>15000</v>
      </c>
      <c r="F4009" s="7">
        <v>0</v>
      </c>
      <c r="G4009" t="s">
        <v>8220</v>
      </c>
      <c r="H4009" t="s">
        <v>8223</v>
      </c>
      <c r="I4009" t="s">
        <v>8245</v>
      </c>
      <c r="J4009">
        <v>1435591318</v>
      </c>
      <c r="K4009">
        <v>1432999318</v>
      </c>
      <c r="L4009" t="b">
        <v>0</v>
      </c>
      <c r="M4009">
        <v>0</v>
      </c>
      <c r="N4009" t="b">
        <v>0</v>
      </c>
      <c r="O4009" t="s">
        <v>8282</v>
      </c>
      <c r="P4009">
        <f t="shared" si="244"/>
        <v>0</v>
      </c>
      <c r="Q4009" t="s">
        <v>7235</v>
      </c>
      <c r="R4009" s="12" t="s">
        <v>8319</v>
      </c>
      <c r="S4009" t="s">
        <v>8345</v>
      </c>
      <c r="T4009" s="17">
        <f t="shared" si="245"/>
        <v>42154.64025462963</v>
      </c>
      <c r="U4009" s="17">
        <f t="shared" si="246"/>
        <v>42119.84520833334</v>
      </c>
    </row>
    <row r="4010" spans="2:21" ht="42.75" hidden="1" x14ac:dyDescent="0.45">
      <c r="B4010">
        <v>2699</v>
      </c>
      <c r="C4010" s="9" t="s">
        <v>2699</v>
      </c>
      <c r="D4010" s="3" t="s">
        <v>6809</v>
      </c>
      <c r="E4010" s="5">
        <v>2</v>
      </c>
      <c r="F4010" s="7">
        <v>0</v>
      </c>
      <c r="G4010" t="s">
        <v>8220</v>
      </c>
      <c r="H4010" t="s">
        <v>8228</v>
      </c>
      <c r="I4010" t="s">
        <v>8250</v>
      </c>
      <c r="J4010">
        <v>1407533463</v>
      </c>
      <c r="K4010">
        <v>1404941463</v>
      </c>
      <c r="L4010" t="b">
        <v>0</v>
      </c>
      <c r="M4010">
        <v>0</v>
      </c>
      <c r="N4010" t="b">
        <v>0</v>
      </c>
      <c r="O4010" t="s">
        <v>8282</v>
      </c>
      <c r="P4010">
        <f t="shared" si="244"/>
        <v>0</v>
      </c>
      <c r="Q4010" t="s">
        <v>7235</v>
      </c>
      <c r="R4010" s="12" t="s">
        <v>8319</v>
      </c>
      <c r="S4010" t="s">
        <v>8345</v>
      </c>
      <c r="T4010" s="17">
        <f t="shared" si="245"/>
        <v>41829.896562499998</v>
      </c>
      <c r="U4010" s="17">
        <f t="shared" si="246"/>
        <v>42566.289583333331</v>
      </c>
    </row>
    <row r="4011" spans="2:21" ht="57" hidden="1" x14ac:dyDescent="0.45">
      <c r="B4011">
        <v>2743</v>
      </c>
      <c r="C4011" s="9" t="s">
        <v>2743</v>
      </c>
      <c r="D4011" s="3" t="s">
        <v>6853</v>
      </c>
      <c r="E4011" s="5">
        <v>5999</v>
      </c>
      <c r="F4011" s="7">
        <v>0</v>
      </c>
      <c r="G4011" t="s">
        <v>8220</v>
      </c>
      <c r="H4011" t="s">
        <v>8223</v>
      </c>
      <c r="I4011" t="s">
        <v>8245</v>
      </c>
      <c r="J4011">
        <v>1476863607</v>
      </c>
      <c r="K4011">
        <v>1474271607</v>
      </c>
      <c r="L4011" t="b">
        <v>0</v>
      </c>
      <c r="M4011">
        <v>0</v>
      </c>
      <c r="N4011" t="b">
        <v>0</v>
      </c>
      <c r="O4011" t="s">
        <v>8302</v>
      </c>
      <c r="P4011">
        <f t="shared" si="244"/>
        <v>0</v>
      </c>
      <c r="Q4011" t="s">
        <v>7235</v>
      </c>
      <c r="R4011" s="12" t="s">
        <v>8311</v>
      </c>
      <c r="S4011" t="s">
        <v>8356</v>
      </c>
      <c r="T4011" s="17">
        <f t="shared" si="245"/>
        <v>42632.328784722224</v>
      </c>
      <c r="U4011" s="17">
        <f t="shared" si="246"/>
        <v>41912.974803240737</v>
      </c>
    </row>
    <row r="4012" spans="2:21" ht="42.75" hidden="1" x14ac:dyDescent="0.45">
      <c r="B4012">
        <v>2750</v>
      </c>
      <c r="C4012" s="9" t="s">
        <v>2750</v>
      </c>
      <c r="D4012" s="3" t="s">
        <v>6860</v>
      </c>
      <c r="E4012" s="5">
        <v>1999</v>
      </c>
      <c r="F4012" s="7">
        <v>0</v>
      </c>
      <c r="G4012" t="s">
        <v>8220</v>
      </c>
      <c r="H4012" t="s">
        <v>8223</v>
      </c>
      <c r="I4012" t="s">
        <v>8245</v>
      </c>
      <c r="J4012">
        <v>1341086400</v>
      </c>
      <c r="K4012">
        <v>1340055345</v>
      </c>
      <c r="L4012" t="b">
        <v>0</v>
      </c>
      <c r="M4012">
        <v>0</v>
      </c>
      <c r="N4012" t="b">
        <v>0</v>
      </c>
      <c r="O4012" t="s">
        <v>8302</v>
      </c>
      <c r="P4012">
        <f t="shared" si="244"/>
        <v>0</v>
      </c>
      <c r="Q4012" t="s">
        <v>7235</v>
      </c>
      <c r="R4012" s="12" t="s">
        <v>8311</v>
      </c>
      <c r="S4012" t="s">
        <v>8356</v>
      </c>
      <c r="T4012" s="17">
        <f t="shared" si="245"/>
        <v>41078.899826388886</v>
      </c>
      <c r="U4012" s="17">
        <f t="shared" si="246"/>
        <v>42184.64025462963</v>
      </c>
    </row>
    <row r="4013" spans="2:21" ht="42.75" hidden="1" x14ac:dyDescent="0.45">
      <c r="B4013">
        <v>2751</v>
      </c>
      <c r="C4013" s="9" t="s">
        <v>2751</v>
      </c>
      <c r="D4013" s="3" t="s">
        <v>6861</v>
      </c>
      <c r="E4013" s="5">
        <v>3274</v>
      </c>
      <c r="F4013" s="7">
        <v>0</v>
      </c>
      <c r="G4013" t="s">
        <v>8220</v>
      </c>
      <c r="H4013" t="s">
        <v>8223</v>
      </c>
      <c r="I4013" t="s">
        <v>8245</v>
      </c>
      <c r="J4013">
        <v>1403039842</v>
      </c>
      <c r="K4013">
        <v>1397855842</v>
      </c>
      <c r="L4013" t="b">
        <v>0</v>
      </c>
      <c r="M4013">
        <v>0</v>
      </c>
      <c r="N4013" t="b">
        <v>0</v>
      </c>
      <c r="O4013" t="s">
        <v>8302</v>
      </c>
      <c r="P4013">
        <f t="shared" si="244"/>
        <v>0</v>
      </c>
      <c r="Q4013" t="s">
        <v>7235</v>
      </c>
      <c r="R4013" s="12" t="s">
        <v>8311</v>
      </c>
      <c r="S4013" t="s">
        <v>8356</v>
      </c>
      <c r="T4013" s="17">
        <f t="shared" si="245"/>
        <v>41747.887060185189</v>
      </c>
      <c r="U4013" s="17">
        <f t="shared" si="246"/>
        <v>41859.896562499998</v>
      </c>
    </row>
    <row r="4014" spans="2:21" ht="42.75" hidden="1" x14ac:dyDescent="0.45">
      <c r="B4014">
        <v>2754</v>
      </c>
      <c r="C4014" s="9" t="s">
        <v>2754</v>
      </c>
      <c r="D4014" s="3" t="s">
        <v>6864</v>
      </c>
      <c r="E4014" s="5">
        <v>10000</v>
      </c>
      <c r="F4014" s="7">
        <v>0</v>
      </c>
      <c r="G4014" t="s">
        <v>8220</v>
      </c>
      <c r="H4014" t="s">
        <v>8223</v>
      </c>
      <c r="I4014" t="s">
        <v>8245</v>
      </c>
      <c r="J4014">
        <v>1410448551</v>
      </c>
      <c r="K4014">
        <v>1407856551</v>
      </c>
      <c r="L4014" t="b">
        <v>0</v>
      </c>
      <c r="M4014">
        <v>0</v>
      </c>
      <c r="N4014" t="b">
        <v>0</v>
      </c>
      <c r="O4014" t="s">
        <v>8302</v>
      </c>
      <c r="P4014">
        <f t="shared" si="244"/>
        <v>0</v>
      </c>
      <c r="Q4014" t="s">
        <v>7235</v>
      </c>
      <c r="R4014" s="12" t="s">
        <v>8311</v>
      </c>
      <c r="S4014" t="s">
        <v>8356</v>
      </c>
      <c r="T4014" s="17">
        <f t="shared" si="245"/>
        <v>41863.636006944449</v>
      </c>
      <c r="U4014" s="17">
        <f t="shared" si="246"/>
        <v>42662.328784722224</v>
      </c>
    </row>
    <row r="4015" spans="2:21" ht="42.75" hidden="1" x14ac:dyDescent="0.45">
      <c r="B4015">
        <v>2760</v>
      </c>
      <c r="C4015" s="9" t="s">
        <v>2760</v>
      </c>
      <c r="D4015" s="3" t="s">
        <v>6870</v>
      </c>
      <c r="E4015" s="5">
        <v>5000</v>
      </c>
      <c r="F4015" s="7">
        <v>0</v>
      </c>
      <c r="G4015" t="s">
        <v>8220</v>
      </c>
      <c r="H4015" t="s">
        <v>8224</v>
      </c>
      <c r="I4015" t="s">
        <v>8246</v>
      </c>
      <c r="J4015">
        <v>1371726258</v>
      </c>
      <c r="K4015">
        <v>1369134258</v>
      </c>
      <c r="L4015" t="b">
        <v>0</v>
      </c>
      <c r="M4015">
        <v>0</v>
      </c>
      <c r="N4015" t="b">
        <v>0</v>
      </c>
      <c r="O4015" t="s">
        <v>8302</v>
      </c>
      <c r="P4015">
        <f t="shared" si="244"/>
        <v>0</v>
      </c>
      <c r="Q4015" t="s">
        <v>7235</v>
      </c>
      <c r="R4015" s="12" t="s">
        <v>8311</v>
      </c>
      <c r="S4015" t="s">
        <v>8356</v>
      </c>
      <c r="T4015" s="17">
        <f t="shared" si="245"/>
        <v>41415.461319444446</v>
      </c>
      <c r="U4015" s="17">
        <f t="shared" si="246"/>
        <v>41090.833333333336</v>
      </c>
    </row>
    <row r="4016" spans="2:21" ht="42.75" hidden="1" x14ac:dyDescent="0.45">
      <c r="B4016">
        <v>2765</v>
      </c>
      <c r="C4016" s="9" t="s">
        <v>2765</v>
      </c>
      <c r="D4016" s="3" t="s">
        <v>6875</v>
      </c>
      <c r="E4016" s="5">
        <v>4000</v>
      </c>
      <c r="F4016" s="7">
        <v>0</v>
      </c>
      <c r="G4016" t="s">
        <v>8220</v>
      </c>
      <c r="H4016" t="s">
        <v>8223</v>
      </c>
      <c r="I4016" t="s">
        <v>8245</v>
      </c>
      <c r="J4016">
        <v>1351432428</v>
      </c>
      <c r="K4016">
        <v>1350050028</v>
      </c>
      <c r="L4016" t="b">
        <v>0</v>
      </c>
      <c r="M4016">
        <v>0</v>
      </c>
      <c r="N4016" t="b">
        <v>0</v>
      </c>
      <c r="O4016" t="s">
        <v>8302</v>
      </c>
      <c r="P4016">
        <f t="shared" si="244"/>
        <v>0</v>
      </c>
      <c r="Q4016" t="s">
        <v>7235</v>
      </c>
      <c r="R4016" s="12" t="s">
        <v>8311</v>
      </c>
      <c r="S4016" t="s">
        <v>8356</v>
      </c>
      <c r="T4016" s="17">
        <f t="shared" si="245"/>
        <v>41194.579027777778</v>
      </c>
      <c r="U4016" s="17">
        <f t="shared" si="246"/>
        <v>41807.887060185189</v>
      </c>
    </row>
    <row r="4017" spans="2:21" ht="42.75" hidden="1" x14ac:dyDescent="0.45">
      <c r="B4017">
        <v>2771</v>
      </c>
      <c r="C4017" s="9" t="s">
        <v>2771</v>
      </c>
      <c r="D4017" s="3" t="s">
        <v>6881</v>
      </c>
      <c r="E4017" s="5">
        <v>19980</v>
      </c>
      <c r="F4017" s="7">
        <v>0</v>
      </c>
      <c r="G4017" t="s">
        <v>8220</v>
      </c>
      <c r="H4017" t="s">
        <v>8223</v>
      </c>
      <c r="I4017" t="s">
        <v>8245</v>
      </c>
      <c r="J4017">
        <v>1359738000</v>
      </c>
      <c r="K4017">
        <v>1355489140</v>
      </c>
      <c r="L4017" t="b">
        <v>0</v>
      </c>
      <c r="M4017">
        <v>0</v>
      </c>
      <c r="N4017" t="b">
        <v>0</v>
      </c>
      <c r="O4017" t="s">
        <v>8302</v>
      </c>
      <c r="P4017">
        <f t="shared" si="244"/>
        <v>0</v>
      </c>
      <c r="Q4017" t="s">
        <v>7235</v>
      </c>
      <c r="R4017" s="12" t="s">
        <v>8311</v>
      </c>
      <c r="S4017" t="s">
        <v>8356</v>
      </c>
      <c r="T4017" s="17">
        <f t="shared" si="245"/>
        <v>41257.531712962962</v>
      </c>
      <c r="U4017" s="17">
        <f t="shared" si="246"/>
        <v>41893.636006944449</v>
      </c>
    </row>
    <row r="4018" spans="2:21" ht="42.75" hidden="1" x14ac:dyDescent="0.45">
      <c r="B4018">
        <v>2772</v>
      </c>
      <c r="C4018" s="9" t="s">
        <v>2772</v>
      </c>
      <c r="D4018" s="3" t="s">
        <v>6882</v>
      </c>
      <c r="E4018" s="5">
        <v>8000</v>
      </c>
      <c r="F4018" s="7">
        <v>0</v>
      </c>
      <c r="G4018" t="s">
        <v>8220</v>
      </c>
      <c r="H4018" t="s">
        <v>8223</v>
      </c>
      <c r="I4018" t="s">
        <v>8245</v>
      </c>
      <c r="J4018">
        <v>1381006294</v>
      </c>
      <c r="K4018">
        <v>1379710294</v>
      </c>
      <c r="L4018" t="b">
        <v>0</v>
      </c>
      <c r="M4018">
        <v>0</v>
      </c>
      <c r="N4018" t="b">
        <v>0</v>
      </c>
      <c r="O4018" t="s">
        <v>8302</v>
      </c>
      <c r="P4018">
        <f t="shared" si="244"/>
        <v>0</v>
      </c>
      <c r="Q4018" t="s">
        <v>7235</v>
      </c>
      <c r="R4018" s="12" t="s">
        <v>8311</v>
      </c>
      <c r="S4018" t="s">
        <v>8356</v>
      </c>
      <c r="T4018" s="17">
        <f t="shared" si="245"/>
        <v>41537.869143518517</v>
      </c>
      <c r="U4018" s="17">
        <f t="shared" si="246"/>
        <v>41445.461319444446</v>
      </c>
    </row>
    <row r="4019" spans="2:21" ht="28.5" hidden="1" x14ac:dyDescent="0.45">
      <c r="B4019">
        <v>2780</v>
      </c>
      <c r="C4019" s="9" t="s">
        <v>2780</v>
      </c>
      <c r="D4019" s="3" t="s">
        <v>6890</v>
      </c>
      <c r="E4019" s="5">
        <v>100000</v>
      </c>
      <c r="F4019" s="7">
        <v>0</v>
      </c>
      <c r="G4019" t="s">
        <v>8220</v>
      </c>
      <c r="H4019" t="s">
        <v>8236</v>
      </c>
      <c r="I4019" t="s">
        <v>8248</v>
      </c>
      <c r="J4019">
        <v>1489142688</v>
      </c>
      <c r="K4019">
        <v>1486550688</v>
      </c>
      <c r="L4019" t="b">
        <v>0</v>
      </c>
      <c r="M4019">
        <v>0</v>
      </c>
      <c r="N4019" t="b">
        <v>0</v>
      </c>
      <c r="O4019" t="s">
        <v>8302</v>
      </c>
      <c r="P4019">
        <f t="shared" si="244"/>
        <v>0</v>
      </c>
      <c r="Q4019" t="s">
        <v>7235</v>
      </c>
      <c r="R4019" s="12" t="s">
        <v>8311</v>
      </c>
      <c r="S4019" t="s">
        <v>8356</v>
      </c>
      <c r="T4019" s="17">
        <f t="shared" si="245"/>
        <v>42774.447777777779</v>
      </c>
      <c r="U4019" s="17">
        <f t="shared" si="246"/>
        <v>41210.579027777778</v>
      </c>
    </row>
    <row r="4020" spans="2:21" ht="42.75" x14ac:dyDescent="0.45">
      <c r="B4020">
        <v>2842</v>
      </c>
      <c r="C4020" s="9" t="s">
        <v>2842</v>
      </c>
      <c r="D4020" s="3" t="s">
        <v>6952</v>
      </c>
      <c r="E4020" s="5">
        <v>1500</v>
      </c>
      <c r="F4020" s="7">
        <v>0</v>
      </c>
      <c r="G4020" t="s">
        <v>8220</v>
      </c>
      <c r="H4020" t="s">
        <v>8224</v>
      </c>
      <c r="I4020" t="s">
        <v>8246</v>
      </c>
      <c r="J4020">
        <v>1403348400</v>
      </c>
      <c r="K4020">
        <v>1401058295</v>
      </c>
      <c r="L4020" t="b">
        <v>0</v>
      </c>
      <c r="M4020">
        <v>0</v>
      </c>
      <c r="N4020" t="b">
        <v>0</v>
      </c>
      <c r="O4020" t="s">
        <v>8269</v>
      </c>
      <c r="P4020">
        <f t="shared" si="244"/>
        <v>0</v>
      </c>
      <c r="Q4020" t="s">
        <v>7235</v>
      </c>
      <c r="R4020" s="12" t="s">
        <v>8323</v>
      </c>
      <c r="S4020" t="s">
        <v>8326</v>
      </c>
      <c r="T4020" s="17">
        <f t="shared" si="245"/>
        <v>41784.952488425923</v>
      </c>
      <c r="U4020" s="17">
        <f t="shared" si="246"/>
        <v>41306.708333333336</v>
      </c>
    </row>
    <row r="4021" spans="2:21" ht="42.75" hidden="1" x14ac:dyDescent="0.45">
      <c r="B4021">
        <v>2843</v>
      </c>
      <c r="C4021" s="9" t="s">
        <v>2843</v>
      </c>
      <c r="D4021" s="3" t="s">
        <v>6953</v>
      </c>
      <c r="E4021" s="5">
        <v>1200</v>
      </c>
      <c r="F4021" s="7">
        <v>0</v>
      </c>
      <c r="G4021" t="s">
        <v>8220</v>
      </c>
      <c r="H4021" t="s">
        <v>8223</v>
      </c>
      <c r="I4021" t="s">
        <v>8245</v>
      </c>
      <c r="J4021">
        <v>1465790400</v>
      </c>
      <c r="K4021">
        <v>1462210950</v>
      </c>
      <c r="L4021" t="b">
        <v>0</v>
      </c>
      <c r="M4021">
        <v>0</v>
      </c>
      <c r="N4021" t="b">
        <v>0</v>
      </c>
      <c r="O4021" t="s">
        <v>8269</v>
      </c>
      <c r="P4021">
        <f t="shared" si="244"/>
        <v>0</v>
      </c>
      <c r="Q4021" t="s">
        <v>7235</v>
      </c>
      <c r="R4021" s="12" t="s">
        <v>8323</v>
      </c>
      <c r="S4021" t="s">
        <v>8326</v>
      </c>
      <c r="T4021" s="17">
        <f t="shared" si="245"/>
        <v>42492.737847222219</v>
      </c>
      <c r="U4021" s="17">
        <f t="shared" si="246"/>
        <v>41552.869143518517</v>
      </c>
    </row>
    <row r="4022" spans="2:21" ht="42.75" hidden="1" x14ac:dyDescent="0.45">
      <c r="B4022">
        <v>2846</v>
      </c>
      <c r="C4022" s="9" t="s">
        <v>2846</v>
      </c>
      <c r="D4022" s="3" t="s">
        <v>6956</v>
      </c>
      <c r="E4022" s="5">
        <v>8000</v>
      </c>
      <c r="F4022" s="7">
        <v>0</v>
      </c>
      <c r="G4022" t="s">
        <v>8220</v>
      </c>
      <c r="H4022" t="s">
        <v>8223</v>
      </c>
      <c r="I4022" t="s">
        <v>8245</v>
      </c>
      <c r="J4022">
        <v>1432917394</v>
      </c>
      <c r="K4022">
        <v>1429029394</v>
      </c>
      <c r="L4022" t="b">
        <v>0</v>
      </c>
      <c r="M4022">
        <v>0</v>
      </c>
      <c r="N4022" t="b">
        <v>0</v>
      </c>
      <c r="O4022" t="s">
        <v>8269</v>
      </c>
      <c r="P4022">
        <f t="shared" si="244"/>
        <v>0</v>
      </c>
      <c r="Q4022" t="s">
        <v>7235</v>
      </c>
      <c r="R4022" s="12" t="s">
        <v>8323</v>
      </c>
      <c r="S4022" t="s">
        <v>8326</v>
      </c>
      <c r="T4022" s="17">
        <f t="shared" si="245"/>
        <v>42108.692060185189</v>
      </c>
      <c r="U4022" s="17">
        <f t="shared" si="246"/>
        <v>42804.447777777779</v>
      </c>
    </row>
    <row r="4023" spans="2:21" ht="42.75" hidden="1" x14ac:dyDescent="0.45">
      <c r="B4023">
        <v>2847</v>
      </c>
      <c r="C4023" s="9" t="s">
        <v>2847</v>
      </c>
      <c r="D4023" s="3" t="s">
        <v>6957</v>
      </c>
      <c r="E4023" s="5">
        <v>2000</v>
      </c>
      <c r="F4023" s="7">
        <v>0</v>
      </c>
      <c r="G4023" t="s">
        <v>8220</v>
      </c>
      <c r="H4023" t="s">
        <v>8223</v>
      </c>
      <c r="I4023" t="s">
        <v>8245</v>
      </c>
      <c r="J4023">
        <v>1464031265</v>
      </c>
      <c r="K4023">
        <v>1458847265</v>
      </c>
      <c r="L4023" t="b">
        <v>0</v>
      </c>
      <c r="M4023">
        <v>0</v>
      </c>
      <c r="N4023" t="b">
        <v>0</v>
      </c>
      <c r="O4023" t="s">
        <v>8269</v>
      </c>
      <c r="P4023">
        <f t="shared" si="244"/>
        <v>0</v>
      </c>
      <c r="Q4023" t="s">
        <v>7235</v>
      </c>
      <c r="R4023" s="12" t="s">
        <v>8323</v>
      </c>
      <c r="S4023" t="s">
        <v>8326</v>
      </c>
      <c r="T4023" s="17">
        <f t="shared" si="245"/>
        <v>42453.806307870371</v>
      </c>
      <c r="U4023" s="17">
        <f t="shared" si="246"/>
        <v>41811.458333333336</v>
      </c>
    </row>
    <row r="4024" spans="2:21" ht="42.75" hidden="1" x14ac:dyDescent="0.45">
      <c r="B4024">
        <v>2851</v>
      </c>
      <c r="C4024" s="9" t="s">
        <v>2851</v>
      </c>
      <c r="D4024" s="3" t="s">
        <v>6961</v>
      </c>
      <c r="E4024" s="5">
        <v>4500</v>
      </c>
      <c r="F4024" s="7">
        <v>0</v>
      </c>
      <c r="G4024" t="s">
        <v>8220</v>
      </c>
      <c r="H4024" t="s">
        <v>8240</v>
      </c>
      <c r="I4024" t="s">
        <v>8248</v>
      </c>
      <c r="J4024">
        <v>1454109420</v>
      </c>
      <c r="K4024">
        <v>1453334629</v>
      </c>
      <c r="L4024" t="b">
        <v>0</v>
      </c>
      <c r="M4024">
        <v>0</v>
      </c>
      <c r="N4024" t="b">
        <v>0</v>
      </c>
      <c r="O4024" t="s">
        <v>8269</v>
      </c>
      <c r="P4024">
        <f t="shared" si="244"/>
        <v>0</v>
      </c>
      <c r="Q4024" t="s">
        <v>7235</v>
      </c>
      <c r="R4024" s="12" t="s">
        <v>8323</v>
      </c>
      <c r="S4024" t="s">
        <v>8326</v>
      </c>
      <c r="T4024" s="17">
        <f t="shared" si="245"/>
        <v>42390.002650462964</v>
      </c>
      <c r="U4024" s="17">
        <f t="shared" si="246"/>
        <v>42534.166666666672</v>
      </c>
    </row>
    <row r="4025" spans="2:21" ht="42.75" hidden="1" x14ac:dyDescent="0.45">
      <c r="B4025">
        <v>2853</v>
      </c>
      <c r="C4025" s="9" t="s">
        <v>2853</v>
      </c>
      <c r="D4025" s="3" t="s">
        <v>6963</v>
      </c>
      <c r="E4025" s="5">
        <v>9500</v>
      </c>
      <c r="F4025" s="7">
        <v>0</v>
      </c>
      <c r="G4025" t="s">
        <v>8220</v>
      </c>
      <c r="H4025" t="s">
        <v>8228</v>
      </c>
      <c r="I4025" t="s">
        <v>8250</v>
      </c>
      <c r="J4025">
        <v>1410669297</v>
      </c>
      <c r="K4025">
        <v>1405485297</v>
      </c>
      <c r="L4025" t="b">
        <v>0</v>
      </c>
      <c r="M4025">
        <v>0</v>
      </c>
      <c r="N4025" t="b">
        <v>0</v>
      </c>
      <c r="O4025" t="s">
        <v>8269</v>
      </c>
      <c r="P4025">
        <f t="shared" si="244"/>
        <v>0</v>
      </c>
      <c r="Q4025" t="s">
        <v>7235</v>
      </c>
      <c r="R4025" s="12" t="s">
        <v>8323</v>
      </c>
      <c r="S4025" t="s">
        <v>8326</v>
      </c>
      <c r="T4025" s="17">
        <f t="shared" si="245"/>
        <v>41836.190937499996</v>
      </c>
      <c r="U4025" s="17">
        <f t="shared" si="246"/>
        <v>42153.692060185189</v>
      </c>
    </row>
    <row r="4026" spans="2:21" ht="42.75" hidden="1" x14ac:dyDescent="0.45">
      <c r="B4026">
        <v>2858</v>
      </c>
      <c r="C4026" s="9" t="s">
        <v>2858</v>
      </c>
      <c r="D4026" s="3" t="s">
        <v>6968</v>
      </c>
      <c r="E4026" s="5">
        <v>1000</v>
      </c>
      <c r="F4026" s="7">
        <v>0</v>
      </c>
      <c r="G4026" t="s">
        <v>8220</v>
      </c>
      <c r="H4026" t="s">
        <v>8232</v>
      </c>
      <c r="I4026" t="s">
        <v>8248</v>
      </c>
      <c r="J4026">
        <v>1417778880</v>
      </c>
      <c r="K4026">
        <v>1415711095</v>
      </c>
      <c r="L4026" t="b">
        <v>0</v>
      </c>
      <c r="M4026">
        <v>0</v>
      </c>
      <c r="N4026" t="b">
        <v>0</v>
      </c>
      <c r="O4026" t="s">
        <v>8269</v>
      </c>
      <c r="P4026">
        <f t="shared" si="244"/>
        <v>0</v>
      </c>
      <c r="Q4026" t="s">
        <v>7235</v>
      </c>
      <c r="R4026" s="12" t="s">
        <v>8323</v>
      </c>
      <c r="S4026" t="s">
        <v>8326</v>
      </c>
      <c r="T4026" s="17">
        <f t="shared" si="245"/>
        <v>41954.545081018514</v>
      </c>
      <c r="U4026" s="17">
        <f t="shared" si="246"/>
        <v>42513.806307870371</v>
      </c>
    </row>
    <row r="4027" spans="2:21" ht="42.75" hidden="1" x14ac:dyDescent="0.45">
      <c r="B4027">
        <v>2865</v>
      </c>
      <c r="C4027" s="9" t="s">
        <v>2865</v>
      </c>
      <c r="D4027" s="3" t="s">
        <v>6975</v>
      </c>
      <c r="E4027" s="5">
        <v>2888</v>
      </c>
      <c r="F4027" s="7">
        <v>0</v>
      </c>
      <c r="G4027" t="s">
        <v>8220</v>
      </c>
      <c r="H4027" t="s">
        <v>8223</v>
      </c>
      <c r="I4027" t="s">
        <v>8245</v>
      </c>
      <c r="J4027">
        <v>1420512259</v>
      </c>
      <c r="K4027">
        <v>1415328259</v>
      </c>
      <c r="L4027" t="b">
        <v>0</v>
      </c>
      <c r="M4027">
        <v>0</v>
      </c>
      <c r="N4027" t="b">
        <v>0</v>
      </c>
      <c r="O4027" t="s">
        <v>8269</v>
      </c>
      <c r="P4027">
        <f t="shared" si="244"/>
        <v>0</v>
      </c>
      <c r="Q4027" t="s">
        <v>7235</v>
      </c>
      <c r="R4027" s="12" t="s">
        <v>8323</v>
      </c>
      <c r="S4027" t="s">
        <v>8326</v>
      </c>
      <c r="T4027" s="17">
        <f t="shared" si="245"/>
        <v>41950.114108796297</v>
      </c>
      <c r="U4027" s="17">
        <f t="shared" si="246"/>
        <v>42398.970138888893</v>
      </c>
    </row>
    <row r="4028" spans="2:21" ht="28.5" hidden="1" x14ac:dyDescent="0.45">
      <c r="B4028">
        <v>2872</v>
      </c>
      <c r="C4028" s="9" t="s">
        <v>2872</v>
      </c>
      <c r="D4028" s="3" t="s">
        <v>6982</v>
      </c>
      <c r="E4028" s="5">
        <v>3000</v>
      </c>
      <c r="F4028" s="7">
        <v>0</v>
      </c>
      <c r="G4028" t="s">
        <v>8220</v>
      </c>
      <c r="H4028" t="s">
        <v>8223</v>
      </c>
      <c r="I4028" t="s">
        <v>8245</v>
      </c>
      <c r="J4028">
        <v>1434768438</v>
      </c>
      <c r="K4028">
        <v>1429584438</v>
      </c>
      <c r="L4028" t="b">
        <v>0</v>
      </c>
      <c r="M4028">
        <v>0</v>
      </c>
      <c r="N4028" t="b">
        <v>0</v>
      </c>
      <c r="O4028" t="s">
        <v>8269</v>
      </c>
      <c r="P4028">
        <f t="shared" si="244"/>
        <v>0</v>
      </c>
      <c r="Q4028" t="s">
        <v>7235</v>
      </c>
      <c r="R4028" s="12" t="s">
        <v>8323</v>
      </c>
      <c r="S4028" t="s">
        <v>8326</v>
      </c>
      <c r="T4028" s="17">
        <f t="shared" si="245"/>
        <v>42115.11618055556</v>
      </c>
      <c r="U4028" s="17">
        <f t="shared" si="246"/>
        <v>41896.190937499996</v>
      </c>
    </row>
    <row r="4029" spans="2:21" ht="42.75" hidden="1" x14ac:dyDescent="0.45">
      <c r="B4029">
        <v>2876</v>
      </c>
      <c r="C4029" s="9" t="s">
        <v>2876</v>
      </c>
      <c r="D4029" s="3" t="s">
        <v>6986</v>
      </c>
      <c r="E4029" s="5">
        <v>150000</v>
      </c>
      <c r="F4029" s="7">
        <v>0</v>
      </c>
      <c r="G4029" t="s">
        <v>8220</v>
      </c>
      <c r="H4029" t="s">
        <v>8223</v>
      </c>
      <c r="I4029" t="s">
        <v>8245</v>
      </c>
      <c r="J4029">
        <v>1437069079</v>
      </c>
      <c r="K4029">
        <v>1434477079</v>
      </c>
      <c r="L4029" t="b">
        <v>0</v>
      </c>
      <c r="M4029">
        <v>0</v>
      </c>
      <c r="N4029" t="b">
        <v>0</v>
      </c>
      <c r="O4029" t="s">
        <v>8269</v>
      </c>
      <c r="P4029">
        <f t="shared" si="244"/>
        <v>0</v>
      </c>
      <c r="Q4029" t="s">
        <v>7235</v>
      </c>
      <c r="R4029" s="12" t="s">
        <v>8323</v>
      </c>
      <c r="S4029" t="s">
        <v>8326</v>
      </c>
      <c r="T4029" s="17">
        <f t="shared" si="245"/>
        <v>42171.743969907402</v>
      </c>
      <c r="U4029" s="17">
        <f t="shared" si="246"/>
        <v>41978.477777777778</v>
      </c>
    </row>
    <row r="4030" spans="2:21" ht="42.75" hidden="1" x14ac:dyDescent="0.45">
      <c r="B4030">
        <v>2881</v>
      </c>
      <c r="C4030" s="9" t="s">
        <v>2881</v>
      </c>
      <c r="D4030" s="3" t="s">
        <v>6991</v>
      </c>
      <c r="E4030" s="5">
        <v>5500</v>
      </c>
      <c r="F4030" s="7">
        <v>0</v>
      </c>
      <c r="G4030" t="s">
        <v>8220</v>
      </c>
      <c r="H4030" t="s">
        <v>8223</v>
      </c>
      <c r="I4030" t="s">
        <v>8245</v>
      </c>
      <c r="J4030">
        <v>1417620036</v>
      </c>
      <c r="K4030">
        <v>1412432436</v>
      </c>
      <c r="L4030" t="b">
        <v>0</v>
      </c>
      <c r="M4030">
        <v>0</v>
      </c>
      <c r="N4030" t="b">
        <v>0</v>
      </c>
      <c r="O4030" t="s">
        <v>8269</v>
      </c>
      <c r="P4030">
        <f t="shared" si="244"/>
        <v>0</v>
      </c>
      <c r="Q4030" t="s">
        <v>7235</v>
      </c>
      <c r="R4030" s="12" t="s">
        <v>8323</v>
      </c>
      <c r="S4030" t="s">
        <v>8326</v>
      </c>
      <c r="T4030" s="17">
        <f t="shared" si="245"/>
        <v>41916.597638888888</v>
      </c>
      <c r="U4030" s="17">
        <f t="shared" si="246"/>
        <v>42010.114108796297</v>
      </c>
    </row>
    <row r="4031" spans="2:21" ht="42.75" hidden="1" x14ac:dyDescent="0.45">
      <c r="B4031">
        <v>2888</v>
      </c>
      <c r="C4031" s="9" t="s">
        <v>2888</v>
      </c>
      <c r="D4031" s="3" t="s">
        <v>6998</v>
      </c>
      <c r="E4031" s="5">
        <v>30000</v>
      </c>
      <c r="F4031" s="7">
        <v>0</v>
      </c>
      <c r="G4031" t="s">
        <v>8220</v>
      </c>
      <c r="H4031" t="s">
        <v>8223</v>
      </c>
      <c r="I4031" t="s">
        <v>8245</v>
      </c>
      <c r="J4031">
        <v>1413608340</v>
      </c>
      <c r="K4031">
        <v>1412945440</v>
      </c>
      <c r="L4031" t="b">
        <v>0</v>
      </c>
      <c r="M4031">
        <v>0</v>
      </c>
      <c r="N4031" t="b">
        <v>0</v>
      </c>
      <c r="O4031" t="s">
        <v>8269</v>
      </c>
      <c r="P4031">
        <f t="shared" si="244"/>
        <v>0</v>
      </c>
      <c r="Q4031" t="s">
        <v>7235</v>
      </c>
      <c r="R4031" s="12" t="s">
        <v>8323</v>
      </c>
      <c r="S4031" t="s">
        <v>8326</v>
      </c>
      <c r="T4031" s="17">
        <f t="shared" si="245"/>
        <v>41922.535185185188</v>
      </c>
      <c r="U4031" s="17">
        <f t="shared" si="246"/>
        <v>42175.11618055556</v>
      </c>
    </row>
    <row r="4032" spans="2:21" ht="28.5" hidden="1" x14ac:dyDescent="0.45">
      <c r="B4032">
        <v>2894</v>
      </c>
      <c r="C4032" s="9" t="s">
        <v>2894</v>
      </c>
      <c r="D4032" s="3" t="s">
        <v>7004</v>
      </c>
      <c r="E4032" s="5">
        <v>50000</v>
      </c>
      <c r="F4032" s="7">
        <v>0</v>
      </c>
      <c r="G4032" t="s">
        <v>8220</v>
      </c>
      <c r="H4032" t="s">
        <v>8223</v>
      </c>
      <c r="I4032" t="s">
        <v>8245</v>
      </c>
      <c r="J4032">
        <v>1428100815</v>
      </c>
      <c r="K4032">
        <v>1422920415</v>
      </c>
      <c r="L4032" t="b">
        <v>0</v>
      </c>
      <c r="M4032">
        <v>0</v>
      </c>
      <c r="N4032" t="b">
        <v>0</v>
      </c>
      <c r="O4032" t="s">
        <v>8269</v>
      </c>
      <c r="P4032">
        <f t="shared" si="244"/>
        <v>0</v>
      </c>
      <c r="Q4032" t="s">
        <v>7235</v>
      </c>
      <c r="R4032" s="12" t="s">
        <v>8323</v>
      </c>
      <c r="S4032" t="s">
        <v>8326</v>
      </c>
      <c r="T4032" s="17">
        <f t="shared" si="245"/>
        <v>42037.986284722225</v>
      </c>
      <c r="U4032" s="17">
        <f t="shared" si="246"/>
        <v>42201.743969907402</v>
      </c>
    </row>
    <row r="4033" spans="2:21" ht="42.75" hidden="1" x14ac:dyDescent="0.45">
      <c r="B4033">
        <v>2899</v>
      </c>
      <c r="C4033" s="9" t="s">
        <v>2899</v>
      </c>
      <c r="D4033" s="3" t="s">
        <v>7009</v>
      </c>
      <c r="E4033" s="5">
        <v>10000</v>
      </c>
      <c r="F4033" s="7">
        <v>0</v>
      </c>
      <c r="G4033" t="s">
        <v>8220</v>
      </c>
      <c r="H4033" t="s">
        <v>8223</v>
      </c>
      <c r="I4033" t="s">
        <v>8245</v>
      </c>
      <c r="J4033">
        <v>1469325158</v>
      </c>
      <c r="K4033">
        <v>1464141158</v>
      </c>
      <c r="L4033" t="b">
        <v>0</v>
      </c>
      <c r="M4033">
        <v>0</v>
      </c>
      <c r="N4033" t="b">
        <v>0</v>
      </c>
      <c r="O4033" t="s">
        <v>8269</v>
      </c>
      <c r="P4033">
        <f t="shared" si="244"/>
        <v>0</v>
      </c>
      <c r="Q4033" t="s">
        <v>7235</v>
      </c>
      <c r="R4033" s="12" t="s">
        <v>8323</v>
      </c>
      <c r="S4033" t="s">
        <v>8326</v>
      </c>
      <c r="T4033" s="17">
        <f t="shared" si="245"/>
        <v>42515.078217592592</v>
      </c>
      <c r="U4033" s="17">
        <f t="shared" si="246"/>
        <v>41976.639305555553</v>
      </c>
    </row>
    <row r="4034" spans="2:21" ht="42.75" hidden="1" x14ac:dyDescent="0.45">
      <c r="B4034">
        <v>2943</v>
      </c>
      <c r="C4034" s="9" t="s">
        <v>2943</v>
      </c>
      <c r="D4034" s="3" t="s">
        <v>7053</v>
      </c>
      <c r="E4034" s="5">
        <v>3000</v>
      </c>
      <c r="F4034" s="7">
        <v>0</v>
      </c>
      <c r="G4034" t="s">
        <v>8220</v>
      </c>
      <c r="H4034" t="s">
        <v>8223</v>
      </c>
      <c r="I4034" t="s">
        <v>8245</v>
      </c>
      <c r="J4034">
        <v>1428894380</v>
      </c>
      <c r="K4034">
        <v>1426302380</v>
      </c>
      <c r="L4034" t="b">
        <v>0</v>
      </c>
      <c r="M4034">
        <v>0</v>
      </c>
      <c r="N4034" t="b">
        <v>0</v>
      </c>
      <c r="O4034" t="s">
        <v>8301</v>
      </c>
      <c r="P4034">
        <f t="shared" si="244"/>
        <v>0</v>
      </c>
      <c r="Q4034" t="s">
        <v>7235</v>
      </c>
      <c r="R4034" s="12" t="s">
        <v>8323</v>
      </c>
      <c r="S4034" t="s">
        <v>8324</v>
      </c>
      <c r="T4034" s="17">
        <f t="shared" si="245"/>
        <v>42077.129398148143</v>
      </c>
      <c r="U4034" s="17">
        <f t="shared" si="246"/>
        <v>41930.207638888889</v>
      </c>
    </row>
    <row r="4035" spans="2:21" ht="57" hidden="1" x14ac:dyDescent="0.45">
      <c r="B4035">
        <v>2945</v>
      </c>
      <c r="C4035" s="9" t="s">
        <v>2945</v>
      </c>
      <c r="D4035" s="3" t="s">
        <v>7055</v>
      </c>
      <c r="E4035" s="5">
        <v>50000</v>
      </c>
      <c r="F4035" s="7">
        <v>0</v>
      </c>
      <c r="G4035" t="s">
        <v>8220</v>
      </c>
      <c r="H4035" t="s">
        <v>8223</v>
      </c>
      <c r="I4035" t="s">
        <v>8245</v>
      </c>
      <c r="J4035">
        <v>1432437660</v>
      </c>
      <c r="K4035">
        <v>1429845660</v>
      </c>
      <c r="L4035" t="b">
        <v>0</v>
      </c>
      <c r="M4035">
        <v>0</v>
      </c>
      <c r="N4035" t="b">
        <v>0</v>
      </c>
      <c r="O4035" t="s">
        <v>8301</v>
      </c>
      <c r="P4035">
        <f t="shared" ref="P4035:P4098" si="247">ROUND(F4035/E4035*100,0)</f>
        <v>0</v>
      </c>
      <c r="Q4035" t="s">
        <v>7235</v>
      </c>
      <c r="R4035" s="12" t="s">
        <v>8323</v>
      </c>
      <c r="S4035" t="s">
        <v>8324</v>
      </c>
      <c r="T4035" s="17">
        <f t="shared" ref="T4035:T4098" si="248">(((K4035/60)/60)/24)+DATE(1970,1,1)</f>
        <v>42118.139583333337</v>
      </c>
      <c r="U4035" s="17">
        <f t="shared" si="246"/>
        <v>42097.944618055553</v>
      </c>
    </row>
    <row r="4036" spans="2:21" ht="42.75" hidden="1" x14ac:dyDescent="0.45">
      <c r="B4036">
        <v>2950</v>
      </c>
      <c r="C4036" s="9" t="s">
        <v>2950</v>
      </c>
      <c r="D4036" s="3" t="s">
        <v>7060</v>
      </c>
      <c r="E4036" s="5">
        <v>5000000</v>
      </c>
      <c r="F4036" s="7">
        <v>0</v>
      </c>
      <c r="G4036" t="s">
        <v>8220</v>
      </c>
      <c r="H4036" t="s">
        <v>8223</v>
      </c>
      <c r="I4036" t="s">
        <v>8245</v>
      </c>
      <c r="J4036">
        <v>1453538752</v>
      </c>
      <c r="K4036">
        <v>1450946752</v>
      </c>
      <c r="L4036" t="b">
        <v>0</v>
      </c>
      <c r="M4036">
        <v>0</v>
      </c>
      <c r="N4036" t="b">
        <v>0</v>
      </c>
      <c r="O4036" t="s">
        <v>8301</v>
      </c>
      <c r="P4036">
        <f t="shared" si="247"/>
        <v>0</v>
      </c>
      <c r="Q4036" t="s">
        <v>7235</v>
      </c>
      <c r="R4036" s="12" t="s">
        <v>8323</v>
      </c>
      <c r="S4036" t="s">
        <v>8324</v>
      </c>
      <c r="T4036" s="17">
        <f t="shared" si="248"/>
        <v>42362.36518518519</v>
      </c>
      <c r="U4036" s="17">
        <f t="shared" si="246"/>
        <v>42575.078217592592</v>
      </c>
    </row>
    <row r="4037" spans="2:21" ht="42.75" hidden="1" x14ac:dyDescent="0.45">
      <c r="B4037">
        <v>2954</v>
      </c>
      <c r="C4037" s="9" t="s">
        <v>2954</v>
      </c>
      <c r="D4037" s="3" t="s">
        <v>7064</v>
      </c>
      <c r="E4037" s="5">
        <v>15000</v>
      </c>
      <c r="F4037" s="7">
        <v>0</v>
      </c>
      <c r="G4037" t="s">
        <v>8219</v>
      </c>
      <c r="H4037" t="s">
        <v>8223</v>
      </c>
      <c r="I4037" t="s">
        <v>8245</v>
      </c>
      <c r="J4037">
        <v>1489669203</v>
      </c>
      <c r="K4037">
        <v>1487944803</v>
      </c>
      <c r="L4037" t="b">
        <v>0</v>
      </c>
      <c r="M4037">
        <v>0</v>
      </c>
      <c r="N4037" t="b">
        <v>0</v>
      </c>
      <c r="O4037" t="s">
        <v>8301</v>
      </c>
      <c r="P4037">
        <f t="shared" si="247"/>
        <v>0</v>
      </c>
      <c r="Q4037" t="s">
        <v>7235</v>
      </c>
      <c r="R4037" s="12" t="s">
        <v>8323</v>
      </c>
      <c r="S4037" t="s">
        <v>8324</v>
      </c>
      <c r="T4037" s="17">
        <f t="shared" si="248"/>
        <v>42790.583368055552</v>
      </c>
      <c r="U4037" s="17">
        <f t="shared" si="246"/>
        <v>42107.129398148143</v>
      </c>
    </row>
    <row r="4038" spans="2:21" ht="42.75" hidden="1" x14ac:dyDescent="0.45">
      <c r="B4038">
        <v>2958</v>
      </c>
      <c r="C4038" s="9" t="s">
        <v>2958</v>
      </c>
      <c r="D4038" s="3" t="s">
        <v>7068</v>
      </c>
      <c r="E4038" s="5">
        <v>80000</v>
      </c>
      <c r="F4038" s="7">
        <v>0</v>
      </c>
      <c r="G4038" t="s">
        <v>8219</v>
      </c>
      <c r="H4038" t="s">
        <v>8223</v>
      </c>
      <c r="I4038" t="s">
        <v>8245</v>
      </c>
      <c r="J4038">
        <v>1462729317</v>
      </c>
      <c r="K4038">
        <v>1457548917</v>
      </c>
      <c r="L4038" t="b">
        <v>0</v>
      </c>
      <c r="M4038">
        <v>0</v>
      </c>
      <c r="N4038" t="b">
        <v>0</v>
      </c>
      <c r="O4038" t="s">
        <v>8301</v>
      </c>
      <c r="P4038">
        <f t="shared" si="247"/>
        <v>0</v>
      </c>
      <c r="Q4038" t="s">
        <v>7235</v>
      </c>
      <c r="R4038" s="12" t="s">
        <v>8323</v>
      </c>
      <c r="S4038" t="s">
        <v>8324</v>
      </c>
      <c r="T4038" s="17">
        <f t="shared" si="248"/>
        <v>42438.779131944444</v>
      </c>
      <c r="U4038" s="17">
        <f t="shared" ref="U4038:U4101" si="249">(((J4035/60)/60)/24)+DATE(1970,1,1)</f>
        <v>42148.139583333337</v>
      </c>
    </row>
    <row r="4039" spans="2:21" ht="42.75" hidden="1" x14ac:dyDescent="0.45">
      <c r="B4039">
        <v>2959</v>
      </c>
      <c r="C4039" s="9" t="s">
        <v>2959</v>
      </c>
      <c r="D4039" s="3" t="s">
        <v>7069</v>
      </c>
      <c r="E4039" s="5">
        <v>10000</v>
      </c>
      <c r="F4039" s="7">
        <v>0</v>
      </c>
      <c r="G4039" t="s">
        <v>8219</v>
      </c>
      <c r="H4039" t="s">
        <v>8224</v>
      </c>
      <c r="I4039" t="s">
        <v>8246</v>
      </c>
      <c r="J4039">
        <v>1465258325</v>
      </c>
      <c r="K4039">
        <v>1462666325</v>
      </c>
      <c r="L4039" t="b">
        <v>0</v>
      </c>
      <c r="M4039">
        <v>0</v>
      </c>
      <c r="N4039" t="b">
        <v>0</v>
      </c>
      <c r="O4039" t="s">
        <v>8301</v>
      </c>
      <c r="P4039">
        <f t="shared" si="247"/>
        <v>0</v>
      </c>
      <c r="Q4039" t="s">
        <v>7235</v>
      </c>
      <c r="R4039" s="12" t="s">
        <v>8323</v>
      </c>
      <c r="S4039" t="s">
        <v>8324</v>
      </c>
      <c r="T4039" s="17">
        <f t="shared" si="248"/>
        <v>42498.008391203708</v>
      </c>
      <c r="U4039" s="17">
        <f t="shared" si="249"/>
        <v>42392.36518518519</v>
      </c>
    </row>
    <row r="4040" spans="2:21" ht="42.75" hidden="1" x14ac:dyDescent="0.45">
      <c r="B4040">
        <v>2960</v>
      </c>
      <c r="C4040" s="9" t="s">
        <v>2960</v>
      </c>
      <c r="D4040" s="3" t="s">
        <v>7070</v>
      </c>
      <c r="E4040" s="5">
        <v>30000000</v>
      </c>
      <c r="F4040" s="7">
        <v>0</v>
      </c>
      <c r="G4040" t="s">
        <v>8219</v>
      </c>
      <c r="H4040" t="s">
        <v>8223</v>
      </c>
      <c r="I4040" t="s">
        <v>8245</v>
      </c>
      <c r="J4040">
        <v>1410459023</v>
      </c>
      <c r="K4040">
        <v>1407867023</v>
      </c>
      <c r="L4040" t="b">
        <v>0</v>
      </c>
      <c r="M4040">
        <v>0</v>
      </c>
      <c r="N4040" t="b">
        <v>0</v>
      </c>
      <c r="O4040" t="s">
        <v>8301</v>
      </c>
      <c r="P4040">
        <f t="shared" si="247"/>
        <v>0</v>
      </c>
      <c r="Q4040" t="s">
        <v>7235</v>
      </c>
      <c r="R4040" s="12" t="s">
        <v>8323</v>
      </c>
      <c r="S4040" t="s">
        <v>8324</v>
      </c>
      <c r="T4040" s="17">
        <f t="shared" si="248"/>
        <v>41863.757210648146</v>
      </c>
      <c r="U4040" s="17">
        <f t="shared" si="249"/>
        <v>42810.541701388895</v>
      </c>
    </row>
    <row r="4041" spans="2:21" ht="42.75" hidden="1" x14ac:dyDescent="0.45">
      <c r="B4041">
        <v>3054</v>
      </c>
      <c r="C4041" s="9" t="s">
        <v>3054</v>
      </c>
      <c r="D4041" s="3" t="s">
        <v>7164</v>
      </c>
      <c r="E4041" s="5">
        <v>300</v>
      </c>
      <c r="F4041" s="7">
        <v>0</v>
      </c>
      <c r="G4041" t="s">
        <v>8220</v>
      </c>
      <c r="H4041" t="s">
        <v>8223</v>
      </c>
      <c r="I4041" t="s">
        <v>8245</v>
      </c>
      <c r="J4041">
        <v>1425258240</v>
      </c>
      <c r="K4041">
        <v>1422043154</v>
      </c>
      <c r="L4041" t="b">
        <v>0</v>
      </c>
      <c r="M4041">
        <v>0</v>
      </c>
      <c r="N4041" t="b">
        <v>0</v>
      </c>
      <c r="O4041" t="s">
        <v>8301</v>
      </c>
      <c r="P4041">
        <f t="shared" si="247"/>
        <v>0</v>
      </c>
      <c r="Q4041" t="s">
        <v>7235</v>
      </c>
      <c r="R4041" s="12" t="s">
        <v>8323</v>
      </c>
      <c r="S4041" t="s">
        <v>8324</v>
      </c>
      <c r="T4041" s="17">
        <f t="shared" si="248"/>
        <v>42027.832800925928</v>
      </c>
      <c r="U4041" s="17">
        <f t="shared" si="249"/>
        <v>42498.73746527778</v>
      </c>
    </row>
    <row r="4042" spans="2:21" ht="42.75" hidden="1" x14ac:dyDescent="0.45">
      <c r="B4042">
        <v>3056</v>
      </c>
      <c r="C4042" s="9" t="s">
        <v>3056</v>
      </c>
      <c r="D4042" s="3" t="s">
        <v>7166</v>
      </c>
      <c r="E4042" s="5">
        <v>25000</v>
      </c>
      <c r="F4042" s="7">
        <v>0</v>
      </c>
      <c r="G4042" t="s">
        <v>8220</v>
      </c>
      <c r="H4042" t="s">
        <v>8223</v>
      </c>
      <c r="I4042" t="s">
        <v>8245</v>
      </c>
      <c r="J4042">
        <v>1412003784</v>
      </c>
      <c r="K4042">
        <v>1406819784</v>
      </c>
      <c r="L4042" t="b">
        <v>0</v>
      </c>
      <c r="M4042">
        <v>0</v>
      </c>
      <c r="N4042" t="b">
        <v>0</v>
      </c>
      <c r="O4042" t="s">
        <v>8301</v>
      </c>
      <c r="P4042">
        <f t="shared" si="247"/>
        <v>0</v>
      </c>
      <c r="Q4042" t="s">
        <v>7235</v>
      </c>
      <c r="R4042" s="12" t="s">
        <v>8323</v>
      </c>
      <c r="S4042" t="s">
        <v>8324</v>
      </c>
      <c r="T4042" s="17">
        <f t="shared" si="248"/>
        <v>41851.636388888888</v>
      </c>
      <c r="U4042" s="17">
        <f t="shared" si="249"/>
        <v>42528.008391203708</v>
      </c>
    </row>
    <row r="4043" spans="2:21" ht="42.75" hidden="1" x14ac:dyDescent="0.45">
      <c r="B4043">
        <v>3057</v>
      </c>
      <c r="C4043" s="9" t="s">
        <v>3057</v>
      </c>
      <c r="D4043" s="3" t="s">
        <v>7167</v>
      </c>
      <c r="E4043" s="5">
        <v>50000</v>
      </c>
      <c r="F4043" s="7">
        <v>0</v>
      </c>
      <c r="G4043" t="s">
        <v>8220</v>
      </c>
      <c r="H4043" t="s">
        <v>8224</v>
      </c>
      <c r="I4043" t="s">
        <v>8246</v>
      </c>
      <c r="J4043">
        <v>1459694211</v>
      </c>
      <c r="K4043">
        <v>1457105811</v>
      </c>
      <c r="L4043" t="b">
        <v>0</v>
      </c>
      <c r="M4043">
        <v>0</v>
      </c>
      <c r="N4043" t="b">
        <v>0</v>
      </c>
      <c r="O4043" t="s">
        <v>8301</v>
      </c>
      <c r="P4043">
        <f t="shared" si="247"/>
        <v>0</v>
      </c>
      <c r="Q4043" t="s">
        <v>7235</v>
      </c>
      <c r="R4043" s="12" t="s">
        <v>8323</v>
      </c>
      <c r="S4043" t="s">
        <v>8324</v>
      </c>
      <c r="T4043" s="17">
        <f t="shared" si="248"/>
        <v>42433.650590277779</v>
      </c>
      <c r="U4043" s="17">
        <f t="shared" si="249"/>
        <v>41893.757210648146</v>
      </c>
    </row>
    <row r="4044" spans="2:21" hidden="1" x14ac:dyDescent="0.45">
      <c r="B4044">
        <v>3061</v>
      </c>
      <c r="C4044" s="9" t="s">
        <v>3061</v>
      </c>
      <c r="D4044" s="3" t="s">
        <v>7171</v>
      </c>
      <c r="E4044" s="5">
        <v>1000000</v>
      </c>
      <c r="F4044" s="7">
        <v>0</v>
      </c>
      <c r="G4044" t="s">
        <v>8220</v>
      </c>
      <c r="H4044" t="s">
        <v>8223</v>
      </c>
      <c r="I4044" t="s">
        <v>8245</v>
      </c>
      <c r="J4044">
        <v>1407955748</v>
      </c>
      <c r="K4044">
        <v>1405363748</v>
      </c>
      <c r="L4044" t="b">
        <v>0</v>
      </c>
      <c r="M4044">
        <v>0</v>
      </c>
      <c r="N4044" t="b">
        <v>0</v>
      </c>
      <c r="O4044" t="s">
        <v>8301</v>
      </c>
      <c r="P4044">
        <f t="shared" si="247"/>
        <v>0</v>
      </c>
      <c r="Q4044" t="s">
        <v>7235</v>
      </c>
      <c r="R4044" s="12" t="s">
        <v>8323</v>
      </c>
      <c r="S4044" t="s">
        <v>8324</v>
      </c>
      <c r="T4044" s="17">
        <f t="shared" si="248"/>
        <v>41834.784120370372</v>
      </c>
      <c r="U4044" s="17">
        <f t="shared" si="249"/>
        <v>42065.044444444444</v>
      </c>
    </row>
    <row r="4045" spans="2:21" ht="42.75" hidden="1" x14ac:dyDescent="0.45">
      <c r="B4045">
        <v>3082</v>
      </c>
      <c r="C4045" s="9" t="s">
        <v>3082</v>
      </c>
      <c r="D4045" s="3" t="s">
        <v>7192</v>
      </c>
      <c r="E4045" s="5">
        <v>9000</v>
      </c>
      <c r="F4045" s="7">
        <v>0</v>
      </c>
      <c r="G4045" t="s">
        <v>8220</v>
      </c>
      <c r="H4045" t="s">
        <v>8223</v>
      </c>
      <c r="I4045" t="s">
        <v>8245</v>
      </c>
      <c r="J4045">
        <v>1447628946</v>
      </c>
      <c r="K4045">
        <v>1445033346</v>
      </c>
      <c r="L4045" t="b">
        <v>0</v>
      </c>
      <c r="M4045">
        <v>0</v>
      </c>
      <c r="N4045" t="b">
        <v>0</v>
      </c>
      <c r="O4045" t="s">
        <v>8301</v>
      </c>
      <c r="P4045">
        <f t="shared" si="247"/>
        <v>0</v>
      </c>
      <c r="Q4045" t="s">
        <v>7235</v>
      </c>
      <c r="R4045" s="12" t="s">
        <v>8323</v>
      </c>
      <c r="S4045" t="s">
        <v>8324</v>
      </c>
      <c r="T4045" s="17">
        <f t="shared" si="248"/>
        <v>42293.922986111109</v>
      </c>
      <c r="U4045" s="17">
        <f t="shared" si="249"/>
        <v>41911.636388888888</v>
      </c>
    </row>
    <row r="4046" spans="2:21" ht="42.75" hidden="1" x14ac:dyDescent="0.45">
      <c r="B4046">
        <v>3114</v>
      </c>
      <c r="C4046" s="9" t="s">
        <v>3114</v>
      </c>
      <c r="D4046" s="3" t="s">
        <v>7224</v>
      </c>
      <c r="E4046" s="5">
        <v>75000</v>
      </c>
      <c r="F4046" s="7">
        <v>0</v>
      </c>
      <c r="G4046" t="s">
        <v>8220</v>
      </c>
      <c r="H4046" t="s">
        <v>8223</v>
      </c>
      <c r="I4046" t="s">
        <v>8245</v>
      </c>
      <c r="J4046">
        <v>1411312250</v>
      </c>
      <c r="K4046">
        <v>1406128250</v>
      </c>
      <c r="L4046" t="b">
        <v>0</v>
      </c>
      <c r="M4046">
        <v>0</v>
      </c>
      <c r="N4046" t="b">
        <v>0</v>
      </c>
      <c r="O4046" t="s">
        <v>8301</v>
      </c>
      <c r="P4046">
        <f t="shared" si="247"/>
        <v>0</v>
      </c>
      <c r="Q4046" t="s">
        <v>7235</v>
      </c>
      <c r="R4046" s="12" t="s">
        <v>8323</v>
      </c>
      <c r="S4046" t="s">
        <v>8324</v>
      </c>
      <c r="T4046" s="17">
        <f t="shared" si="248"/>
        <v>41843.632523148146</v>
      </c>
      <c r="U4046" s="17">
        <f t="shared" si="249"/>
        <v>42463.608923611115</v>
      </c>
    </row>
    <row r="4047" spans="2:21" hidden="1" x14ac:dyDescent="0.45">
      <c r="B4047">
        <v>3125</v>
      </c>
      <c r="C4047" s="9" t="s">
        <v>3125</v>
      </c>
      <c r="D4047" s="3" t="s">
        <v>7235</v>
      </c>
      <c r="E4047" s="5">
        <v>1500000</v>
      </c>
      <c r="F4047" s="7">
        <v>0</v>
      </c>
      <c r="G4047" t="s">
        <v>8219</v>
      </c>
      <c r="H4047" t="s">
        <v>8223</v>
      </c>
      <c r="I4047" t="s">
        <v>8245</v>
      </c>
      <c r="J4047">
        <v>1452142672</v>
      </c>
      <c r="K4047">
        <v>1449550672</v>
      </c>
      <c r="L4047" t="b">
        <v>0</v>
      </c>
      <c r="M4047">
        <v>0</v>
      </c>
      <c r="N4047" t="b">
        <v>0</v>
      </c>
      <c r="O4047" t="s">
        <v>8301</v>
      </c>
      <c r="P4047">
        <f t="shared" si="247"/>
        <v>0</v>
      </c>
      <c r="Q4047" t="s">
        <v>7235</v>
      </c>
      <c r="R4047" s="12" t="s">
        <v>8323</v>
      </c>
      <c r="S4047" t="s">
        <v>8324</v>
      </c>
      <c r="T4047" s="17">
        <f t="shared" si="248"/>
        <v>42346.20685185185</v>
      </c>
      <c r="U4047" s="17">
        <f t="shared" si="249"/>
        <v>41864.784120370372</v>
      </c>
    </row>
    <row r="4048" spans="2:21" ht="42.75" hidden="1" x14ac:dyDescent="0.45">
      <c r="B4048">
        <v>3127</v>
      </c>
      <c r="C4048" s="9" t="s">
        <v>3127</v>
      </c>
      <c r="D4048" s="3" t="s">
        <v>7237</v>
      </c>
      <c r="E4048" s="5">
        <v>100000</v>
      </c>
      <c r="F4048" s="7">
        <v>0</v>
      </c>
      <c r="G4048" t="s">
        <v>8219</v>
      </c>
      <c r="H4048" t="s">
        <v>8223</v>
      </c>
      <c r="I4048" t="s">
        <v>8245</v>
      </c>
      <c r="J4048">
        <v>1425242029</v>
      </c>
      <c r="K4048">
        <v>1422650029</v>
      </c>
      <c r="L4048" t="b">
        <v>0</v>
      </c>
      <c r="M4048">
        <v>0</v>
      </c>
      <c r="N4048" t="b">
        <v>0</v>
      </c>
      <c r="O4048" t="s">
        <v>8301</v>
      </c>
      <c r="P4048">
        <f t="shared" si="247"/>
        <v>0</v>
      </c>
      <c r="Q4048" t="s">
        <v>7235</v>
      </c>
      <c r="R4048" s="12" t="s">
        <v>8323</v>
      </c>
      <c r="S4048" t="s">
        <v>8324</v>
      </c>
      <c r="T4048" s="17">
        <f t="shared" si="248"/>
        <v>42034.856817129628</v>
      </c>
      <c r="U4048" s="17">
        <f t="shared" si="249"/>
        <v>42323.96465277778</v>
      </c>
    </row>
    <row r="4049" spans="2:21" ht="57" x14ac:dyDescent="0.45">
      <c r="B4049">
        <v>3138</v>
      </c>
      <c r="C4049" s="9" t="s">
        <v>3138</v>
      </c>
      <c r="D4049" s="3" t="s">
        <v>7248</v>
      </c>
      <c r="E4049" s="5">
        <v>200</v>
      </c>
      <c r="F4049" s="7">
        <v>0</v>
      </c>
      <c r="G4049" t="s">
        <v>8221</v>
      </c>
      <c r="H4049" t="s">
        <v>8224</v>
      </c>
      <c r="I4049" t="s">
        <v>8246</v>
      </c>
      <c r="J4049">
        <v>1491233407</v>
      </c>
      <c r="K4049">
        <v>1489591807</v>
      </c>
      <c r="L4049" t="b">
        <v>0</v>
      </c>
      <c r="M4049">
        <v>0</v>
      </c>
      <c r="N4049" t="b">
        <v>0</v>
      </c>
      <c r="O4049" t="s">
        <v>8269</v>
      </c>
      <c r="P4049">
        <f t="shared" si="247"/>
        <v>0</v>
      </c>
      <c r="Q4049" t="s">
        <v>7235</v>
      </c>
      <c r="R4049" s="12" t="s">
        <v>8323</v>
      </c>
      <c r="S4049" t="s">
        <v>8326</v>
      </c>
      <c r="T4049" s="17">
        <f t="shared" si="248"/>
        <v>42809.645914351851</v>
      </c>
      <c r="U4049" s="17">
        <f t="shared" si="249"/>
        <v>41903.632523148146</v>
      </c>
    </row>
    <row r="4050" spans="2:21" ht="57" x14ac:dyDescent="0.45">
      <c r="B4050">
        <v>3143</v>
      </c>
      <c r="C4050" s="9" t="s">
        <v>3143</v>
      </c>
      <c r="D4050" s="3" t="s">
        <v>7253</v>
      </c>
      <c r="E4050" s="5">
        <v>700</v>
      </c>
      <c r="F4050" s="7">
        <v>0</v>
      </c>
      <c r="G4050" t="s">
        <v>8221</v>
      </c>
      <c r="H4050" t="s">
        <v>8224</v>
      </c>
      <c r="I4050" t="s">
        <v>8246</v>
      </c>
      <c r="J4050">
        <v>1491726956</v>
      </c>
      <c r="K4050">
        <v>1489480556</v>
      </c>
      <c r="L4050" t="b">
        <v>0</v>
      </c>
      <c r="M4050">
        <v>0</v>
      </c>
      <c r="N4050" t="b">
        <v>0</v>
      </c>
      <c r="O4050" t="s">
        <v>8269</v>
      </c>
      <c r="P4050">
        <f t="shared" si="247"/>
        <v>0</v>
      </c>
      <c r="Q4050" t="s">
        <v>7235</v>
      </c>
      <c r="R4050" s="12" t="s">
        <v>8323</v>
      </c>
      <c r="S4050" t="s">
        <v>8326</v>
      </c>
      <c r="T4050" s="17">
        <f t="shared" si="248"/>
        <v>42808.358287037037</v>
      </c>
      <c r="U4050" s="17">
        <f t="shared" si="249"/>
        <v>42376.20685185185</v>
      </c>
    </row>
    <row r="4051" spans="2:21" ht="42.75" hidden="1" x14ac:dyDescent="0.45">
      <c r="B4051">
        <v>3145</v>
      </c>
      <c r="C4051" s="9" t="s">
        <v>3145</v>
      </c>
      <c r="D4051" s="3" t="s">
        <v>7255</v>
      </c>
      <c r="E4051" s="5">
        <v>25000</v>
      </c>
      <c r="F4051" s="7">
        <v>0</v>
      </c>
      <c r="G4051" t="s">
        <v>8221</v>
      </c>
      <c r="H4051" t="s">
        <v>8223</v>
      </c>
      <c r="I4051" t="s">
        <v>8245</v>
      </c>
      <c r="J4051">
        <v>1490659134</v>
      </c>
      <c r="K4051">
        <v>1485478734</v>
      </c>
      <c r="L4051" t="b">
        <v>0</v>
      </c>
      <c r="M4051">
        <v>0</v>
      </c>
      <c r="N4051" t="b">
        <v>0</v>
      </c>
      <c r="O4051" t="s">
        <v>8269</v>
      </c>
      <c r="P4051">
        <f t="shared" si="247"/>
        <v>0</v>
      </c>
      <c r="Q4051" t="s">
        <v>7235</v>
      </c>
      <c r="R4051" s="12" t="s">
        <v>8323</v>
      </c>
      <c r="S4051" t="s">
        <v>8326</v>
      </c>
      <c r="T4051" s="17">
        <f t="shared" si="248"/>
        <v>42762.040902777779</v>
      </c>
      <c r="U4051" s="17">
        <f t="shared" si="249"/>
        <v>42064.856817129628</v>
      </c>
    </row>
    <row r="4052" spans="2:21" ht="42.75" hidden="1" x14ac:dyDescent="0.45">
      <c r="B4052">
        <v>3190</v>
      </c>
      <c r="C4052" s="9" t="s">
        <v>3190</v>
      </c>
      <c r="D4052" s="3" t="s">
        <v>7300</v>
      </c>
      <c r="E4052" s="5">
        <v>4000</v>
      </c>
      <c r="F4052" s="7">
        <v>0</v>
      </c>
      <c r="G4052" t="s">
        <v>8220</v>
      </c>
      <c r="H4052" t="s">
        <v>8228</v>
      </c>
      <c r="I4052" t="s">
        <v>8250</v>
      </c>
      <c r="J4052">
        <v>1481258275</v>
      </c>
      <c r="K4052">
        <v>1478662675</v>
      </c>
      <c r="L4052" t="b">
        <v>0</v>
      </c>
      <c r="M4052">
        <v>0</v>
      </c>
      <c r="N4052" t="b">
        <v>0</v>
      </c>
      <c r="O4052" t="s">
        <v>8303</v>
      </c>
      <c r="P4052">
        <f t="shared" si="247"/>
        <v>0</v>
      </c>
      <c r="Q4052" t="s">
        <v>7235</v>
      </c>
      <c r="R4052" s="12" t="s">
        <v>8323</v>
      </c>
      <c r="S4052" t="s">
        <v>8335</v>
      </c>
      <c r="T4052" s="17">
        <f t="shared" si="248"/>
        <v>42683.151331018518</v>
      </c>
      <c r="U4052" s="17">
        <f t="shared" si="249"/>
        <v>42828.645914351851</v>
      </c>
    </row>
    <row r="4053" spans="2:21" ht="42.75" hidden="1" x14ac:dyDescent="0.45">
      <c r="B4053">
        <v>3194</v>
      </c>
      <c r="C4053" s="9" t="s">
        <v>3194</v>
      </c>
      <c r="D4053" s="3" t="s">
        <v>7304</v>
      </c>
      <c r="E4053" s="5">
        <v>11000</v>
      </c>
      <c r="F4053" s="7">
        <v>0</v>
      </c>
      <c r="G4053" t="s">
        <v>8220</v>
      </c>
      <c r="H4053" t="s">
        <v>8223</v>
      </c>
      <c r="I4053" t="s">
        <v>8245</v>
      </c>
      <c r="J4053">
        <v>1437960598</v>
      </c>
      <c r="K4053">
        <v>1435368598</v>
      </c>
      <c r="L4053" t="b">
        <v>0</v>
      </c>
      <c r="M4053">
        <v>0</v>
      </c>
      <c r="N4053" t="b">
        <v>0</v>
      </c>
      <c r="O4053" t="s">
        <v>8303</v>
      </c>
      <c r="P4053">
        <f t="shared" si="247"/>
        <v>0</v>
      </c>
      <c r="Q4053" t="s">
        <v>7235</v>
      </c>
      <c r="R4053" s="12" t="s">
        <v>8323</v>
      </c>
      <c r="S4053" t="s">
        <v>8335</v>
      </c>
      <c r="T4053" s="17">
        <f t="shared" si="248"/>
        <v>42182.062476851846</v>
      </c>
      <c r="U4053" s="17">
        <f t="shared" si="249"/>
        <v>42834.358287037037</v>
      </c>
    </row>
    <row r="4054" spans="2:21" ht="42.75" hidden="1" x14ac:dyDescent="0.45">
      <c r="B4054">
        <v>3204</v>
      </c>
      <c r="C4054" s="9" t="s">
        <v>3204</v>
      </c>
      <c r="D4054" s="3" t="s">
        <v>7314</v>
      </c>
      <c r="E4054" s="5">
        <v>500</v>
      </c>
      <c r="F4054" s="7">
        <v>0</v>
      </c>
      <c r="G4054" t="s">
        <v>8220</v>
      </c>
      <c r="H4054" t="s">
        <v>8223</v>
      </c>
      <c r="I4054" t="s">
        <v>8245</v>
      </c>
      <c r="J4054">
        <v>1437149640</v>
      </c>
      <c r="K4054">
        <v>1434558479</v>
      </c>
      <c r="L4054" t="b">
        <v>0</v>
      </c>
      <c r="M4054">
        <v>0</v>
      </c>
      <c r="N4054" t="b">
        <v>0</v>
      </c>
      <c r="O4054" t="s">
        <v>8303</v>
      </c>
      <c r="P4054">
        <f t="shared" si="247"/>
        <v>0</v>
      </c>
      <c r="Q4054" t="s">
        <v>7235</v>
      </c>
      <c r="R4054" s="12" t="s">
        <v>8323</v>
      </c>
      <c r="S4054" t="s">
        <v>8335</v>
      </c>
      <c r="T4054" s="17">
        <f t="shared" si="248"/>
        <v>42172.686099537037</v>
      </c>
      <c r="U4054" s="17">
        <f t="shared" si="249"/>
        <v>42821.999236111107</v>
      </c>
    </row>
    <row r="4055" spans="2:21" ht="42.75" hidden="1" x14ac:dyDescent="0.45">
      <c r="B4055">
        <v>3206</v>
      </c>
      <c r="C4055" s="9" t="s">
        <v>3206</v>
      </c>
      <c r="D4055" s="3" t="s">
        <v>7316</v>
      </c>
      <c r="E4055" s="5">
        <v>5000</v>
      </c>
      <c r="F4055" s="7">
        <v>0</v>
      </c>
      <c r="G4055" t="s">
        <v>8220</v>
      </c>
      <c r="H4055" t="s">
        <v>8223</v>
      </c>
      <c r="I4055" t="s">
        <v>8245</v>
      </c>
      <c r="J4055">
        <v>1442644651</v>
      </c>
      <c r="K4055">
        <v>1440052651</v>
      </c>
      <c r="L4055" t="b">
        <v>0</v>
      </c>
      <c r="M4055">
        <v>0</v>
      </c>
      <c r="N4055" t="b">
        <v>0</v>
      </c>
      <c r="O4055" t="s">
        <v>8303</v>
      </c>
      <c r="P4055">
        <f t="shared" si="247"/>
        <v>0</v>
      </c>
      <c r="Q4055" t="s">
        <v>7235</v>
      </c>
      <c r="R4055" s="12" t="s">
        <v>8323</v>
      </c>
      <c r="S4055" t="s">
        <v>8335</v>
      </c>
      <c r="T4055" s="17">
        <f t="shared" si="248"/>
        <v>42236.276053240741</v>
      </c>
      <c r="U4055" s="17">
        <f t="shared" si="249"/>
        <v>42713.192997685182</v>
      </c>
    </row>
    <row r="4056" spans="2:21" ht="42.75" hidden="1" x14ac:dyDescent="0.45">
      <c r="B4056">
        <v>3628</v>
      </c>
      <c r="C4056" s="9" t="s">
        <v>3626</v>
      </c>
      <c r="D4056" s="3" t="s">
        <v>7738</v>
      </c>
      <c r="E4056" s="5">
        <v>100000</v>
      </c>
      <c r="F4056" s="7">
        <v>0</v>
      </c>
      <c r="G4056" t="s">
        <v>8220</v>
      </c>
      <c r="H4056" t="s">
        <v>8223</v>
      </c>
      <c r="I4056" t="s">
        <v>8245</v>
      </c>
      <c r="J4056">
        <v>1450040396</v>
      </c>
      <c r="K4056">
        <v>1444852796</v>
      </c>
      <c r="L4056" t="b">
        <v>0</v>
      </c>
      <c r="M4056">
        <v>0</v>
      </c>
      <c r="N4056" t="b">
        <v>0</v>
      </c>
      <c r="O4056" t="s">
        <v>8303</v>
      </c>
      <c r="P4056">
        <f t="shared" si="247"/>
        <v>0</v>
      </c>
      <c r="Q4056" t="s">
        <v>7235</v>
      </c>
      <c r="R4056" s="12" t="s">
        <v>8323</v>
      </c>
      <c r="S4056" t="s">
        <v>8335</v>
      </c>
      <c r="T4056" s="17">
        <f t="shared" si="248"/>
        <v>42291.833287037036</v>
      </c>
      <c r="U4056" s="17">
        <f t="shared" si="249"/>
        <v>42212.062476851846</v>
      </c>
    </row>
    <row r="4057" spans="2:21" ht="42.75" hidden="1" x14ac:dyDescent="0.45">
      <c r="B4057">
        <v>3636</v>
      </c>
      <c r="C4057" s="9" t="s">
        <v>3634</v>
      </c>
      <c r="D4057" s="3" t="s">
        <v>7746</v>
      </c>
      <c r="E4057" s="5">
        <v>150000</v>
      </c>
      <c r="F4057" s="7">
        <v>0</v>
      </c>
      <c r="G4057" t="s">
        <v>8220</v>
      </c>
      <c r="H4057" t="s">
        <v>8223</v>
      </c>
      <c r="I4057" t="s">
        <v>8245</v>
      </c>
      <c r="J4057">
        <v>1442248829</v>
      </c>
      <c r="K4057">
        <v>1439224829</v>
      </c>
      <c r="L4057" t="b">
        <v>0</v>
      </c>
      <c r="M4057">
        <v>0</v>
      </c>
      <c r="N4057" t="b">
        <v>0</v>
      </c>
      <c r="O4057" t="s">
        <v>8303</v>
      </c>
      <c r="P4057">
        <f t="shared" si="247"/>
        <v>0</v>
      </c>
      <c r="Q4057" t="s">
        <v>7235</v>
      </c>
      <c r="R4057" s="12" t="s">
        <v>8323</v>
      </c>
      <c r="S4057" t="s">
        <v>8335</v>
      </c>
      <c r="T4057" s="17">
        <f t="shared" si="248"/>
        <v>42226.694780092599</v>
      </c>
      <c r="U4057" s="17">
        <f t="shared" si="249"/>
        <v>42202.676388888889</v>
      </c>
    </row>
    <row r="4058" spans="2:21" ht="42.75" hidden="1" x14ac:dyDescent="0.45">
      <c r="B4058">
        <v>3641</v>
      </c>
      <c r="C4058" s="9" t="s">
        <v>3639</v>
      </c>
      <c r="D4058" s="3" t="s">
        <v>7751</v>
      </c>
      <c r="E4058" s="5">
        <v>3000</v>
      </c>
      <c r="F4058" s="7">
        <v>0</v>
      </c>
      <c r="G4058" t="s">
        <v>8220</v>
      </c>
      <c r="H4058" t="s">
        <v>8223</v>
      </c>
      <c r="I4058" t="s">
        <v>8245</v>
      </c>
      <c r="J4058">
        <v>1412485200</v>
      </c>
      <c r="K4058">
        <v>1410966179</v>
      </c>
      <c r="L4058" t="b">
        <v>0</v>
      </c>
      <c r="M4058">
        <v>0</v>
      </c>
      <c r="N4058" t="b">
        <v>0</v>
      </c>
      <c r="O4058" t="s">
        <v>8303</v>
      </c>
      <c r="P4058">
        <f t="shared" si="247"/>
        <v>0</v>
      </c>
      <c r="Q4058" t="s">
        <v>7235</v>
      </c>
      <c r="R4058" s="12" t="s">
        <v>8323</v>
      </c>
      <c r="S4058" t="s">
        <v>8335</v>
      </c>
      <c r="T4058" s="17">
        <f t="shared" si="248"/>
        <v>41899.627071759263</v>
      </c>
      <c r="U4058" s="17">
        <f t="shared" si="249"/>
        <v>42266.276053240741</v>
      </c>
    </row>
    <row r="4059" spans="2:21" ht="42.75" hidden="1" x14ac:dyDescent="0.45">
      <c r="B4059">
        <v>3643</v>
      </c>
      <c r="C4059" s="9" t="s">
        <v>3641</v>
      </c>
      <c r="D4059" s="3" t="s">
        <v>7753</v>
      </c>
      <c r="E4059" s="5">
        <v>25000</v>
      </c>
      <c r="F4059" s="7">
        <v>0</v>
      </c>
      <c r="G4059" t="s">
        <v>8220</v>
      </c>
      <c r="H4059" t="s">
        <v>8223</v>
      </c>
      <c r="I4059" t="s">
        <v>8245</v>
      </c>
      <c r="J4059">
        <v>1447734439</v>
      </c>
      <c r="K4059">
        <v>1444274839</v>
      </c>
      <c r="L4059" t="b">
        <v>0</v>
      </c>
      <c r="M4059">
        <v>0</v>
      </c>
      <c r="N4059" t="b">
        <v>0</v>
      </c>
      <c r="O4059" t="s">
        <v>8303</v>
      </c>
      <c r="P4059">
        <f t="shared" si="247"/>
        <v>0</v>
      </c>
      <c r="Q4059" t="s">
        <v>7235</v>
      </c>
      <c r="R4059" s="12" t="s">
        <v>8323</v>
      </c>
      <c r="S4059" t="s">
        <v>8335</v>
      </c>
      <c r="T4059" s="17">
        <f t="shared" si="248"/>
        <v>42285.143969907411</v>
      </c>
      <c r="U4059" s="17">
        <f t="shared" si="249"/>
        <v>42351.874953703707</v>
      </c>
    </row>
    <row r="4060" spans="2:21" ht="42.75" hidden="1" x14ac:dyDescent="0.45">
      <c r="B4060">
        <v>3733</v>
      </c>
      <c r="C4060" s="9" t="s">
        <v>3730</v>
      </c>
      <c r="D4060" s="3" t="s">
        <v>7843</v>
      </c>
      <c r="E4060" s="5">
        <v>1500</v>
      </c>
      <c r="F4060" s="7">
        <v>0</v>
      </c>
      <c r="G4060" t="s">
        <v>8220</v>
      </c>
      <c r="H4060" t="s">
        <v>8223</v>
      </c>
      <c r="I4060" t="s">
        <v>8245</v>
      </c>
      <c r="J4060">
        <v>1429396200</v>
      </c>
      <c r="K4060">
        <v>1428539708</v>
      </c>
      <c r="L4060" t="b">
        <v>0</v>
      </c>
      <c r="M4060">
        <v>0</v>
      </c>
      <c r="N4060" t="b">
        <v>0</v>
      </c>
      <c r="O4060" t="s">
        <v>8269</v>
      </c>
      <c r="P4060">
        <f t="shared" si="247"/>
        <v>0</v>
      </c>
      <c r="Q4060" t="s">
        <v>7235</v>
      </c>
      <c r="R4060" s="12" t="s">
        <v>8323</v>
      </c>
      <c r="S4060" t="s">
        <v>8326</v>
      </c>
      <c r="T4060" s="17">
        <f t="shared" si="248"/>
        <v>42103.024398148147</v>
      </c>
      <c r="U4060" s="17">
        <f t="shared" si="249"/>
        <v>42261.694780092599</v>
      </c>
    </row>
    <row r="4061" spans="2:21" ht="42.75" hidden="1" x14ac:dyDescent="0.45">
      <c r="B4061">
        <v>3741</v>
      </c>
      <c r="C4061" s="9" t="s">
        <v>3738</v>
      </c>
      <c r="D4061" s="3" t="s">
        <v>7851</v>
      </c>
      <c r="E4061" s="5">
        <v>20000</v>
      </c>
      <c r="F4061" s="7">
        <v>0</v>
      </c>
      <c r="G4061" t="s">
        <v>8220</v>
      </c>
      <c r="H4061" t="s">
        <v>8223</v>
      </c>
      <c r="I4061" t="s">
        <v>8245</v>
      </c>
      <c r="J4061">
        <v>1450389950</v>
      </c>
      <c r="K4061">
        <v>1447797950</v>
      </c>
      <c r="L4061" t="b">
        <v>0</v>
      </c>
      <c r="M4061">
        <v>0</v>
      </c>
      <c r="N4061" t="b">
        <v>0</v>
      </c>
      <c r="O4061" t="s">
        <v>8269</v>
      </c>
      <c r="P4061">
        <f t="shared" si="247"/>
        <v>0</v>
      </c>
      <c r="Q4061" t="s">
        <v>7235</v>
      </c>
      <c r="R4061" s="12" t="s">
        <v>8323</v>
      </c>
      <c r="S4061" t="s">
        <v>8326</v>
      </c>
      <c r="T4061" s="17">
        <f t="shared" si="248"/>
        <v>42325.920717592591</v>
      </c>
      <c r="U4061" s="17">
        <f t="shared" si="249"/>
        <v>41917.208333333336</v>
      </c>
    </row>
    <row r="4062" spans="2:21" ht="28.5" hidden="1" x14ac:dyDescent="0.45">
      <c r="B4062">
        <v>3743</v>
      </c>
      <c r="C4062" s="9" t="s">
        <v>3740</v>
      </c>
      <c r="D4062" s="3" t="s">
        <v>7853</v>
      </c>
      <c r="E4062" s="5">
        <v>2200</v>
      </c>
      <c r="F4062" s="7">
        <v>0</v>
      </c>
      <c r="G4062" t="s">
        <v>8220</v>
      </c>
      <c r="H4062" t="s">
        <v>8223</v>
      </c>
      <c r="I4062" t="s">
        <v>8245</v>
      </c>
      <c r="J4062">
        <v>1404406964</v>
      </c>
      <c r="K4062">
        <v>1401814964</v>
      </c>
      <c r="L4062" t="b">
        <v>0</v>
      </c>
      <c r="M4062">
        <v>0</v>
      </c>
      <c r="N4062" t="b">
        <v>0</v>
      </c>
      <c r="O4062" t="s">
        <v>8269</v>
      </c>
      <c r="P4062">
        <f t="shared" si="247"/>
        <v>0</v>
      </c>
      <c r="Q4062" t="s">
        <v>7235</v>
      </c>
      <c r="R4062" s="12" t="s">
        <v>8323</v>
      </c>
      <c r="S4062" t="s">
        <v>8326</v>
      </c>
      <c r="T4062" s="17">
        <f t="shared" si="248"/>
        <v>41793.710231481484</v>
      </c>
      <c r="U4062" s="17">
        <f t="shared" si="249"/>
        <v>42325.185636574075</v>
      </c>
    </row>
    <row r="4063" spans="2:21" ht="42.75" hidden="1" x14ac:dyDescent="0.45">
      <c r="B4063">
        <v>3744</v>
      </c>
      <c r="C4063" s="9" t="s">
        <v>3741</v>
      </c>
      <c r="D4063" s="3" t="s">
        <v>7854</v>
      </c>
      <c r="E4063" s="5">
        <v>1200</v>
      </c>
      <c r="F4063" s="7">
        <v>0</v>
      </c>
      <c r="G4063" t="s">
        <v>8220</v>
      </c>
      <c r="H4063" t="s">
        <v>8223</v>
      </c>
      <c r="I4063" t="s">
        <v>8245</v>
      </c>
      <c r="J4063">
        <v>1404532740</v>
      </c>
      <c r="K4063">
        <v>1401823952</v>
      </c>
      <c r="L4063" t="b">
        <v>0</v>
      </c>
      <c r="M4063">
        <v>0</v>
      </c>
      <c r="N4063" t="b">
        <v>0</v>
      </c>
      <c r="O4063" t="s">
        <v>8269</v>
      </c>
      <c r="P4063">
        <f t="shared" si="247"/>
        <v>0</v>
      </c>
      <c r="Q4063" t="s">
        <v>7235</v>
      </c>
      <c r="R4063" s="12" t="s">
        <v>8323</v>
      </c>
      <c r="S4063" t="s">
        <v>8326</v>
      </c>
      <c r="T4063" s="17">
        <f t="shared" si="248"/>
        <v>41793.814259259263</v>
      </c>
      <c r="U4063" s="17">
        <f t="shared" si="249"/>
        <v>42112.9375</v>
      </c>
    </row>
    <row r="4064" spans="2:21" ht="42.75" hidden="1" x14ac:dyDescent="0.45">
      <c r="B4064">
        <v>3790</v>
      </c>
      <c r="C4064" s="9" t="s">
        <v>3787</v>
      </c>
      <c r="D4064" s="3" t="s">
        <v>7900</v>
      </c>
      <c r="E4064" s="5">
        <v>15000</v>
      </c>
      <c r="F4064" s="7">
        <v>0</v>
      </c>
      <c r="G4064" t="s">
        <v>8220</v>
      </c>
      <c r="H4064" t="s">
        <v>8223</v>
      </c>
      <c r="I4064" t="s">
        <v>8245</v>
      </c>
      <c r="J4064">
        <v>1479834023</v>
      </c>
      <c r="K4064">
        <v>1477238423</v>
      </c>
      <c r="L4064" t="b">
        <v>0</v>
      </c>
      <c r="M4064">
        <v>0</v>
      </c>
      <c r="N4064" t="b">
        <v>0</v>
      </c>
      <c r="O4064" t="s">
        <v>8303</v>
      </c>
      <c r="P4064">
        <f t="shared" si="247"/>
        <v>0</v>
      </c>
      <c r="Q4064" t="s">
        <v>7235</v>
      </c>
      <c r="R4064" s="12" t="s">
        <v>8323</v>
      </c>
      <c r="S4064" t="s">
        <v>8335</v>
      </c>
      <c r="T4064" s="17">
        <f t="shared" si="248"/>
        <v>42666.666932870372</v>
      </c>
      <c r="U4064" s="17">
        <f t="shared" si="249"/>
        <v>42355.920717592591</v>
      </c>
    </row>
    <row r="4065" spans="2:22" ht="28.5" hidden="1" x14ac:dyDescent="0.45">
      <c r="B4065">
        <v>3791</v>
      </c>
      <c r="C4065" s="9" t="s">
        <v>3788</v>
      </c>
      <c r="D4065" s="3" t="s">
        <v>7901</v>
      </c>
      <c r="E4065" s="5">
        <v>1500</v>
      </c>
      <c r="F4065" s="7">
        <v>0</v>
      </c>
      <c r="G4065" t="s">
        <v>8220</v>
      </c>
      <c r="H4065" t="s">
        <v>8223</v>
      </c>
      <c r="I4065" t="s">
        <v>8245</v>
      </c>
      <c r="J4065">
        <v>1404664592</v>
      </c>
      <c r="K4065">
        <v>1399480592</v>
      </c>
      <c r="L4065" t="b">
        <v>0</v>
      </c>
      <c r="M4065">
        <v>0</v>
      </c>
      <c r="N4065" t="b">
        <v>0</v>
      </c>
      <c r="O4065" t="s">
        <v>8303</v>
      </c>
      <c r="P4065">
        <f t="shared" si="247"/>
        <v>0</v>
      </c>
      <c r="Q4065" t="s">
        <v>7235</v>
      </c>
      <c r="R4065" s="12" t="s">
        <v>8323</v>
      </c>
      <c r="S4065" t="s">
        <v>8335</v>
      </c>
      <c r="T4065" s="17">
        <f t="shared" si="248"/>
        <v>41766.692037037035</v>
      </c>
      <c r="U4065" s="17">
        <f t="shared" si="249"/>
        <v>41823.710231481484</v>
      </c>
    </row>
    <row r="4066" spans="2:22" ht="42.75" hidden="1" x14ac:dyDescent="0.45">
      <c r="B4066">
        <v>3802</v>
      </c>
      <c r="C4066" s="9" t="s">
        <v>3799</v>
      </c>
      <c r="D4066" s="3" t="s">
        <v>7912</v>
      </c>
      <c r="E4066" s="5">
        <v>3000</v>
      </c>
      <c r="F4066" s="7">
        <v>0</v>
      </c>
      <c r="G4066" t="s">
        <v>8220</v>
      </c>
      <c r="H4066" t="s">
        <v>8223</v>
      </c>
      <c r="I4066" t="s">
        <v>8245</v>
      </c>
      <c r="J4066">
        <v>1445482906</v>
      </c>
      <c r="K4066">
        <v>1442890906</v>
      </c>
      <c r="L4066" t="b">
        <v>0</v>
      </c>
      <c r="M4066">
        <v>0</v>
      </c>
      <c r="N4066" t="b">
        <v>0</v>
      </c>
      <c r="O4066" t="s">
        <v>8303</v>
      </c>
      <c r="P4066">
        <f t="shared" si="247"/>
        <v>0</v>
      </c>
      <c r="Q4066" t="s">
        <v>7235</v>
      </c>
      <c r="R4066" s="12" t="s">
        <v>8323</v>
      </c>
      <c r="S4066" t="s">
        <v>8335</v>
      </c>
      <c r="T4066" s="17">
        <f t="shared" si="248"/>
        <v>42269.126226851848</v>
      </c>
      <c r="U4066" s="17">
        <f t="shared" si="249"/>
        <v>41825.165972222225</v>
      </c>
    </row>
    <row r="4067" spans="2:22" ht="42.75" hidden="1" x14ac:dyDescent="0.45">
      <c r="B4067">
        <v>3804</v>
      </c>
      <c r="C4067" s="9" t="s">
        <v>3801</v>
      </c>
      <c r="D4067" s="3" t="s">
        <v>7914</v>
      </c>
      <c r="E4067" s="5">
        <v>8000</v>
      </c>
      <c r="F4067" s="7">
        <v>0</v>
      </c>
      <c r="G4067" t="s">
        <v>8220</v>
      </c>
      <c r="H4067" t="s">
        <v>8223</v>
      </c>
      <c r="I4067" t="s">
        <v>8245</v>
      </c>
      <c r="J4067">
        <v>1469948400</v>
      </c>
      <c r="K4067">
        <v>1465172024</v>
      </c>
      <c r="L4067" t="b">
        <v>0</v>
      </c>
      <c r="M4067">
        <v>0</v>
      </c>
      <c r="N4067" t="b">
        <v>0</v>
      </c>
      <c r="O4067" t="s">
        <v>8303</v>
      </c>
      <c r="P4067">
        <f t="shared" si="247"/>
        <v>0</v>
      </c>
      <c r="Q4067" t="s">
        <v>7235</v>
      </c>
      <c r="R4067" s="12" t="s">
        <v>8323</v>
      </c>
      <c r="S4067" t="s">
        <v>8335</v>
      </c>
      <c r="T4067" s="17">
        <f t="shared" si="248"/>
        <v>42527.00953703704</v>
      </c>
      <c r="U4067" s="17">
        <f t="shared" si="249"/>
        <v>42696.708599537036</v>
      </c>
    </row>
    <row r="4068" spans="2:22" ht="42.75" hidden="1" x14ac:dyDescent="0.45">
      <c r="B4068">
        <v>3863</v>
      </c>
      <c r="C4068" s="9" t="s">
        <v>3860</v>
      </c>
      <c r="D4068" s="3" t="s">
        <v>7972</v>
      </c>
      <c r="E4068" s="5">
        <v>6000</v>
      </c>
      <c r="F4068" s="7">
        <v>0</v>
      </c>
      <c r="G4068" t="s">
        <v>8220</v>
      </c>
      <c r="H4068" t="s">
        <v>8223</v>
      </c>
      <c r="I4068" t="s">
        <v>8245</v>
      </c>
      <c r="J4068">
        <v>1446739905</v>
      </c>
      <c r="K4068">
        <v>1441552305</v>
      </c>
      <c r="L4068" t="b">
        <v>0</v>
      </c>
      <c r="M4068">
        <v>0</v>
      </c>
      <c r="N4068" t="b">
        <v>0</v>
      </c>
      <c r="O4068" t="s">
        <v>8269</v>
      </c>
      <c r="P4068">
        <f t="shared" si="247"/>
        <v>0</v>
      </c>
      <c r="Q4068" t="s">
        <v>7235</v>
      </c>
      <c r="R4068" s="12" t="s">
        <v>8323</v>
      </c>
      <c r="S4068" t="s">
        <v>8326</v>
      </c>
      <c r="T4068" s="17">
        <f t="shared" si="248"/>
        <v>42253.633159722223</v>
      </c>
      <c r="U4068" s="17">
        <f t="shared" si="249"/>
        <v>41826.692037037035</v>
      </c>
    </row>
    <row r="4069" spans="2:22" ht="42.75" hidden="1" x14ac:dyDescent="0.45">
      <c r="B4069">
        <v>3872</v>
      </c>
      <c r="C4069" s="9" t="s">
        <v>3869</v>
      </c>
      <c r="D4069" s="3" t="s">
        <v>7981</v>
      </c>
      <c r="E4069" s="5">
        <v>15000</v>
      </c>
      <c r="F4069" s="7">
        <v>0</v>
      </c>
      <c r="G4069" t="s">
        <v>8219</v>
      </c>
      <c r="H4069" t="s">
        <v>8223</v>
      </c>
      <c r="I4069" t="s">
        <v>8245</v>
      </c>
      <c r="J4069">
        <v>1439522996</v>
      </c>
      <c r="K4069">
        <v>1435202996</v>
      </c>
      <c r="L4069" t="b">
        <v>0</v>
      </c>
      <c r="M4069">
        <v>0</v>
      </c>
      <c r="N4069" t="b">
        <v>0</v>
      </c>
      <c r="O4069" t="s">
        <v>8303</v>
      </c>
      <c r="P4069">
        <f t="shared" si="247"/>
        <v>0</v>
      </c>
      <c r="Q4069" t="s">
        <v>7235</v>
      </c>
      <c r="R4069" s="12" t="s">
        <v>8323</v>
      </c>
      <c r="S4069" t="s">
        <v>8335</v>
      </c>
      <c r="T4069" s="17">
        <f t="shared" si="248"/>
        <v>42180.145787037036</v>
      </c>
      <c r="U4069" s="17">
        <f t="shared" si="249"/>
        <v>42299.126226851848</v>
      </c>
    </row>
    <row r="4070" spans="2:22" ht="42.75" hidden="1" x14ac:dyDescent="0.45">
      <c r="B4070">
        <v>3873</v>
      </c>
      <c r="C4070" s="9" t="s">
        <v>3870</v>
      </c>
      <c r="D4070" s="3" t="s">
        <v>7982</v>
      </c>
      <c r="E4070" s="5">
        <v>5500</v>
      </c>
      <c r="F4070" s="7">
        <v>0</v>
      </c>
      <c r="G4070" t="s">
        <v>8219</v>
      </c>
      <c r="H4070" t="s">
        <v>8223</v>
      </c>
      <c r="I4070" t="s">
        <v>8245</v>
      </c>
      <c r="J4070">
        <v>1444322535</v>
      </c>
      <c r="K4070">
        <v>1441730535</v>
      </c>
      <c r="L4070" t="b">
        <v>0</v>
      </c>
      <c r="M4070">
        <v>0</v>
      </c>
      <c r="N4070" t="b">
        <v>0</v>
      </c>
      <c r="O4070" t="s">
        <v>8303</v>
      </c>
      <c r="P4070">
        <f t="shared" si="247"/>
        <v>0</v>
      </c>
      <c r="Q4070" t="s">
        <v>7235</v>
      </c>
      <c r="R4070" s="12" t="s">
        <v>8323</v>
      </c>
      <c r="S4070" t="s">
        <v>8335</v>
      </c>
      <c r="T4070" s="17">
        <f t="shared" si="248"/>
        <v>42255.696006944447</v>
      </c>
      <c r="U4070" s="17">
        <f t="shared" si="249"/>
        <v>42582.291666666672</v>
      </c>
    </row>
    <row r="4071" spans="2:22" ht="42.75" hidden="1" x14ac:dyDescent="0.45">
      <c r="B4071">
        <v>3874</v>
      </c>
      <c r="C4071" s="9" t="s">
        <v>3871</v>
      </c>
      <c r="D4071" s="3" t="s">
        <v>7983</v>
      </c>
      <c r="E4071" s="5">
        <v>620</v>
      </c>
      <c r="F4071" s="7">
        <v>0</v>
      </c>
      <c r="G4071" t="s">
        <v>8219</v>
      </c>
      <c r="H4071" t="s">
        <v>8227</v>
      </c>
      <c r="I4071" t="s">
        <v>8249</v>
      </c>
      <c r="J4071">
        <v>1422061200</v>
      </c>
      <c r="K4071">
        <v>1420244622</v>
      </c>
      <c r="L4071" t="b">
        <v>0</v>
      </c>
      <c r="M4071">
        <v>0</v>
      </c>
      <c r="N4071" t="b">
        <v>0</v>
      </c>
      <c r="O4071" t="s">
        <v>8303</v>
      </c>
      <c r="P4071">
        <f t="shared" si="247"/>
        <v>0</v>
      </c>
      <c r="Q4071" t="s">
        <v>7235</v>
      </c>
      <c r="R4071" s="12" t="s">
        <v>8323</v>
      </c>
      <c r="S4071" t="s">
        <v>8335</v>
      </c>
      <c r="T4071" s="17">
        <f t="shared" si="248"/>
        <v>42007.016458333332</v>
      </c>
      <c r="U4071" s="17">
        <f t="shared" si="249"/>
        <v>42313.674826388888</v>
      </c>
    </row>
    <row r="4072" spans="2:22" ht="42.75" hidden="1" x14ac:dyDescent="0.45">
      <c r="B4072">
        <v>3875</v>
      </c>
      <c r="C4072" s="9" t="s">
        <v>3872</v>
      </c>
      <c r="D4072" s="3" t="s">
        <v>7984</v>
      </c>
      <c r="E4072" s="5">
        <v>30000</v>
      </c>
      <c r="F4072" s="7">
        <v>0</v>
      </c>
      <c r="G4072" t="s">
        <v>8219</v>
      </c>
      <c r="H4072" t="s">
        <v>8231</v>
      </c>
      <c r="I4072" t="s">
        <v>8252</v>
      </c>
      <c r="J4072">
        <v>1472896800</v>
      </c>
      <c r="K4072">
        <v>1472804365</v>
      </c>
      <c r="L4072" t="b">
        <v>0</v>
      </c>
      <c r="M4072">
        <v>0</v>
      </c>
      <c r="N4072" t="b">
        <v>0</v>
      </c>
      <c r="O4072" t="s">
        <v>8303</v>
      </c>
      <c r="P4072">
        <f t="shared" si="247"/>
        <v>0</v>
      </c>
      <c r="Q4072" t="s">
        <v>7235</v>
      </c>
      <c r="R4072" s="12" t="s">
        <v>8323</v>
      </c>
      <c r="S4072" t="s">
        <v>8335</v>
      </c>
      <c r="T4072" s="17">
        <f t="shared" si="248"/>
        <v>42615.346817129626</v>
      </c>
      <c r="U4072" s="17">
        <f t="shared" si="249"/>
        <v>42230.145787037036</v>
      </c>
    </row>
    <row r="4073" spans="2:22" ht="42.75" hidden="1" x14ac:dyDescent="0.45">
      <c r="B4073">
        <v>3879</v>
      </c>
      <c r="C4073" s="9" t="s">
        <v>3876</v>
      </c>
      <c r="D4073" s="3" t="s">
        <v>7988</v>
      </c>
      <c r="E4073" s="5">
        <v>15000</v>
      </c>
      <c r="F4073" s="7">
        <v>0</v>
      </c>
      <c r="G4073" t="s">
        <v>8219</v>
      </c>
      <c r="H4073" t="s">
        <v>8224</v>
      </c>
      <c r="I4073" t="s">
        <v>8246</v>
      </c>
      <c r="J4073">
        <v>1422218396</v>
      </c>
      <c r="K4073">
        <v>1419626396</v>
      </c>
      <c r="L4073" t="b">
        <v>0</v>
      </c>
      <c r="M4073">
        <v>0</v>
      </c>
      <c r="N4073" t="b">
        <v>0</v>
      </c>
      <c r="O4073" t="s">
        <v>8303</v>
      </c>
      <c r="P4073">
        <f t="shared" si="247"/>
        <v>0</v>
      </c>
      <c r="Q4073" t="s">
        <v>7235</v>
      </c>
      <c r="R4073" s="12" t="s">
        <v>8323</v>
      </c>
      <c r="S4073" t="s">
        <v>8335</v>
      </c>
      <c r="T4073" s="17">
        <f t="shared" si="248"/>
        <v>41999.861064814817</v>
      </c>
      <c r="U4073" s="17">
        <f t="shared" si="249"/>
        <v>42285.696006944447</v>
      </c>
      <c r="V4073">
        <f>YEAR(T:T)</f>
        <v>2014</v>
      </c>
    </row>
    <row r="4074" spans="2:22" ht="42.75" hidden="1" x14ac:dyDescent="0.45">
      <c r="B4074">
        <v>3882</v>
      </c>
      <c r="C4074" s="9" t="s">
        <v>3879</v>
      </c>
      <c r="D4074" s="3" t="s">
        <v>7991</v>
      </c>
      <c r="E4074" s="5">
        <v>30000</v>
      </c>
      <c r="F4074" s="7">
        <v>0</v>
      </c>
      <c r="G4074" t="s">
        <v>8219</v>
      </c>
      <c r="H4074" t="s">
        <v>8225</v>
      </c>
      <c r="I4074" t="s">
        <v>8247</v>
      </c>
      <c r="J4074">
        <v>1454281380</v>
      </c>
      <c r="K4074">
        <v>1451950570</v>
      </c>
      <c r="L4074" t="b">
        <v>0</v>
      </c>
      <c r="M4074">
        <v>0</v>
      </c>
      <c r="N4074" t="b">
        <v>0</v>
      </c>
      <c r="O4074" t="s">
        <v>8303</v>
      </c>
      <c r="P4074">
        <f t="shared" si="247"/>
        <v>0</v>
      </c>
      <c r="Q4074" t="s">
        <v>7235</v>
      </c>
      <c r="R4074" s="12" t="s">
        <v>8323</v>
      </c>
      <c r="S4074" t="s">
        <v>8335</v>
      </c>
      <c r="T4074" s="17">
        <f t="shared" si="248"/>
        <v>42373.983449074076</v>
      </c>
      <c r="U4074" s="17">
        <f t="shared" si="249"/>
        <v>42028.041666666672</v>
      </c>
    </row>
    <row r="4075" spans="2:22" ht="57" hidden="1" x14ac:dyDescent="0.45">
      <c r="B4075">
        <v>3883</v>
      </c>
      <c r="C4075" s="9" t="s">
        <v>3880</v>
      </c>
      <c r="D4075" s="3" t="s">
        <v>7992</v>
      </c>
      <c r="E4075" s="5">
        <v>15000</v>
      </c>
      <c r="F4075" s="7">
        <v>0</v>
      </c>
      <c r="G4075" t="s">
        <v>8219</v>
      </c>
      <c r="H4075" t="s">
        <v>8224</v>
      </c>
      <c r="I4075" t="s">
        <v>8246</v>
      </c>
      <c r="J4075">
        <v>1409668069</v>
      </c>
      <c r="K4075">
        <v>1407076069</v>
      </c>
      <c r="L4075" t="b">
        <v>0</v>
      </c>
      <c r="M4075">
        <v>0</v>
      </c>
      <c r="N4075" t="b">
        <v>0</v>
      </c>
      <c r="O4075" t="s">
        <v>8303</v>
      </c>
      <c r="P4075">
        <f t="shared" si="247"/>
        <v>0</v>
      </c>
      <c r="Q4075" t="s">
        <v>7235</v>
      </c>
      <c r="R4075" s="12" t="s">
        <v>8323</v>
      </c>
      <c r="S4075" t="s">
        <v>8335</v>
      </c>
      <c r="T4075" s="17">
        <f t="shared" si="248"/>
        <v>41854.602650462963</v>
      </c>
      <c r="U4075" s="17">
        <f t="shared" si="249"/>
        <v>42616.416666666672</v>
      </c>
      <c r="V4075">
        <f>YEAR(T:T)</f>
        <v>2014</v>
      </c>
    </row>
    <row r="4076" spans="2:22" ht="42.75" hidden="1" x14ac:dyDescent="0.45">
      <c r="B4076">
        <v>3884</v>
      </c>
      <c r="C4076" s="9" t="s">
        <v>3881</v>
      </c>
      <c r="D4076" s="3" t="s">
        <v>7993</v>
      </c>
      <c r="E4076" s="5">
        <v>10000</v>
      </c>
      <c r="F4076" s="7">
        <v>0</v>
      </c>
      <c r="G4076" t="s">
        <v>8219</v>
      </c>
      <c r="H4076" t="s">
        <v>8223</v>
      </c>
      <c r="I4076" t="s">
        <v>8245</v>
      </c>
      <c r="J4076">
        <v>1427479192</v>
      </c>
      <c r="K4076">
        <v>1425322792</v>
      </c>
      <c r="L4076" t="b">
        <v>0</v>
      </c>
      <c r="M4076">
        <v>0</v>
      </c>
      <c r="N4076" t="b">
        <v>0</v>
      </c>
      <c r="O4076" t="s">
        <v>8303</v>
      </c>
      <c r="P4076">
        <f t="shared" si="247"/>
        <v>0</v>
      </c>
      <c r="Q4076" t="s">
        <v>7235</v>
      </c>
      <c r="R4076" s="12" t="s">
        <v>8323</v>
      </c>
      <c r="S4076" t="s">
        <v>8335</v>
      </c>
      <c r="T4076" s="17">
        <f t="shared" si="248"/>
        <v>42065.791574074072</v>
      </c>
      <c r="U4076" s="17">
        <f t="shared" si="249"/>
        <v>42029.861064814817</v>
      </c>
    </row>
    <row r="4077" spans="2:22" ht="42.75" hidden="1" x14ac:dyDescent="0.45">
      <c r="B4077">
        <v>3885</v>
      </c>
      <c r="C4077" s="9" t="s">
        <v>3882</v>
      </c>
      <c r="D4077" s="3" t="s">
        <v>7994</v>
      </c>
      <c r="E4077" s="5">
        <v>375000</v>
      </c>
      <c r="F4077" s="7">
        <v>0</v>
      </c>
      <c r="G4077" t="s">
        <v>8219</v>
      </c>
      <c r="H4077" t="s">
        <v>8223</v>
      </c>
      <c r="I4077" t="s">
        <v>8245</v>
      </c>
      <c r="J4077">
        <v>1462834191</v>
      </c>
      <c r="K4077">
        <v>1460242191</v>
      </c>
      <c r="L4077" t="b">
        <v>0</v>
      </c>
      <c r="M4077">
        <v>0</v>
      </c>
      <c r="N4077" t="b">
        <v>0</v>
      </c>
      <c r="O4077" t="s">
        <v>8303</v>
      </c>
      <c r="P4077">
        <f t="shared" si="247"/>
        <v>0</v>
      </c>
      <c r="Q4077" t="s">
        <v>7235</v>
      </c>
      <c r="R4077" s="12" t="s">
        <v>8323</v>
      </c>
      <c r="S4077" t="s">
        <v>8335</v>
      </c>
      <c r="T4077" s="17">
        <f t="shared" si="248"/>
        <v>42469.951284722221</v>
      </c>
      <c r="U4077" s="17">
        <f t="shared" si="249"/>
        <v>42400.960416666669</v>
      </c>
    </row>
    <row r="4078" spans="2:22" hidden="1" x14ac:dyDescent="0.45">
      <c r="B4078">
        <v>3886</v>
      </c>
      <c r="C4078" s="9" t="s">
        <v>3883</v>
      </c>
      <c r="D4078" s="3">
        <v>1</v>
      </c>
      <c r="E4078" s="5">
        <v>10000</v>
      </c>
      <c r="F4078" s="7">
        <v>0</v>
      </c>
      <c r="G4078" t="s">
        <v>8219</v>
      </c>
      <c r="H4078" t="s">
        <v>8225</v>
      </c>
      <c r="I4078" t="s">
        <v>8247</v>
      </c>
      <c r="J4078">
        <v>1418275702</v>
      </c>
      <c r="K4078">
        <v>1415683702</v>
      </c>
      <c r="L4078" t="b">
        <v>0</v>
      </c>
      <c r="M4078">
        <v>0</v>
      </c>
      <c r="N4078" t="b">
        <v>0</v>
      </c>
      <c r="O4078" t="s">
        <v>8303</v>
      </c>
      <c r="P4078">
        <f t="shared" si="247"/>
        <v>0</v>
      </c>
      <c r="Q4078" t="s">
        <v>7235</v>
      </c>
      <c r="R4078" s="12" t="s">
        <v>8323</v>
      </c>
      <c r="S4078" t="s">
        <v>8335</v>
      </c>
      <c r="T4078" s="17">
        <f t="shared" si="248"/>
        <v>41954.228032407409</v>
      </c>
      <c r="U4078" s="17">
        <f t="shared" si="249"/>
        <v>41884.602650462963</v>
      </c>
    </row>
    <row r="4079" spans="2:22" ht="42.75" hidden="1" x14ac:dyDescent="0.45">
      <c r="B4079">
        <v>3892</v>
      </c>
      <c r="C4079" s="9" t="s">
        <v>3889</v>
      </c>
      <c r="D4079" s="3" t="s">
        <v>8000</v>
      </c>
      <c r="E4079" s="5">
        <v>1000</v>
      </c>
      <c r="F4079" s="7">
        <v>0</v>
      </c>
      <c r="G4079" t="s">
        <v>8220</v>
      </c>
      <c r="H4079" t="s">
        <v>8223</v>
      </c>
      <c r="I4079" t="s">
        <v>8245</v>
      </c>
      <c r="J4079">
        <v>1408863600</v>
      </c>
      <c r="K4079">
        <v>1408203557</v>
      </c>
      <c r="L4079" t="b">
        <v>0</v>
      </c>
      <c r="M4079">
        <v>0</v>
      </c>
      <c r="N4079" t="b">
        <v>0</v>
      </c>
      <c r="O4079" t="s">
        <v>8269</v>
      </c>
      <c r="P4079">
        <f t="shared" si="247"/>
        <v>0</v>
      </c>
      <c r="Q4079" t="s">
        <v>7235</v>
      </c>
      <c r="R4079" s="12" t="s">
        <v>8323</v>
      </c>
      <c r="S4079" t="s">
        <v>8326</v>
      </c>
      <c r="T4079" s="17">
        <f t="shared" si="248"/>
        <v>41867.652280092596</v>
      </c>
      <c r="U4079" s="17">
        <f t="shared" si="249"/>
        <v>42090.749907407408</v>
      </c>
    </row>
    <row r="4080" spans="2:22" ht="57" hidden="1" x14ac:dyDescent="0.45">
      <c r="B4080">
        <v>3903</v>
      </c>
      <c r="C4080" s="9" t="s">
        <v>3900</v>
      </c>
      <c r="D4080" s="3" t="s">
        <v>8011</v>
      </c>
      <c r="E4080" s="5">
        <v>1500</v>
      </c>
      <c r="F4080" s="7">
        <v>0</v>
      </c>
      <c r="G4080" t="s">
        <v>8220</v>
      </c>
      <c r="H4080" t="s">
        <v>8223</v>
      </c>
      <c r="I4080" t="s">
        <v>8245</v>
      </c>
      <c r="J4080">
        <v>1439581080</v>
      </c>
      <c r="K4080">
        <v>1435709765</v>
      </c>
      <c r="L4080" t="b">
        <v>0</v>
      </c>
      <c r="M4080">
        <v>0</v>
      </c>
      <c r="N4080" t="b">
        <v>0</v>
      </c>
      <c r="O4080" t="s">
        <v>8269</v>
      </c>
      <c r="P4080">
        <f t="shared" si="247"/>
        <v>0</v>
      </c>
      <c r="Q4080" t="s">
        <v>7235</v>
      </c>
      <c r="R4080" s="12" t="s">
        <v>8323</v>
      </c>
      <c r="S4080" t="s">
        <v>8326</v>
      </c>
      <c r="T4080" s="17">
        <f t="shared" si="248"/>
        <v>42186.01116898148</v>
      </c>
      <c r="U4080" s="17">
        <f t="shared" si="249"/>
        <v>42499.951284722221</v>
      </c>
    </row>
    <row r="4081" spans="2:21" ht="42.75" hidden="1" x14ac:dyDescent="0.45">
      <c r="B4081">
        <v>3916</v>
      </c>
      <c r="C4081" s="9" t="s">
        <v>3913</v>
      </c>
      <c r="D4081" s="3" t="s">
        <v>8024</v>
      </c>
      <c r="E4081" s="5">
        <v>2000</v>
      </c>
      <c r="F4081" s="7">
        <v>0</v>
      </c>
      <c r="G4081" t="s">
        <v>8220</v>
      </c>
      <c r="H4081" t="s">
        <v>8231</v>
      </c>
      <c r="I4081" t="s">
        <v>8252</v>
      </c>
      <c r="J4081">
        <v>1464952752</v>
      </c>
      <c r="K4081">
        <v>1462360752</v>
      </c>
      <c r="L4081" t="b">
        <v>0</v>
      </c>
      <c r="M4081">
        <v>0</v>
      </c>
      <c r="N4081" t="b">
        <v>0</v>
      </c>
      <c r="O4081" t="s">
        <v>8269</v>
      </c>
      <c r="P4081">
        <f t="shared" si="247"/>
        <v>0</v>
      </c>
      <c r="Q4081" t="s">
        <v>7235</v>
      </c>
      <c r="R4081" s="12" t="s">
        <v>8323</v>
      </c>
      <c r="S4081" t="s">
        <v>8326</v>
      </c>
      <c r="T4081" s="17">
        <f t="shared" si="248"/>
        <v>42494.471666666665</v>
      </c>
      <c r="U4081" s="17">
        <f t="shared" si="249"/>
        <v>41984.228032407409</v>
      </c>
    </row>
    <row r="4082" spans="2:21" ht="42.75" x14ac:dyDescent="0.45">
      <c r="B4082">
        <v>3921</v>
      </c>
      <c r="C4082" s="9" t="s">
        <v>3918</v>
      </c>
      <c r="D4082" s="3" t="s">
        <v>8029</v>
      </c>
      <c r="E4082" s="5">
        <v>3000</v>
      </c>
      <c r="F4082" s="7">
        <v>0</v>
      </c>
      <c r="G4082" t="s">
        <v>8220</v>
      </c>
      <c r="H4082" t="s">
        <v>8224</v>
      </c>
      <c r="I4082" t="s">
        <v>8246</v>
      </c>
      <c r="J4082">
        <v>1414346400</v>
      </c>
      <c r="K4082">
        <v>1413291655</v>
      </c>
      <c r="L4082" t="b">
        <v>0</v>
      </c>
      <c r="M4082">
        <v>0</v>
      </c>
      <c r="N4082" t="b">
        <v>0</v>
      </c>
      <c r="O4082" t="s">
        <v>8269</v>
      </c>
      <c r="P4082">
        <f t="shared" si="247"/>
        <v>0</v>
      </c>
      <c r="Q4082" t="s">
        <v>7235</v>
      </c>
      <c r="R4082" s="12" t="s">
        <v>8323</v>
      </c>
      <c r="S4082" t="s">
        <v>8326</v>
      </c>
      <c r="T4082" s="17">
        <f t="shared" si="248"/>
        <v>41926.542303240742</v>
      </c>
      <c r="U4082" s="17">
        <f t="shared" si="249"/>
        <v>41875.291666666664</v>
      </c>
    </row>
    <row r="4083" spans="2:21" ht="42.75" hidden="1" x14ac:dyDescent="0.45">
      <c r="B4083">
        <v>3930</v>
      </c>
      <c r="C4083" s="9" t="s">
        <v>3927</v>
      </c>
      <c r="D4083" s="3" t="s">
        <v>8038</v>
      </c>
      <c r="E4083" s="5">
        <v>10000</v>
      </c>
      <c r="F4083" s="7">
        <v>0</v>
      </c>
      <c r="G4083" t="s">
        <v>8220</v>
      </c>
      <c r="H4083" t="s">
        <v>8225</v>
      </c>
      <c r="I4083" t="s">
        <v>8247</v>
      </c>
      <c r="J4083">
        <v>1459490400</v>
      </c>
      <c r="K4083">
        <v>1457078868</v>
      </c>
      <c r="L4083" t="b">
        <v>0</v>
      </c>
      <c r="M4083">
        <v>0</v>
      </c>
      <c r="N4083" t="b">
        <v>0</v>
      </c>
      <c r="O4083" t="s">
        <v>8269</v>
      </c>
      <c r="P4083">
        <f t="shared" si="247"/>
        <v>0</v>
      </c>
      <c r="Q4083" t="s">
        <v>7235</v>
      </c>
      <c r="R4083" s="12" t="s">
        <v>8323</v>
      </c>
      <c r="S4083" t="s">
        <v>8326</v>
      </c>
      <c r="T4083" s="17">
        <f t="shared" si="248"/>
        <v>42433.338749999995</v>
      </c>
      <c r="U4083" s="17">
        <f t="shared" si="249"/>
        <v>42230.818055555559</v>
      </c>
    </row>
    <row r="4084" spans="2:21" ht="42.75" hidden="1" x14ac:dyDescent="0.45">
      <c r="B4084">
        <v>3931</v>
      </c>
      <c r="C4084" s="9" t="s">
        <v>3928</v>
      </c>
      <c r="D4084" s="3" t="s">
        <v>8039</v>
      </c>
      <c r="E4084" s="5">
        <v>8000</v>
      </c>
      <c r="F4084" s="7">
        <v>0</v>
      </c>
      <c r="G4084" t="s">
        <v>8220</v>
      </c>
      <c r="H4084" t="s">
        <v>8223</v>
      </c>
      <c r="I4084" t="s">
        <v>8245</v>
      </c>
      <c r="J4084">
        <v>1441510707</v>
      </c>
      <c r="K4084">
        <v>1439350707</v>
      </c>
      <c r="L4084" t="b">
        <v>0</v>
      </c>
      <c r="M4084">
        <v>0</v>
      </c>
      <c r="N4084" t="b">
        <v>0</v>
      </c>
      <c r="O4084" t="s">
        <v>8269</v>
      </c>
      <c r="P4084">
        <f t="shared" si="247"/>
        <v>0</v>
      </c>
      <c r="Q4084" t="s">
        <v>7235</v>
      </c>
      <c r="R4084" s="12" t="s">
        <v>8323</v>
      </c>
      <c r="S4084" t="s">
        <v>8326</v>
      </c>
      <c r="T4084" s="17">
        <f t="shared" si="248"/>
        <v>42228.151701388888</v>
      </c>
      <c r="U4084" s="17">
        <f t="shared" si="249"/>
        <v>42524.471666666665</v>
      </c>
    </row>
    <row r="4085" spans="2:21" ht="42.75" hidden="1" x14ac:dyDescent="0.45">
      <c r="B4085">
        <v>3936</v>
      </c>
      <c r="C4085" s="9" t="s">
        <v>3933</v>
      </c>
      <c r="D4085" s="3" t="s">
        <v>8044</v>
      </c>
      <c r="E4085" s="5">
        <v>20000</v>
      </c>
      <c r="F4085" s="7">
        <v>0</v>
      </c>
      <c r="G4085" t="s">
        <v>8220</v>
      </c>
      <c r="H4085" t="s">
        <v>8223</v>
      </c>
      <c r="I4085" t="s">
        <v>8245</v>
      </c>
      <c r="J4085">
        <v>1480576720</v>
      </c>
      <c r="K4085">
        <v>1477981120</v>
      </c>
      <c r="L4085" t="b">
        <v>0</v>
      </c>
      <c r="M4085">
        <v>0</v>
      </c>
      <c r="N4085" t="b">
        <v>0</v>
      </c>
      <c r="O4085" t="s">
        <v>8269</v>
      </c>
      <c r="P4085">
        <f t="shared" si="247"/>
        <v>0</v>
      </c>
      <c r="Q4085" t="s">
        <v>7235</v>
      </c>
      <c r="R4085" s="12" t="s">
        <v>8323</v>
      </c>
      <c r="S4085" t="s">
        <v>8326</v>
      </c>
      <c r="T4085" s="17">
        <f t="shared" si="248"/>
        <v>42675.262962962966</v>
      </c>
      <c r="U4085" s="17">
        <f t="shared" si="249"/>
        <v>41938.75</v>
      </c>
    </row>
    <row r="4086" spans="2:21" ht="42.75" hidden="1" x14ac:dyDescent="0.45">
      <c r="B4086">
        <v>3942</v>
      </c>
      <c r="C4086" s="9" t="s">
        <v>3939</v>
      </c>
      <c r="D4086" s="3" t="s">
        <v>8050</v>
      </c>
      <c r="E4086" s="5">
        <v>1200</v>
      </c>
      <c r="F4086" s="7">
        <v>0</v>
      </c>
      <c r="G4086" t="s">
        <v>8220</v>
      </c>
      <c r="H4086" t="s">
        <v>8223</v>
      </c>
      <c r="I4086" t="s">
        <v>8245</v>
      </c>
      <c r="J4086">
        <v>1434490914</v>
      </c>
      <c r="K4086">
        <v>1429306914</v>
      </c>
      <c r="L4086" t="b">
        <v>0</v>
      </c>
      <c r="M4086">
        <v>0</v>
      </c>
      <c r="N4086" t="b">
        <v>0</v>
      </c>
      <c r="O4086" t="s">
        <v>8269</v>
      </c>
      <c r="P4086">
        <f t="shared" si="247"/>
        <v>0</v>
      </c>
      <c r="Q4086" t="s">
        <v>7235</v>
      </c>
      <c r="R4086" s="12" t="s">
        <v>8323</v>
      </c>
      <c r="S4086" t="s">
        <v>8326</v>
      </c>
      <c r="T4086" s="17">
        <f t="shared" si="248"/>
        <v>42111.904097222221</v>
      </c>
      <c r="U4086" s="17">
        <f t="shared" si="249"/>
        <v>42461.25</v>
      </c>
    </row>
    <row r="4087" spans="2:21" ht="42.75" hidden="1" x14ac:dyDescent="0.45">
      <c r="B4087">
        <v>3944</v>
      </c>
      <c r="C4087" s="9" t="s">
        <v>3941</v>
      </c>
      <c r="D4087" s="3" t="s">
        <v>8052</v>
      </c>
      <c r="E4087" s="5">
        <v>5000</v>
      </c>
      <c r="F4087" s="7">
        <v>0</v>
      </c>
      <c r="G4087" t="s">
        <v>8220</v>
      </c>
      <c r="H4087" t="s">
        <v>8223</v>
      </c>
      <c r="I4087" t="s">
        <v>8245</v>
      </c>
      <c r="J4087">
        <v>1440690875</v>
      </c>
      <c r="K4087">
        <v>1438098875</v>
      </c>
      <c r="L4087" t="b">
        <v>0</v>
      </c>
      <c r="M4087">
        <v>0</v>
      </c>
      <c r="N4087" t="b">
        <v>0</v>
      </c>
      <c r="O4087" t="s">
        <v>8269</v>
      </c>
      <c r="P4087">
        <f t="shared" si="247"/>
        <v>0</v>
      </c>
      <c r="Q4087" t="s">
        <v>7235</v>
      </c>
      <c r="R4087" s="12" t="s">
        <v>8323</v>
      </c>
      <c r="S4087" t="s">
        <v>8326</v>
      </c>
      <c r="T4087" s="17">
        <f t="shared" si="248"/>
        <v>42213.662905092591</v>
      </c>
      <c r="U4087" s="17">
        <f t="shared" si="249"/>
        <v>42253.151701388888</v>
      </c>
    </row>
    <row r="4088" spans="2:21" ht="42.75" hidden="1" x14ac:dyDescent="0.45">
      <c r="B4088">
        <v>3948</v>
      </c>
      <c r="C4088" s="9" t="s">
        <v>3945</v>
      </c>
      <c r="D4088" s="3" t="s">
        <v>8056</v>
      </c>
      <c r="E4088" s="5">
        <v>30000</v>
      </c>
      <c r="F4088" s="7">
        <v>0</v>
      </c>
      <c r="G4088" t="s">
        <v>8220</v>
      </c>
      <c r="H4088" t="s">
        <v>8225</v>
      </c>
      <c r="I4088" t="s">
        <v>8247</v>
      </c>
      <c r="J4088">
        <v>1410076123</v>
      </c>
      <c r="K4088">
        <v>1404892123</v>
      </c>
      <c r="L4088" t="b">
        <v>0</v>
      </c>
      <c r="M4088">
        <v>0</v>
      </c>
      <c r="N4088" t="b">
        <v>0</v>
      </c>
      <c r="O4088" t="s">
        <v>8269</v>
      </c>
      <c r="P4088">
        <f t="shared" si="247"/>
        <v>0</v>
      </c>
      <c r="Q4088" t="s">
        <v>7235</v>
      </c>
      <c r="R4088" s="12" t="s">
        <v>8323</v>
      </c>
      <c r="S4088" t="s">
        <v>8326</v>
      </c>
      <c r="T4088" s="17">
        <f t="shared" si="248"/>
        <v>41829.325497685182</v>
      </c>
      <c r="U4088" s="17">
        <f t="shared" si="249"/>
        <v>42705.304629629631</v>
      </c>
    </row>
    <row r="4089" spans="2:21" ht="42.75" hidden="1" x14ac:dyDescent="0.45">
      <c r="B4089">
        <v>3953</v>
      </c>
      <c r="C4089" s="9" t="s">
        <v>3950</v>
      </c>
      <c r="D4089" s="3" t="s">
        <v>8060</v>
      </c>
      <c r="E4089" s="5">
        <v>17600</v>
      </c>
      <c r="F4089" s="7">
        <v>0</v>
      </c>
      <c r="G4089" t="s">
        <v>8220</v>
      </c>
      <c r="H4089" t="s">
        <v>8223</v>
      </c>
      <c r="I4089" t="s">
        <v>8245</v>
      </c>
      <c r="J4089">
        <v>1469834940</v>
      </c>
      <c r="K4089">
        <v>1467162586</v>
      </c>
      <c r="L4089" t="b">
        <v>0</v>
      </c>
      <c r="M4089">
        <v>0</v>
      </c>
      <c r="N4089" t="b">
        <v>0</v>
      </c>
      <c r="O4089" t="s">
        <v>8269</v>
      </c>
      <c r="P4089">
        <f t="shared" si="247"/>
        <v>0</v>
      </c>
      <c r="Q4089" t="s">
        <v>7235</v>
      </c>
      <c r="R4089" s="12" t="s">
        <v>8323</v>
      </c>
      <c r="S4089" t="s">
        <v>8326</v>
      </c>
      <c r="T4089" s="17">
        <f t="shared" si="248"/>
        <v>42550.048449074078</v>
      </c>
      <c r="U4089" s="17">
        <f t="shared" si="249"/>
        <v>42171.904097222221</v>
      </c>
    </row>
    <row r="4090" spans="2:21" ht="42.75" hidden="1" x14ac:dyDescent="0.45">
      <c r="B4090">
        <v>3954</v>
      </c>
      <c r="C4090" s="9" t="s">
        <v>3951</v>
      </c>
      <c r="D4090" s="3" t="s">
        <v>8061</v>
      </c>
      <c r="E4090" s="5">
        <v>25000</v>
      </c>
      <c r="F4090" s="7">
        <v>0</v>
      </c>
      <c r="G4090" t="s">
        <v>8220</v>
      </c>
      <c r="H4090" t="s">
        <v>8228</v>
      </c>
      <c r="I4090" t="s">
        <v>8250</v>
      </c>
      <c r="J4090">
        <v>1405352264</v>
      </c>
      <c r="K4090">
        <v>1400168264</v>
      </c>
      <c r="L4090" t="b">
        <v>0</v>
      </c>
      <c r="M4090">
        <v>0</v>
      </c>
      <c r="N4090" t="b">
        <v>0</v>
      </c>
      <c r="O4090" t="s">
        <v>8269</v>
      </c>
      <c r="P4090">
        <f t="shared" si="247"/>
        <v>0</v>
      </c>
      <c r="Q4090" t="s">
        <v>7235</v>
      </c>
      <c r="R4090" s="12" t="s">
        <v>8323</v>
      </c>
      <c r="S4090" t="s">
        <v>8326</v>
      </c>
      <c r="T4090" s="17">
        <f t="shared" si="248"/>
        <v>41774.651203703703</v>
      </c>
      <c r="U4090" s="17">
        <f t="shared" si="249"/>
        <v>42243.662905092591</v>
      </c>
    </row>
    <row r="4091" spans="2:21" ht="42.75" hidden="1" x14ac:dyDescent="0.45">
      <c r="B4091">
        <v>3956</v>
      </c>
      <c r="C4091" s="9" t="s">
        <v>3953</v>
      </c>
      <c r="D4091" s="3" t="s">
        <v>8063</v>
      </c>
      <c r="E4091" s="5">
        <v>5500</v>
      </c>
      <c r="F4091" s="7">
        <v>0</v>
      </c>
      <c r="G4091" t="s">
        <v>8220</v>
      </c>
      <c r="H4091" t="s">
        <v>8223</v>
      </c>
      <c r="I4091" t="s">
        <v>8245</v>
      </c>
      <c r="J4091">
        <v>1461543600</v>
      </c>
      <c r="K4091">
        <v>1459203727</v>
      </c>
      <c r="L4091" t="b">
        <v>0</v>
      </c>
      <c r="M4091">
        <v>0</v>
      </c>
      <c r="N4091" t="b">
        <v>0</v>
      </c>
      <c r="O4091" t="s">
        <v>8269</v>
      </c>
      <c r="P4091">
        <f t="shared" si="247"/>
        <v>0</v>
      </c>
      <c r="Q4091" t="s">
        <v>7235</v>
      </c>
      <c r="R4091" s="12" t="s">
        <v>8323</v>
      </c>
      <c r="S4091" t="s">
        <v>8326</v>
      </c>
      <c r="T4091" s="17">
        <f t="shared" si="248"/>
        <v>42457.932025462964</v>
      </c>
      <c r="U4091" s="17">
        <f t="shared" si="249"/>
        <v>41889.325497685182</v>
      </c>
    </row>
    <row r="4092" spans="2:21" ht="42.75" hidden="1" x14ac:dyDescent="0.45">
      <c r="B4092">
        <v>3963</v>
      </c>
      <c r="C4092" s="9" t="s">
        <v>3960</v>
      </c>
      <c r="D4092" s="3" t="s">
        <v>8070</v>
      </c>
      <c r="E4092" s="5">
        <v>10000</v>
      </c>
      <c r="F4092" s="7">
        <v>0</v>
      </c>
      <c r="G4092" t="s">
        <v>8220</v>
      </c>
      <c r="H4092" t="s">
        <v>8228</v>
      </c>
      <c r="I4092" t="s">
        <v>8250</v>
      </c>
      <c r="J4092">
        <v>1447821717</v>
      </c>
      <c r="K4092">
        <v>1445226117</v>
      </c>
      <c r="L4092" t="b">
        <v>0</v>
      </c>
      <c r="M4092">
        <v>0</v>
      </c>
      <c r="N4092" t="b">
        <v>0</v>
      </c>
      <c r="O4092" t="s">
        <v>8269</v>
      </c>
      <c r="P4092">
        <f t="shared" si="247"/>
        <v>0</v>
      </c>
      <c r="Q4092" t="s">
        <v>7235</v>
      </c>
      <c r="R4092" s="12" t="s">
        <v>8323</v>
      </c>
      <c r="S4092" t="s">
        <v>8326</v>
      </c>
      <c r="T4092" s="17">
        <f t="shared" si="248"/>
        <v>42296.154131944444</v>
      </c>
      <c r="U4092" s="17">
        <f t="shared" si="249"/>
        <v>42580.978472222225</v>
      </c>
    </row>
    <row r="4093" spans="2:21" ht="42.75" hidden="1" x14ac:dyDescent="0.45">
      <c r="B4093">
        <v>3975</v>
      </c>
      <c r="C4093" s="9" t="s">
        <v>3972</v>
      </c>
      <c r="D4093" s="3" t="s">
        <v>8082</v>
      </c>
      <c r="E4093" s="5">
        <v>678</v>
      </c>
      <c r="F4093" s="7">
        <v>0</v>
      </c>
      <c r="G4093" t="s">
        <v>8220</v>
      </c>
      <c r="H4093" t="s">
        <v>8223</v>
      </c>
      <c r="I4093" t="s">
        <v>8245</v>
      </c>
      <c r="J4093">
        <v>1468442898</v>
      </c>
      <c r="K4093">
        <v>1465850898</v>
      </c>
      <c r="L4093" t="b">
        <v>0</v>
      </c>
      <c r="M4093">
        <v>0</v>
      </c>
      <c r="N4093" t="b">
        <v>0</v>
      </c>
      <c r="O4093" t="s">
        <v>8269</v>
      </c>
      <c r="P4093">
        <f t="shared" si="247"/>
        <v>0</v>
      </c>
      <c r="Q4093" t="s">
        <v>7235</v>
      </c>
      <c r="R4093" s="12" t="s">
        <v>8323</v>
      </c>
      <c r="S4093" t="s">
        <v>8326</v>
      </c>
      <c r="T4093" s="17">
        <f t="shared" si="248"/>
        <v>42534.866875</v>
      </c>
      <c r="U4093" s="17">
        <f t="shared" si="249"/>
        <v>41834.651203703703</v>
      </c>
    </row>
    <row r="4094" spans="2:21" ht="42.75" hidden="1" x14ac:dyDescent="0.45">
      <c r="B4094">
        <v>3989</v>
      </c>
      <c r="C4094" s="9" t="s">
        <v>3985</v>
      </c>
      <c r="D4094" s="3" t="s">
        <v>8095</v>
      </c>
      <c r="E4094" s="5">
        <v>3000</v>
      </c>
      <c r="F4094" s="7">
        <v>0</v>
      </c>
      <c r="G4094" t="s">
        <v>8220</v>
      </c>
      <c r="H4094" t="s">
        <v>8223</v>
      </c>
      <c r="I4094" t="s">
        <v>8245</v>
      </c>
      <c r="J4094">
        <v>1447009181</v>
      </c>
      <c r="K4094">
        <v>1444413581</v>
      </c>
      <c r="L4094" t="b">
        <v>0</v>
      </c>
      <c r="M4094">
        <v>0</v>
      </c>
      <c r="N4094" t="b">
        <v>0</v>
      </c>
      <c r="O4094" t="s">
        <v>8269</v>
      </c>
      <c r="P4094">
        <f t="shared" si="247"/>
        <v>0</v>
      </c>
      <c r="Q4094" t="s">
        <v>7235</v>
      </c>
      <c r="R4094" s="12" t="s">
        <v>8323</v>
      </c>
      <c r="S4094" t="s">
        <v>8326</v>
      </c>
      <c r="T4094" s="17">
        <f t="shared" si="248"/>
        <v>42286.749780092592</v>
      </c>
      <c r="U4094" s="17">
        <f t="shared" si="249"/>
        <v>42485.013888888891</v>
      </c>
    </row>
    <row r="4095" spans="2:21" ht="42.75" x14ac:dyDescent="0.45">
      <c r="B4095">
        <v>3997</v>
      </c>
      <c r="C4095" s="9" t="s">
        <v>3993</v>
      </c>
      <c r="D4095" s="3" t="s">
        <v>8103</v>
      </c>
      <c r="E4095" s="5">
        <v>3000</v>
      </c>
      <c r="F4095" s="7">
        <v>0</v>
      </c>
      <c r="G4095" t="s">
        <v>8220</v>
      </c>
      <c r="H4095" t="s">
        <v>8224</v>
      </c>
      <c r="I4095" t="s">
        <v>8246</v>
      </c>
      <c r="J4095">
        <v>1428222221</v>
      </c>
      <c r="K4095">
        <v>1425633821</v>
      </c>
      <c r="L4095" t="b">
        <v>0</v>
      </c>
      <c r="M4095">
        <v>0</v>
      </c>
      <c r="N4095" t="b">
        <v>0</v>
      </c>
      <c r="O4095" t="s">
        <v>8269</v>
      </c>
      <c r="P4095">
        <f t="shared" si="247"/>
        <v>0</v>
      </c>
      <c r="Q4095" t="s">
        <v>7235</v>
      </c>
      <c r="R4095" s="12" t="s">
        <v>8323</v>
      </c>
      <c r="S4095" t="s">
        <v>8326</v>
      </c>
      <c r="T4095" s="17">
        <f t="shared" si="248"/>
        <v>42069.391446759255</v>
      </c>
      <c r="U4095" s="17">
        <f t="shared" si="249"/>
        <v>42326.195798611108</v>
      </c>
    </row>
    <row r="4096" spans="2:21" ht="57" x14ac:dyDescent="0.45">
      <c r="B4096">
        <v>4012</v>
      </c>
      <c r="C4096" s="9" t="s">
        <v>4008</v>
      </c>
      <c r="D4096" s="3" t="s">
        <v>8117</v>
      </c>
      <c r="E4096" s="5">
        <v>575</v>
      </c>
      <c r="F4096" s="7">
        <v>0</v>
      </c>
      <c r="G4096" t="s">
        <v>8220</v>
      </c>
      <c r="H4096" t="s">
        <v>8224</v>
      </c>
      <c r="I4096" t="s">
        <v>8246</v>
      </c>
      <c r="J4096">
        <v>1430571849</v>
      </c>
      <c r="K4096">
        <v>1427979849</v>
      </c>
      <c r="L4096" t="b">
        <v>0</v>
      </c>
      <c r="M4096">
        <v>0</v>
      </c>
      <c r="N4096" t="b">
        <v>0</v>
      </c>
      <c r="O4096" t="s">
        <v>8269</v>
      </c>
      <c r="P4096">
        <f t="shared" si="247"/>
        <v>0</v>
      </c>
      <c r="Q4096" t="s">
        <v>7235</v>
      </c>
      <c r="R4096" s="12" t="s">
        <v>8323</v>
      </c>
      <c r="S4096" t="s">
        <v>8326</v>
      </c>
      <c r="T4096" s="17">
        <f t="shared" si="248"/>
        <v>42096.544548611113</v>
      </c>
      <c r="U4096" s="17">
        <f t="shared" si="249"/>
        <v>42564.866875</v>
      </c>
    </row>
    <row r="4097" spans="2:21" ht="42.75" hidden="1" x14ac:dyDescent="0.45">
      <c r="B4097">
        <v>4014</v>
      </c>
      <c r="C4097" s="9" t="s">
        <v>4010</v>
      </c>
      <c r="D4097" s="3" t="s">
        <v>8119</v>
      </c>
      <c r="E4097" s="5">
        <v>9000</v>
      </c>
      <c r="F4097" s="7">
        <v>0</v>
      </c>
      <c r="G4097" t="s">
        <v>8220</v>
      </c>
      <c r="H4097" t="s">
        <v>8223</v>
      </c>
      <c r="I4097" t="s">
        <v>8245</v>
      </c>
      <c r="J4097">
        <v>1457157269</v>
      </c>
      <c r="K4097">
        <v>1455861269</v>
      </c>
      <c r="L4097" t="b">
        <v>0</v>
      </c>
      <c r="M4097">
        <v>0</v>
      </c>
      <c r="N4097" t="b">
        <v>0</v>
      </c>
      <c r="O4097" t="s">
        <v>8269</v>
      </c>
      <c r="P4097">
        <f t="shared" si="247"/>
        <v>0</v>
      </c>
      <c r="Q4097" t="s">
        <v>7235</v>
      </c>
      <c r="R4097" s="12" t="s">
        <v>8323</v>
      </c>
      <c r="S4097" t="s">
        <v>8326</v>
      </c>
      <c r="T4097" s="17">
        <f t="shared" si="248"/>
        <v>42419.246168981481</v>
      </c>
      <c r="U4097" s="17">
        <f t="shared" si="249"/>
        <v>42316.791446759264</v>
      </c>
    </row>
    <row r="4098" spans="2:21" ht="42.75" hidden="1" x14ac:dyDescent="0.45">
      <c r="B4098">
        <v>4023</v>
      </c>
      <c r="C4098" s="9" t="s">
        <v>4019</v>
      </c>
      <c r="D4098" s="3" t="s">
        <v>8128</v>
      </c>
      <c r="E4098" s="5">
        <v>7000</v>
      </c>
      <c r="F4098" s="7">
        <v>0</v>
      </c>
      <c r="G4098" t="s">
        <v>8220</v>
      </c>
      <c r="H4098" t="s">
        <v>8223</v>
      </c>
      <c r="I4098" t="s">
        <v>8245</v>
      </c>
      <c r="J4098">
        <v>1458860363</v>
      </c>
      <c r="K4098">
        <v>1454975963</v>
      </c>
      <c r="L4098" t="b">
        <v>0</v>
      </c>
      <c r="M4098">
        <v>0</v>
      </c>
      <c r="N4098" t="b">
        <v>0</v>
      </c>
      <c r="O4098" t="s">
        <v>8269</v>
      </c>
      <c r="P4098">
        <f t="shared" si="247"/>
        <v>0</v>
      </c>
      <c r="Q4098" t="s">
        <v>7235</v>
      </c>
      <c r="R4098" s="12" t="s">
        <v>8323</v>
      </c>
      <c r="S4098" t="s">
        <v>8326</v>
      </c>
      <c r="T4098" s="17">
        <f t="shared" si="248"/>
        <v>42408.999571759254</v>
      </c>
      <c r="U4098" s="17">
        <f t="shared" si="249"/>
        <v>42099.349780092598</v>
      </c>
    </row>
    <row r="4099" spans="2:21" ht="42.75" hidden="1" x14ac:dyDescent="0.45">
      <c r="B4099">
        <v>4026</v>
      </c>
      <c r="C4099" s="9" t="s">
        <v>4022</v>
      </c>
      <c r="D4099" s="3" t="s">
        <v>8131</v>
      </c>
      <c r="E4099" s="5">
        <v>4000</v>
      </c>
      <c r="F4099" s="7">
        <v>0</v>
      </c>
      <c r="G4099" t="s">
        <v>8220</v>
      </c>
      <c r="H4099" t="s">
        <v>8223</v>
      </c>
      <c r="I4099" t="s">
        <v>8245</v>
      </c>
      <c r="J4099">
        <v>1449247439</v>
      </c>
      <c r="K4099">
        <v>1444059839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250">ROUND(F4099/E4099*100,0)</f>
        <v>0</v>
      </c>
      <c r="Q4099" t="s">
        <v>7235</v>
      </c>
      <c r="R4099" s="12" t="s">
        <v>8323</v>
      </c>
      <c r="S4099" t="s">
        <v>8326</v>
      </c>
      <c r="T4099" s="17">
        <f t="shared" ref="T4099:T4115" si="251">(((K4099/60)/60)/24)+DATE(1970,1,1)</f>
        <v>42282.655543981484</v>
      </c>
      <c r="U4099" s="17">
        <f t="shared" si="249"/>
        <v>42126.544548611113</v>
      </c>
    </row>
    <row r="4100" spans="2:21" ht="42.75" hidden="1" x14ac:dyDescent="0.45">
      <c r="B4100">
        <v>4029</v>
      </c>
      <c r="C4100" s="9" t="s">
        <v>4025</v>
      </c>
      <c r="D4100" s="3" t="s">
        <v>8134</v>
      </c>
      <c r="E4100" s="5">
        <v>20000</v>
      </c>
      <c r="F4100" s="7">
        <v>0</v>
      </c>
      <c r="G4100" t="s">
        <v>8220</v>
      </c>
      <c r="H4100" t="s">
        <v>8223</v>
      </c>
      <c r="I4100" t="s">
        <v>8245</v>
      </c>
      <c r="J4100">
        <v>1450053370</v>
      </c>
      <c r="K4100">
        <v>1447461370</v>
      </c>
      <c r="L4100" t="b">
        <v>0</v>
      </c>
      <c r="M4100">
        <v>0</v>
      </c>
      <c r="N4100" t="b">
        <v>0</v>
      </c>
      <c r="O4100" t="s">
        <v>8269</v>
      </c>
      <c r="P4100">
        <f t="shared" si="250"/>
        <v>0</v>
      </c>
      <c r="Q4100" t="s">
        <v>7235</v>
      </c>
      <c r="R4100" s="12" t="s">
        <v>8323</v>
      </c>
      <c r="S4100" t="s">
        <v>8326</v>
      </c>
      <c r="T4100" s="17">
        <f t="shared" si="251"/>
        <v>42322.025115740747</v>
      </c>
      <c r="U4100" s="17">
        <f t="shared" si="249"/>
        <v>42434.246168981481</v>
      </c>
    </row>
    <row r="4101" spans="2:21" ht="42.75" hidden="1" x14ac:dyDescent="0.45">
      <c r="B4101">
        <v>4031</v>
      </c>
      <c r="C4101" s="9" t="s">
        <v>4027</v>
      </c>
      <c r="D4101" s="3" t="s">
        <v>8136</v>
      </c>
      <c r="E4101" s="5">
        <v>5000</v>
      </c>
      <c r="F4101" s="7">
        <v>0</v>
      </c>
      <c r="G4101" t="s">
        <v>8220</v>
      </c>
      <c r="H4101" t="s">
        <v>8223</v>
      </c>
      <c r="I4101" t="s">
        <v>8245</v>
      </c>
      <c r="J4101">
        <v>1418914964</v>
      </c>
      <c r="K4101">
        <v>1414591364</v>
      </c>
      <c r="L4101" t="b">
        <v>0</v>
      </c>
      <c r="M4101">
        <v>0</v>
      </c>
      <c r="N4101" t="b">
        <v>0</v>
      </c>
      <c r="O4101" t="s">
        <v>8269</v>
      </c>
      <c r="P4101">
        <f t="shared" si="250"/>
        <v>0</v>
      </c>
      <c r="Q4101" t="s">
        <v>7235</v>
      </c>
      <c r="R4101" s="12" t="s">
        <v>8323</v>
      </c>
      <c r="S4101" t="s">
        <v>8326</v>
      </c>
      <c r="T4101" s="17">
        <f t="shared" si="251"/>
        <v>41941.585231481484</v>
      </c>
      <c r="U4101" s="17">
        <f t="shared" si="249"/>
        <v>42453.957905092597</v>
      </c>
    </row>
    <row r="4102" spans="2:21" ht="42.75" hidden="1" x14ac:dyDescent="0.45">
      <c r="B4102">
        <v>4043</v>
      </c>
      <c r="C4102" s="9" t="s">
        <v>4039</v>
      </c>
      <c r="D4102" s="3" t="s">
        <v>8147</v>
      </c>
      <c r="E4102" s="5">
        <v>300</v>
      </c>
      <c r="F4102" s="7">
        <v>0</v>
      </c>
      <c r="G4102" t="s">
        <v>8220</v>
      </c>
      <c r="H4102" t="s">
        <v>8228</v>
      </c>
      <c r="I4102" t="s">
        <v>8250</v>
      </c>
      <c r="J4102">
        <v>1416524325</v>
      </c>
      <c r="K4102">
        <v>1415228325</v>
      </c>
      <c r="L4102" t="b">
        <v>0</v>
      </c>
      <c r="M4102">
        <v>0</v>
      </c>
      <c r="N4102" t="b">
        <v>0</v>
      </c>
      <c r="O4102" t="s">
        <v>8269</v>
      </c>
      <c r="P4102">
        <f t="shared" si="250"/>
        <v>0</v>
      </c>
      <c r="Q4102" t="s">
        <v>7235</v>
      </c>
      <c r="R4102" s="12" t="s">
        <v>8323</v>
      </c>
      <c r="S4102" t="s">
        <v>8326</v>
      </c>
      <c r="T4102" s="17">
        <f t="shared" si="251"/>
        <v>41948.957465277781</v>
      </c>
      <c r="U4102" s="17">
        <f t="shared" ref="U4102:U4115" si="252">(((J4099/60)/60)/24)+DATE(1970,1,1)</f>
        <v>42342.697210648148</v>
      </c>
    </row>
    <row r="4103" spans="2:21" ht="42.75" hidden="1" x14ac:dyDescent="0.45">
      <c r="B4103">
        <v>4051</v>
      </c>
      <c r="C4103" s="9" t="s">
        <v>4047</v>
      </c>
      <c r="D4103" s="3" t="s">
        <v>8155</v>
      </c>
      <c r="E4103" s="5">
        <v>500</v>
      </c>
      <c r="F4103" s="7">
        <v>0</v>
      </c>
      <c r="G4103" t="s">
        <v>8220</v>
      </c>
      <c r="H4103" t="s">
        <v>8223</v>
      </c>
      <c r="I4103" t="s">
        <v>8245</v>
      </c>
      <c r="J4103">
        <v>1399618380</v>
      </c>
      <c r="K4103">
        <v>1399058797</v>
      </c>
      <c r="L4103" t="b">
        <v>0</v>
      </c>
      <c r="M4103">
        <v>0</v>
      </c>
      <c r="N4103" t="b">
        <v>0</v>
      </c>
      <c r="O4103" t="s">
        <v>8269</v>
      </c>
      <c r="P4103">
        <f t="shared" si="250"/>
        <v>0</v>
      </c>
      <c r="Q4103" t="s">
        <v>7235</v>
      </c>
      <c r="R4103" s="12" t="s">
        <v>8323</v>
      </c>
      <c r="S4103" t="s">
        <v>8326</v>
      </c>
      <c r="T4103" s="17">
        <f t="shared" si="251"/>
        <v>41761.810150462967</v>
      </c>
      <c r="U4103" s="17">
        <f t="shared" si="252"/>
        <v>42352.025115740747</v>
      </c>
    </row>
    <row r="4104" spans="2:21" ht="42.75" hidden="1" x14ac:dyDescent="0.45">
      <c r="B4104">
        <v>4054</v>
      </c>
      <c r="C4104" s="9" t="s">
        <v>4050</v>
      </c>
      <c r="D4104" s="3" t="s">
        <v>8158</v>
      </c>
      <c r="E4104" s="5">
        <v>8880</v>
      </c>
      <c r="F4104" s="7">
        <v>0</v>
      </c>
      <c r="G4104" t="s">
        <v>8220</v>
      </c>
      <c r="H4104" t="s">
        <v>8223</v>
      </c>
      <c r="I4104" t="s">
        <v>8245</v>
      </c>
      <c r="J4104">
        <v>1475294400</v>
      </c>
      <c r="K4104">
        <v>1472674285</v>
      </c>
      <c r="L4104" t="b">
        <v>0</v>
      </c>
      <c r="M4104">
        <v>0</v>
      </c>
      <c r="N4104" t="b">
        <v>0</v>
      </c>
      <c r="O4104" t="s">
        <v>8269</v>
      </c>
      <c r="P4104">
        <f t="shared" si="250"/>
        <v>0</v>
      </c>
      <c r="Q4104" t="s">
        <v>7235</v>
      </c>
      <c r="R4104" s="12" t="s">
        <v>8323</v>
      </c>
      <c r="S4104" t="s">
        <v>8326</v>
      </c>
      <c r="T4104" s="17">
        <f t="shared" si="251"/>
        <v>42613.841261574074</v>
      </c>
      <c r="U4104" s="17">
        <f t="shared" si="252"/>
        <v>41991.626898148148</v>
      </c>
    </row>
    <row r="4105" spans="2:21" ht="28.5" hidden="1" x14ac:dyDescent="0.45">
      <c r="B4105">
        <v>4061</v>
      </c>
      <c r="C4105" s="9" t="s">
        <v>4057</v>
      </c>
      <c r="D4105" s="3" t="s">
        <v>8165</v>
      </c>
      <c r="E4105" s="5">
        <v>525</v>
      </c>
      <c r="F4105" s="7">
        <v>0</v>
      </c>
      <c r="G4105" t="s">
        <v>8220</v>
      </c>
      <c r="H4105" t="s">
        <v>8223</v>
      </c>
      <c r="I4105" t="s">
        <v>8245</v>
      </c>
      <c r="J4105">
        <v>1461205423</v>
      </c>
      <c r="K4105">
        <v>1456025023</v>
      </c>
      <c r="L4105" t="b">
        <v>0</v>
      </c>
      <c r="M4105">
        <v>0</v>
      </c>
      <c r="N4105" t="b">
        <v>0</v>
      </c>
      <c r="O4105" t="s">
        <v>8269</v>
      </c>
      <c r="P4105">
        <f t="shared" si="250"/>
        <v>0</v>
      </c>
      <c r="Q4105" t="s">
        <v>7235</v>
      </c>
      <c r="R4105" s="12" t="s">
        <v>8323</v>
      </c>
      <c r="S4105" t="s">
        <v>8326</v>
      </c>
      <c r="T4105" s="17">
        <f t="shared" si="251"/>
        <v>42421.141469907408</v>
      </c>
      <c r="U4105" s="17">
        <f t="shared" si="252"/>
        <v>41963.957465277781</v>
      </c>
    </row>
    <row r="4106" spans="2:21" ht="57" hidden="1" x14ac:dyDescent="0.45">
      <c r="B4106">
        <v>4071</v>
      </c>
      <c r="C4106" s="9" t="s">
        <v>4067</v>
      </c>
      <c r="D4106" s="3" t="s">
        <v>8174</v>
      </c>
      <c r="E4106" s="5">
        <v>20000</v>
      </c>
      <c r="F4106" s="7">
        <v>0</v>
      </c>
      <c r="G4106" t="s">
        <v>8220</v>
      </c>
      <c r="H4106" t="s">
        <v>8237</v>
      </c>
      <c r="I4106" t="s">
        <v>8255</v>
      </c>
      <c r="J4106">
        <v>1482779931</v>
      </c>
      <c r="K4106">
        <v>1480187931</v>
      </c>
      <c r="L4106" t="b">
        <v>0</v>
      </c>
      <c r="M4106">
        <v>0</v>
      </c>
      <c r="N4106" t="b">
        <v>0</v>
      </c>
      <c r="O4106" t="s">
        <v>8269</v>
      </c>
      <c r="P4106">
        <f t="shared" si="250"/>
        <v>0</v>
      </c>
      <c r="Q4106" t="s">
        <v>7235</v>
      </c>
      <c r="R4106" s="12" t="s">
        <v>8323</v>
      </c>
      <c r="S4106" t="s">
        <v>8326</v>
      </c>
      <c r="T4106" s="17">
        <f t="shared" si="251"/>
        <v>42700.804756944446</v>
      </c>
      <c r="U4106" s="17">
        <f t="shared" si="252"/>
        <v>41768.286805555559</v>
      </c>
    </row>
    <row r="4107" spans="2:21" ht="42.75" hidden="1" x14ac:dyDescent="0.45">
      <c r="B4107">
        <v>4076</v>
      </c>
      <c r="C4107" s="9" t="s">
        <v>4072</v>
      </c>
      <c r="D4107" s="3" t="s">
        <v>8179</v>
      </c>
      <c r="E4107" s="5">
        <v>700</v>
      </c>
      <c r="F4107" s="7">
        <v>0</v>
      </c>
      <c r="G4107" t="s">
        <v>8220</v>
      </c>
      <c r="H4107" t="s">
        <v>8223</v>
      </c>
      <c r="I4107" t="s">
        <v>8245</v>
      </c>
      <c r="J4107">
        <v>1413921060</v>
      </c>
      <c r="K4107">
        <v>1411499149</v>
      </c>
      <c r="L4107" t="b">
        <v>0</v>
      </c>
      <c r="M4107">
        <v>0</v>
      </c>
      <c r="N4107" t="b">
        <v>0</v>
      </c>
      <c r="O4107" t="s">
        <v>8269</v>
      </c>
      <c r="P4107">
        <f t="shared" si="250"/>
        <v>0</v>
      </c>
      <c r="Q4107" t="s">
        <v>7235</v>
      </c>
      <c r="R4107" s="12" t="s">
        <v>8323</v>
      </c>
      <c r="S4107" t="s">
        <v>8326</v>
      </c>
      <c r="T4107" s="17">
        <f t="shared" si="251"/>
        <v>41905.795706018522</v>
      </c>
      <c r="U4107" s="17">
        <f t="shared" si="252"/>
        <v>42644.166666666672</v>
      </c>
    </row>
    <row r="4108" spans="2:21" ht="42.75" x14ac:dyDescent="0.45">
      <c r="B4108">
        <v>4078</v>
      </c>
      <c r="C4108" s="9" t="s">
        <v>4074</v>
      </c>
      <c r="D4108" s="3" t="s">
        <v>8181</v>
      </c>
      <c r="E4108" s="5">
        <v>250</v>
      </c>
      <c r="F4108" s="7">
        <v>0</v>
      </c>
      <c r="G4108" t="s">
        <v>8220</v>
      </c>
      <c r="H4108" t="s">
        <v>8224</v>
      </c>
      <c r="I4108" t="s">
        <v>8246</v>
      </c>
      <c r="J4108">
        <v>1485543242</v>
      </c>
      <c r="K4108">
        <v>1482951242</v>
      </c>
      <c r="L4108" t="b">
        <v>0</v>
      </c>
      <c r="M4108">
        <v>0</v>
      </c>
      <c r="N4108" t="b">
        <v>0</v>
      </c>
      <c r="O4108" t="s">
        <v>8269</v>
      </c>
      <c r="P4108">
        <f t="shared" si="250"/>
        <v>0</v>
      </c>
      <c r="Q4108" t="s">
        <v>7235</v>
      </c>
      <c r="R4108" s="12" t="s">
        <v>8323</v>
      </c>
      <c r="S4108" t="s">
        <v>8326</v>
      </c>
      <c r="T4108" s="17">
        <f t="shared" si="251"/>
        <v>42732.787523148145</v>
      </c>
      <c r="U4108" s="17">
        <f t="shared" si="252"/>
        <v>42481.099803240737</v>
      </c>
    </row>
    <row r="4109" spans="2:21" ht="42.75" hidden="1" x14ac:dyDescent="0.45">
      <c r="B4109">
        <v>4080</v>
      </c>
      <c r="C4109" s="9" t="s">
        <v>4076</v>
      </c>
      <c r="D4109" s="3" t="s">
        <v>8183</v>
      </c>
      <c r="E4109" s="5">
        <v>3000</v>
      </c>
      <c r="F4109" s="7">
        <v>0</v>
      </c>
      <c r="G4109" t="s">
        <v>8220</v>
      </c>
      <c r="H4109" t="s">
        <v>8223</v>
      </c>
      <c r="I4109" t="s">
        <v>8245</v>
      </c>
      <c r="J4109">
        <v>1465930440</v>
      </c>
      <c r="K4109">
        <v>1463849116</v>
      </c>
      <c r="L4109" t="b">
        <v>0</v>
      </c>
      <c r="M4109">
        <v>0</v>
      </c>
      <c r="N4109" t="b">
        <v>0</v>
      </c>
      <c r="O4109" t="s">
        <v>8269</v>
      </c>
      <c r="P4109">
        <f t="shared" si="250"/>
        <v>0</v>
      </c>
      <c r="Q4109" t="s">
        <v>7235</v>
      </c>
      <c r="R4109" s="12" t="s">
        <v>8323</v>
      </c>
      <c r="S4109" t="s">
        <v>8326</v>
      </c>
      <c r="T4109" s="17">
        <f t="shared" si="251"/>
        <v>42511.698101851856</v>
      </c>
      <c r="U4109" s="17">
        <f t="shared" si="252"/>
        <v>42730.804756944446</v>
      </c>
    </row>
    <row r="4110" spans="2:21" hidden="1" x14ac:dyDescent="0.45">
      <c r="B4110">
        <v>4087</v>
      </c>
      <c r="C4110" s="9" t="s">
        <v>4083</v>
      </c>
      <c r="D4110" s="3" t="s">
        <v>8190</v>
      </c>
      <c r="E4110" s="5">
        <v>9600</v>
      </c>
      <c r="F4110" s="7">
        <v>0</v>
      </c>
      <c r="G4110" t="s">
        <v>8220</v>
      </c>
      <c r="H4110" t="s">
        <v>8223</v>
      </c>
      <c r="I4110" t="s">
        <v>8245</v>
      </c>
      <c r="J4110">
        <v>1468777786</v>
      </c>
      <c r="K4110">
        <v>1466185786</v>
      </c>
      <c r="L4110" t="b">
        <v>0</v>
      </c>
      <c r="M4110">
        <v>0</v>
      </c>
      <c r="N4110" t="b">
        <v>0</v>
      </c>
      <c r="O4110" t="s">
        <v>8269</v>
      </c>
      <c r="P4110">
        <f t="shared" si="250"/>
        <v>0</v>
      </c>
      <c r="Q4110" t="s">
        <v>7235</v>
      </c>
      <c r="R4110" s="12" t="s">
        <v>8323</v>
      </c>
      <c r="S4110" t="s">
        <v>8326</v>
      </c>
      <c r="T4110" s="17">
        <f t="shared" si="251"/>
        <v>42538.742893518516</v>
      </c>
      <c r="U4110" s="17">
        <f t="shared" si="252"/>
        <v>41933.82708333333</v>
      </c>
    </row>
    <row r="4111" spans="2:21" ht="42.75" x14ac:dyDescent="0.45">
      <c r="B4111">
        <v>4097</v>
      </c>
      <c r="C4111" s="9" t="s">
        <v>4093</v>
      </c>
      <c r="D4111" s="3" t="s">
        <v>8200</v>
      </c>
      <c r="E4111" s="5">
        <v>10000</v>
      </c>
      <c r="F4111" s="7">
        <v>0</v>
      </c>
      <c r="G4111" t="s">
        <v>8220</v>
      </c>
      <c r="H4111" t="s">
        <v>8224</v>
      </c>
      <c r="I4111" t="s">
        <v>8246</v>
      </c>
      <c r="J4111">
        <v>1454284500</v>
      </c>
      <c r="K4111">
        <v>1449431237</v>
      </c>
      <c r="L4111" t="b">
        <v>0</v>
      </c>
      <c r="M4111">
        <v>0</v>
      </c>
      <c r="N4111" t="b">
        <v>0</v>
      </c>
      <c r="O4111" t="s">
        <v>8269</v>
      </c>
      <c r="P4111">
        <f t="shared" si="250"/>
        <v>0</v>
      </c>
      <c r="Q4111" t="s">
        <v>7235</v>
      </c>
      <c r="R4111" s="12" t="s">
        <v>8323</v>
      </c>
      <c r="S4111" t="s">
        <v>8326</v>
      </c>
      <c r="T4111" s="17">
        <f t="shared" si="251"/>
        <v>42344.824502314819</v>
      </c>
      <c r="U4111" s="17">
        <f t="shared" si="252"/>
        <v>42762.787523148145</v>
      </c>
    </row>
    <row r="4112" spans="2:21" ht="42.75" hidden="1" x14ac:dyDescent="0.45">
      <c r="B4112">
        <v>4098</v>
      </c>
      <c r="C4112" s="9" t="s">
        <v>4094</v>
      </c>
      <c r="D4112" s="3" t="s">
        <v>8201</v>
      </c>
      <c r="E4112" s="5">
        <v>75000</v>
      </c>
      <c r="F4112" s="7">
        <v>0</v>
      </c>
      <c r="G4112" t="s">
        <v>8220</v>
      </c>
      <c r="H4112" t="s">
        <v>8223</v>
      </c>
      <c r="I4112" t="s">
        <v>8245</v>
      </c>
      <c r="J4112">
        <v>1465060797</v>
      </c>
      <c r="K4112">
        <v>1462468797</v>
      </c>
      <c r="L4112" t="b">
        <v>0</v>
      </c>
      <c r="M4112">
        <v>0</v>
      </c>
      <c r="N4112" t="b">
        <v>0</v>
      </c>
      <c r="O4112" t="s">
        <v>8269</v>
      </c>
      <c r="P4112">
        <f t="shared" si="250"/>
        <v>0</v>
      </c>
      <c r="Q4112" t="s">
        <v>7235</v>
      </c>
      <c r="R4112" s="12" t="s">
        <v>8323</v>
      </c>
      <c r="S4112" t="s">
        <v>8326</v>
      </c>
      <c r="T4112" s="17">
        <f t="shared" si="251"/>
        <v>42495.722187499996</v>
      </c>
      <c r="U4112" s="17">
        <f t="shared" si="252"/>
        <v>42535.787500000006</v>
      </c>
    </row>
    <row r="4113" spans="2:21" ht="28.5" hidden="1" x14ac:dyDescent="0.45">
      <c r="B4113">
        <v>4100</v>
      </c>
      <c r="C4113" s="9" t="s">
        <v>4096</v>
      </c>
      <c r="D4113" s="3" t="s">
        <v>8203</v>
      </c>
      <c r="E4113" s="5">
        <v>270</v>
      </c>
      <c r="F4113" s="7">
        <v>0</v>
      </c>
      <c r="G4113" t="s">
        <v>8220</v>
      </c>
      <c r="H4113" t="s">
        <v>8223</v>
      </c>
      <c r="I4113" t="s">
        <v>8245</v>
      </c>
      <c r="J4113">
        <v>1414205990</v>
      </c>
      <c r="K4113">
        <v>1413341990</v>
      </c>
      <c r="L4113" t="b">
        <v>0</v>
      </c>
      <c r="M4113">
        <v>0</v>
      </c>
      <c r="N4113" t="b">
        <v>0</v>
      </c>
      <c r="O4113" t="s">
        <v>8269</v>
      </c>
      <c r="P4113">
        <f t="shared" si="250"/>
        <v>0</v>
      </c>
      <c r="Q4113" t="s">
        <v>7235</v>
      </c>
      <c r="R4113" s="12" t="s">
        <v>8323</v>
      </c>
      <c r="S4113" t="s">
        <v>8326</v>
      </c>
      <c r="T4113" s="17">
        <f t="shared" si="251"/>
        <v>41927.124884259261</v>
      </c>
      <c r="U4113" s="17">
        <f t="shared" si="252"/>
        <v>42568.742893518516</v>
      </c>
    </row>
    <row r="4114" spans="2:21" ht="42.75" hidden="1" x14ac:dyDescent="0.45">
      <c r="B4114">
        <v>4101</v>
      </c>
      <c r="C4114" s="9" t="s">
        <v>4097</v>
      </c>
      <c r="D4114" s="3" t="s">
        <v>8204</v>
      </c>
      <c r="E4114" s="5">
        <v>600</v>
      </c>
      <c r="F4114" s="7">
        <v>0</v>
      </c>
      <c r="G4114" t="s">
        <v>8220</v>
      </c>
      <c r="H4114" t="s">
        <v>8223</v>
      </c>
      <c r="I4114" t="s">
        <v>8245</v>
      </c>
      <c r="J4114">
        <v>1485380482</v>
      </c>
      <c r="K4114">
        <v>1482788482</v>
      </c>
      <c r="L4114" t="b">
        <v>0</v>
      </c>
      <c r="M4114">
        <v>0</v>
      </c>
      <c r="N4114" t="b">
        <v>0</v>
      </c>
      <c r="O4114" t="s">
        <v>8269</v>
      </c>
      <c r="P4114">
        <f t="shared" si="250"/>
        <v>0</v>
      </c>
      <c r="Q4114" t="s">
        <v>7235</v>
      </c>
      <c r="R4114" s="12" t="s">
        <v>8323</v>
      </c>
      <c r="S4114" t="s">
        <v>8326</v>
      </c>
      <c r="T4114" s="17">
        <f t="shared" si="251"/>
        <v>42730.903726851851</v>
      </c>
      <c r="U4114" s="17">
        <f t="shared" si="252"/>
        <v>42400.996527777781</v>
      </c>
    </row>
    <row r="4115" spans="2:21" ht="42.75" x14ac:dyDescent="0.45">
      <c r="B4115">
        <v>4109</v>
      </c>
      <c r="C4115" s="9" t="s">
        <v>4105</v>
      </c>
      <c r="D4115" s="3" t="s">
        <v>8212</v>
      </c>
      <c r="E4115" s="5">
        <v>500</v>
      </c>
      <c r="F4115" s="7">
        <v>0</v>
      </c>
      <c r="G4115" t="s">
        <v>8220</v>
      </c>
      <c r="H4115" t="s">
        <v>8224</v>
      </c>
      <c r="I4115" t="s">
        <v>8246</v>
      </c>
      <c r="J4115">
        <v>1448805404</v>
      </c>
      <c r="K4115">
        <v>1446209804</v>
      </c>
      <c r="L4115" t="b">
        <v>0</v>
      </c>
      <c r="M4115">
        <v>0</v>
      </c>
      <c r="N4115" t="b">
        <v>0</v>
      </c>
      <c r="O4115" t="s">
        <v>8269</v>
      </c>
      <c r="P4115">
        <f t="shared" si="250"/>
        <v>0</v>
      </c>
      <c r="Q4115" t="s">
        <v>7235</v>
      </c>
      <c r="R4115" s="12" t="s">
        <v>8323</v>
      </c>
      <c r="S4115" t="s">
        <v>8326</v>
      </c>
      <c r="T4115" s="17">
        <f t="shared" si="251"/>
        <v>42307.539398148147</v>
      </c>
      <c r="U4115" s="17">
        <f t="shared" si="252"/>
        <v>42525.722187499996</v>
      </c>
    </row>
  </sheetData>
  <autoFilter ref="B1:U4115" xr:uid="{00000000-0001-0000-0000-000000000000}">
    <filterColumn colId="6">
      <filters>
        <filter val="GB"/>
      </filters>
    </filterColumn>
    <filterColumn colId="17">
      <filters>
        <filter val="plays"/>
      </filters>
    </filterColumn>
  </autoFilter>
  <sortState xmlns:xlrd2="http://schemas.microsoft.com/office/spreadsheetml/2017/richdata2" ref="B2:O4115">
    <sortCondition descending="1" ref="F1:F4115"/>
  </sortState>
  <conditionalFormatting sqref="G1:G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P2:P4115">
    <cfRule type="colorScale" priority="1">
      <colorScale>
        <cfvo type="min"/>
        <cfvo type="max"/>
        <color rgb="FFFF0000"/>
        <color rgb="FF0210C4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AAA43-2C54-4255-9F45-0A2FBC3851A3}">
  <dimension ref="A1:F6"/>
  <sheetViews>
    <sheetView tabSelected="1" workbookViewId="0">
      <selection activeCell="F12" sqref="F12"/>
    </sheetView>
  </sheetViews>
  <sheetFormatPr defaultRowHeight="14.25" x14ac:dyDescent="0.45"/>
  <cols>
    <col min="1" max="1" width="31.3984375" customWidth="1"/>
    <col min="2" max="2" width="113.06640625" customWidth="1"/>
    <col min="3" max="3" width="11.33203125" customWidth="1"/>
    <col min="5" max="5" width="15.73046875" customWidth="1"/>
    <col min="6" max="6" width="17.33203125" customWidth="1"/>
  </cols>
  <sheetData>
    <row r="1" spans="1:6" x14ac:dyDescent="0.45">
      <c r="A1" s="16" t="s">
        <v>8380</v>
      </c>
      <c r="B1" s="16" t="s">
        <v>4110</v>
      </c>
      <c r="C1" s="16" t="s">
        <v>8381</v>
      </c>
      <c r="D1" s="16" t="s">
        <v>8382</v>
      </c>
      <c r="E1" s="16" t="s">
        <v>8307</v>
      </c>
      <c r="F1" s="16" t="s">
        <v>8383</v>
      </c>
    </row>
    <row r="2" spans="1:6" x14ac:dyDescent="0.45">
      <c r="A2" t="s">
        <v>3473</v>
      </c>
      <c r="B2" t="str">
        <f>VLOOKUP(A2, Kickstarter!C:D, 2, FALSE)</f>
        <v>Help us get actor-writer Ian Bonar's debut play - a hilarious, heartbreaking story of grief and loss - to the 2016 Edinburgh Fringe.</v>
      </c>
      <c r="C2">
        <f>VLOOKUP(A2, Kickstarter!C:F, 3, FALSE)</f>
        <v>2000</v>
      </c>
      <c r="D2" s="19">
        <f>VLOOKUP(A2, Kickstarter!C:F, 4, FALSE)</f>
        <v>2020</v>
      </c>
      <c r="E2">
        <f>VLOOKUP(A2, Kickstarter!C:Q, 15, FALSE)</f>
        <v>51.79</v>
      </c>
      <c r="F2">
        <f>VLOOKUP(A2, Kickstarter!C:M, 11, FALSE)</f>
        <v>39</v>
      </c>
    </row>
    <row r="3" spans="1:6" x14ac:dyDescent="0.45">
      <c r="A3" t="s">
        <v>3616</v>
      </c>
      <c r="B3" t="str">
        <f>VLOOKUP(A3, Kickstarter!C:D, 2, FALSE)</f>
        <v>The play yet to be described as "A surefire Edinburgh Fringe Festival Cult Hit". Coming to the Underbelly, Edinburgh, 5th-30th August.</v>
      </c>
      <c r="C3">
        <f>VLOOKUP(A3, Kickstarter!C:F, 3, FALSE)</f>
        <v>2000</v>
      </c>
      <c r="D3" s="19">
        <f>VLOOKUP(A3, Kickstarter!C:F, 4, FALSE)</f>
        <v>2020</v>
      </c>
      <c r="E3">
        <f>VLOOKUP(A3, Kickstarter!C:Q, 15, FALSE)</f>
        <v>36.07</v>
      </c>
      <c r="F3">
        <f>VLOOKUP(A3, Kickstarter!C:M, 11, FALSE)</f>
        <v>56</v>
      </c>
    </row>
    <row r="4" spans="1:6" x14ac:dyDescent="0.45">
      <c r="A4" t="s">
        <v>3178</v>
      </c>
      <c r="B4" t="str">
        <f>VLOOKUP(A4, Kickstarter!C:D, 2, FALSE)</f>
        <v>Cutting Off Kate Bush is a one-woman show written &amp; performed by Lucy Benson-Brown, premiering at the Edinburgh Fringe Festival 2014</v>
      </c>
      <c r="C4">
        <f>VLOOKUP(A4, Kickstarter!C:F, 3, FALSE)</f>
        <v>1500</v>
      </c>
      <c r="D4" s="19">
        <f>VLOOKUP(A4, Kickstarter!C:F, 4, FALSE)</f>
        <v>2576</v>
      </c>
      <c r="E4">
        <f>VLOOKUP(A4, Kickstarter!C:Q, 15, FALSE)</f>
        <v>33.03</v>
      </c>
      <c r="F4">
        <f>VLOOKUP(A4, Kickstarter!C:M, 11, FALSE)</f>
        <v>78</v>
      </c>
    </row>
    <row r="5" spans="1:6" x14ac:dyDescent="0.45">
      <c r="A5" t="s">
        <v>3329</v>
      </c>
      <c r="B5" t="str">
        <f>VLOOKUP(A5, Kickstarter!C:D, 2, FALSE)</f>
        <v>Jestia and Raedon is a brand new romantic comedy play going to the Edinburgh Fringe Festival this summer.</v>
      </c>
      <c r="C5">
        <f>VLOOKUP(A5, Kickstarter!C:F, 3, FALSE)</f>
        <v>1000</v>
      </c>
      <c r="D5" s="19">
        <f>VLOOKUP(A5, Kickstarter!C:F, 4, FALSE)</f>
        <v>1168</v>
      </c>
      <c r="E5">
        <f>VLOOKUP(A5, Kickstarter!C:Q, 15, FALSE)</f>
        <v>44.92</v>
      </c>
      <c r="F5">
        <f>VLOOKUP(A5, Kickstarter!C:M, 11, FALSE)</f>
        <v>26</v>
      </c>
    </row>
    <row r="6" spans="1:6" x14ac:dyDescent="0.45">
      <c r="A6" t="s">
        <v>3221</v>
      </c>
      <c r="B6" t="str">
        <f>VLOOKUP(A6, Kickstarter!C:D, 2, FALSE)</f>
        <v>A one-man show about love, loss, and motorways, written &amp; performed by Ben Norris. Help us get to the 2015 Edinburgh Fringe and beyond!</v>
      </c>
      <c r="C6">
        <f>VLOOKUP(A6, Kickstarter!C:F, 3, FALSE)</f>
        <v>4000</v>
      </c>
      <c r="D6" s="19">
        <f>VLOOKUP(A6, Kickstarter!C:F, 4, FALSE)</f>
        <v>4137</v>
      </c>
      <c r="E6">
        <f>VLOOKUP(A6, Kickstarter!C:Q, 15, FALSE)</f>
        <v>36.61</v>
      </c>
      <c r="F6">
        <f>VLOOKUP(A6, Kickstarter!C:M,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7E3FE-F354-46D8-A198-769D1362E457}">
  <dimension ref="A1:F6"/>
  <sheetViews>
    <sheetView workbookViewId="0">
      <selection activeCell="M20" sqref="M20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8363</v>
      </c>
      <c r="B3" s="13" t="s">
        <v>8360</v>
      </c>
    </row>
    <row r="4" spans="1:6" x14ac:dyDescent="0.4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8323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45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68191-59E9-4761-8D70-6BB5A0748D05}">
  <dimension ref="A1:E7"/>
  <sheetViews>
    <sheetView workbookViewId="0">
      <selection activeCell="A6" sqref="A6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3" t="s">
        <v>8222</v>
      </c>
      <c r="B1" t="s">
        <v>8224</v>
      </c>
    </row>
    <row r="2" spans="1:5" x14ac:dyDescent="0.45">
      <c r="A2" s="13" t="s">
        <v>8358</v>
      </c>
      <c r="B2" t="s">
        <v>8364</v>
      </c>
    </row>
    <row r="4" spans="1:5" x14ac:dyDescent="0.45">
      <c r="A4" s="13" t="s">
        <v>8363</v>
      </c>
      <c r="B4" s="13" t="s">
        <v>8360</v>
      </c>
    </row>
    <row r="5" spans="1:5" x14ac:dyDescent="0.4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8326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45">
      <c r="A7" s="14" t="s">
        <v>8361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D8F63-9C6E-4C07-AF7B-426848B88DED}">
  <dimension ref="A1:F18"/>
  <sheetViews>
    <sheetView workbookViewId="0">
      <selection activeCell="K28" sqref="K2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8358</v>
      </c>
      <c r="B1" t="s">
        <v>8323</v>
      </c>
    </row>
    <row r="2" spans="1:6" x14ac:dyDescent="0.45">
      <c r="A2" s="13" t="s">
        <v>8379</v>
      </c>
      <c r="B2" t="s">
        <v>8364</v>
      </c>
    </row>
    <row r="4" spans="1:6" x14ac:dyDescent="0.45">
      <c r="A4" s="13" t="s">
        <v>8363</v>
      </c>
      <c r="B4" s="13" t="s">
        <v>8360</v>
      </c>
    </row>
    <row r="5" spans="1:6" x14ac:dyDescent="0.4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8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45">
      <c r="A7" s="18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45">
      <c r="A8" s="18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45">
      <c r="A9" s="18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45">
      <c r="A10" s="18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45">
      <c r="A11" s="18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45">
      <c r="A12" s="18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45">
      <c r="A13" s="18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45">
      <c r="A14" s="18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45">
      <c r="A15" s="18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45">
      <c r="A16" s="18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45">
      <c r="A17" s="18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45">
      <c r="A18" s="18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Kickstarter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Mary Uhlir</cp:lastModifiedBy>
  <cp:lastPrinted>2021-12-20T01:24:38Z</cp:lastPrinted>
  <dcterms:created xsi:type="dcterms:W3CDTF">2017-04-20T15:17:24Z</dcterms:created>
  <dcterms:modified xsi:type="dcterms:W3CDTF">2021-12-31T03:13:16Z</dcterms:modified>
</cp:coreProperties>
</file>