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enph\Documents\Quyen.ph\Campaign\Pers campaign\T5-6 Quyen\t6\"/>
    </mc:Choice>
  </mc:AlternateContent>
  <xr:revisionPtr revIDLastSave="0" documentId="13_ncr:1_{B55879B0-EA58-4C5C-9468-DAC9C118CCD0}" xr6:coauthVersionLast="45" xr6:coauthVersionMax="45" xr10:uidLastSave="{00000000-0000-0000-0000-000000000000}"/>
  <bookViews>
    <workbookView xWindow="-120" yWindow="-120" windowWidth="20730" windowHeight="11160" activeTab="2" xr2:uid="{02CF1E36-E456-49C2-9A6C-8E9FC4D7752F}"/>
  </bookViews>
  <sheets>
    <sheet name="đã giao 0608" sheetId="1" r:id="rId1"/>
    <sheet name="tổng hợp" sheetId="2" r:id="rId2"/>
    <sheet name="giao 2008" sheetId="3" r:id="rId3"/>
  </sheets>
  <definedNames>
    <definedName name="_xlnm._FilterDatabase" localSheetId="0" hidden="1">'đã giao 0608'!$A$3:$U$15</definedName>
    <definedName name="_xlnm._FilterDatabase" localSheetId="1" hidden="1">'tổng hợp'!$A$3:$X$28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3" l="1"/>
  <c r="U2" i="3"/>
  <c r="P2" i="3"/>
  <c r="Q2" i="3"/>
  <c r="R2" i="3"/>
  <c r="S2" i="3"/>
  <c r="T2" i="3"/>
  <c r="O2" i="3"/>
  <c r="V15" i="2"/>
  <c r="V8" i="2"/>
  <c r="V5" i="2"/>
  <c r="S4" i="2" l="1"/>
  <c r="T4" i="2" s="1"/>
  <c r="G2" i="2"/>
  <c r="E2" i="2"/>
  <c r="U4" i="2" l="1"/>
  <c r="V4" i="2"/>
  <c r="F2" i="1"/>
  <c r="E2" i="1"/>
  <c r="D2" i="1"/>
  <c r="P24" i="2" l="1"/>
  <c r="P25" i="2"/>
  <c r="P26" i="2"/>
  <c r="P27" i="2"/>
  <c r="P28" i="2"/>
  <c r="F24" i="2"/>
  <c r="F25" i="2"/>
  <c r="F26" i="2"/>
  <c r="F27" i="2"/>
  <c r="F28" i="2"/>
  <c r="F18" i="2"/>
  <c r="F19" i="2"/>
  <c r="F20" i="2"/>
  <c r="F21" i="2"/>
  <c r="F22" i="2"/>
  <c r="F23" i="2"/>
  <c r="P18" i="2"/>
  <c r="P19" i="2"/>
  <c r="P20" i="2"/>
  <c r="P21" i="2"/>
  <c r="P22" i="2"/>
  <c r="P23" i="2"/>
  <c r="P14" i="2"/>
  <c r="P16" i="2"/>
  <c r="P17" i="2"/>
  <c r="F14" i="2"/>
  <c r="F15" i="2"/>
  <c r="F16" i="2"/>
  <c r="F17" i="2"/>
  <c r="P9" i="2"/>
  <c r="P10" i="2"/>
  <c r="P11" i="2"/>
  <c r="P12" i="2"/>
  <c r="P13" i="2"/>
  <c r="F13" i="2"/>
  <c r="F12" i="2"/>
  <c r="F11" i="2"/>
  <c r="F10" i="2"/>
  <c r="F9" i="2"/>
  <c r="P6" i="2"/>
  <c r="P7" i="2"/>
  <c r="F5" i="2"/>
  <c r="F6" i="2"/>
  <c r="F7" i="2"/>
  <c r="F8" i="2"/>
  <c r="F4" i="2"/>
  <c r="T2" i="1"/>
  <c r="S2" i="1"/>
  <c r="R2" i="1"/>
  <c r="Q2" i="1"/>
  <c r="P2" i="1"/>
  <c r="O2" i="1"/>
  <c r="N2" i="1"/>
  <c r="S10" i="2" l="1"/>
  <c r="T10" i="2" s="1"/>
  <c r="S21" i="2"/>
  <c r="T21" i="2" s="1"/>
  <c r="S27" i="2"/>
  <c r="T27" i="2" s="1"/>
  <c r="S9" i="2"/>
  <c r="T9" i="2" s="1"/>
  <c r="S14" i="2"/>
  <c r="T14" i="2" s="1"/>
  <c r="U14" i="2" s="1"/>
  <c r="V14" i="2" s="1"/>
  <c r="S26" i="2"/>
  <c r="T26" i="2" s="1"/>
  <c r="S6" i="2"/>
  <c r="T6" i="2" s="1"/>
  <c r="S12" i="2"/>
  <c r="T12" i="2" s="1"/>
  <c r="S17" i="2"/>
  <c r="T17" i="2" s="1"/>
  <c r="S23" i="2"/>
  <c r="T23" i="2" s="1"/>
  <c r="S19" i="2"/>
  <c r="T19" i="2" s="1"/>
  <c r="S25" i="2"/>
  <c r="T25" i="2" s="1"/>
  <c r="S7" i="2"/>
  <c r="T7" i="2" s="1"/>
  <c r="S13" i="2"/>
  <c r="T13" i="2" s="1"/>
  <c r="S20" i="2"/>
  <c r="T20" i="2" s="1"/>
  <c r="S11" i="2"/>
  <c r="T11" i="2" s="1"/>
  <c r="S16" i="2"/>
  <c r="T16" i="2" s="1"/>
  <c r="S22" i="2"/>
  <c r="T22" i="2" s="1"/>
  <c r="S18" i="2"/>
  <c r="T18" i="2" s="1"/>
  <c r="S28" i="2"/>
  <c r="T28" i="2" s="1"/>
  <c r="S24" i="2"/>
  <c r="T24" i="2" s="1"/>
  <c r="F2" i="2"/>
  <c r="W8" i="2"/>
  <c r="P2" i="2"/>
  <c r="U24" i="2" l="1"/>
  <c r="U16" i="2"/>
  <c r="U26" i="2"/>
  <c r="V26" i="2" s="1"/>
  <c r="U28" i="2"/>
  <c r="V28" i="2" s="1"/>
  <c r="U22" i="2"/>
  <c r="V22" i="2" s="1"/>
  <c r="U18" i="2"/>
  <c r="V18" i="2" s="1"/>
  <c r="U21" i="2"/>
  <c r="V21" i="2" s="1"/>
  <c r="U11" i="2"/>
  <c r="V11" i="2" s="1"/>
  <c r="U13" i="2"/>
  <c r="V13" i="2" s="1"/>
  <c r="U10" i="2"/>
  <c r="V10" i="2" s="1"/>
  <c r="U25" i="2"/>
  <c r="V25" i="2" s="1"/>
  <c r="U23" i="2"/>
  <c r="V23" i="2" s="1"/>
  <c r="U12" i="2"/>
  <c r="V12" i="2" s="1"/>
  <c r="U9" i="2"/>
  <c r="V9" i="2" s="1"/>
  <c r="V24" i="2"/>
  <c r="V16" i="2"/>
  <c r="U20" i="2"/>
  <c r="V20" i="2" s="1"/>
  <c r="U7" i="2"/>
  <c r="V7" i="2" s="1"/>
  <c r="U19" i="2"/>
  <c r="V19" i="2" s="1"/>
  <c r="U17" i="2"/>
  <c r="V17" i="2" s="1"/>
  <c r="U6" i="2"/>
  <c r="U27" i="2"/>
  <c r="V27" i="2" s="1"/>
  <c r="W15" i="2"/>
  <c r="W5" i="2"/>
  <c r="Q2" i="2"/>
  <c r="V6" i="2" l="1"/>
  <c r="U2" i="2"/>
  <c r="R2" i="2"/>
  <c r="W14" i="2" l="1"/>
  <c r="W4" i="2"/>
  <c r="W22" i="2"/>
  <c r="W23" i="2"/>
  <c r="T2" i="2"/>
  <c r="W26" i="2"/>
  <c r="W18" i="2"/>
  <c r="W13" i="2"/>
  <c r="W28" i="2"/>
  <c r="W16" i="2"/>
  <c r="W17" i="2"/>
  <c r="W7" i="2"/>
  <c r="V2" i="2"/>
  <c r="W19" i="2"/>
  <c r="W9" i="2"/>
  <c r="W12" i="2"/>
  <c r="W24" i="2"/>
  <c r="W20" i="2"/>
  <c r="W27" i="2"/>
  <c r="W25" i="2"/>
  <c r="S2" i="2"/>
  <c r="W10" i="2"/>
  <c r="W21" i="2"/>
  <c r="W11" i="2"/>
  <c r="W6" i="2" l="1"/>
  <c r="W2" i="2" s="1"/>
</calcChain>
</file>

<file path=xl/sharedStrings.xml><?xml version="1.0" encoding="utf-8"?>
<sst xmlns="http://schemas.openxmlformats.org/spreadsheetml/2006/main" count="618" uniqueCount="154">
  <si>
    <t>Ngày gửi</t>
  </si>
  <si>
    <t>Code CN/PGD</t>
  </si>
  <si>
    <t>Tên CN/PGD</t>
  </si>
  <si>
    <t>Tên giải</t>
  </si>
  <si>
    <t>Giải thưởng trước thuế (VND)</t>
  </si>
  <si>
    <t>Thuế PIT (VND)</t>
  </si>
  <si>
    <t>Giải thưởng sau thuế (VND)</t>
  </si>
  <si>
    <t>AM/RD nhận Voucher</t>
  </si>
  <si>
    <t>SĐT</t>
  </si>
  <si>
    <t>Địa chỉ</t>
  </si>
  <si>
    <t>Tên cá nhân nhận thưởng</t>
  </si>
  <si>
    <t>Mã nhân viên</t>
  </si>
  <si>
    <t>Chức vụ</t>
  </si>
  <si>
    <t xml:space="preserve">Mã số thuế </t>
  </si>
  <si>
    <t>Số lượng Voucher Esteem 500k</t>
  </si>
  <si>
    <t>Số lượng Voucher Esteem 200k</t>
  </si>
  <si>
    <t>Số lượng Voucher Esteem 100k</t>
  </si>
  <si>
    <t>Số lượng Voucher Esteem 50k</t>
  </si>
  <si>
    <t>Số lượng Voucher Esteem 10k</t>
  </si>
  <si>
    <t>Tổng giá trị voucher</t>
  </si>
  <si>
    <t>Chênh lệch</t>
  </si>
  <si>
    <t>STT</t>
  </si>
  <si>
    <t>Hình thức trả thưởng</t>
  </si>
  <si>
    <t>VN0010011</t>
  </si>
  <si>
    <t>CN Mỹ Đình</t>
  </si>
  <si>
    <t>Trần Thị Hà</t>
  </si>
  <si>
    <t>VN0010004</t>
  </si>
  <si>
    <t>CN Tây Hồ</t>
  </si>
  <si>
    <t>Vũ Văn Hà</t>
  </si>
  <si>
    <t>VN0010230</t>
  </si>
  <si>
    <t>CN Ninh Bình</t>
  </si>
  <si>
    <t>Nguyễn Hải Anh</t>
  </si>
  <si>
    <t>VN0010330</t>
  </si>
  <si>
    <t>CN Hội An</t>
  </si>
  <si>
    <t>VN0010830</t>
  </si>
  <si>
    <t>CN Sơn Tây</t>
  </si>
  <si>
    <t>Sỹ Thịnh Hanh</t>
  </si>
  <si>
    <t>SỐ LƯỢNG VOUCHER - PERS CAMPAIGN THÁNG 6/2020</t>
  </si>
  <si>
    <t>Top % Pers</t>
  </si>
  <si>
    <t>voucher</t>
  </si>
  <si>
    <t>34 Láng Hạ</t>
  </si>
  <si>
    <t>Nguyễn Thị Thu Hường</t>
  </si>
  <si>
    <t>MB00000147</t>
  </si>
  <si>
    <t>Phó GĐ dịch vụ</t>
  </si>
  <si>
    <t>Vũ Thị Ngọc Nguyên </t>
  </si>
  <si>
    <t>MB0003584</t>
  </si>
  <si>
    <t>Kiểm soát viên</t>
  </si>
  <si>
    <t>Đoàn Triệu Phú</t>
  </si>
  <si>
    <t>MB00008390</t>
  </si>
  <si>
    <t>Phó phòng Khách hàng Cá nhân</t>
  </si>
  <si>
    <t>Bùi Phương Thuận</t>
  </si>
  <si>
    <t>MB00007631</t>
  </si>
  <si>
    <t>Nhân viên hành chính</t>
  </si>
  <si>
    <t>VN0010056</t>
  </si>
  <si>
    <t>CN Hoàng Quốc Việt</t>
  </si>
  <si>
    <t>VN0010101</t>
  </si>
  <si>
    <t>CN Hồ Chí Minh</t>
  </si>
  <si>
    <t>VN0010051</t>
  </si>
  <si>
    <t>CN Điện Biên Phủ</t>
  </si>
  <si>
    <t>VN0010660</t>
  </si>
  <si>
    <t>CN Bình Phước</t>
  </si>
  <si>
    <t>VN0010086</t>
  </si>
  <si>
    <t>CN Ba Đình</t>
  </si>
  <si>
    <t>TOP APE persisted</t>
  </si>
  <si>
    <t>Đỗ Thương Huyền</t>
  </si>
  <si>
    <t>Lưu Thị Thúy Thủy</t>
  </si>
  <si>
    <t>Hoàng Quốc Hưng</t>
  </si>
  <si>
    <t>Nguyễn Thị Thanh</t>
  </si>
  <si>
    <t>Đoàn Ngọc Lan</t>
  </si>
  <si>
    <t xml:space="preserve"> MB00000848</t>
  </si>
  <si>
    <t>PGĐ KHCN</t>
  </si>
  <si>
    <t>Bạch Thị Hồng Vân</t>
  </si>
  <si>
    <t>MB00000200</t>
  </si>
  <si>
    <t>GĐ DVKH</t>
  </si>
  <si>
    <t>VN0010301</t>
  </si>
  <si>
    <t>CN Đà Nẵng</t>
  </si>
  <si>
    <t>VN0010351</t>
  </si>
  <si>
    <t>CN Việt Trì</t>
  </si>
  <si>
    <t>VN0010810</t>
  </si>
  <si>
    <t>CN Nghệ An</t>
  </si>
  <si>
    <t>key_growth</t>
  </si>
  <si>
    <t>Đỗ Thị Mai</t>
  </si>
  <si>
    <t>MB00000620</t>
  </si>
  <si>
    <t>Phó GĐ CN</t>
  </si>
  <si>
    <t>Vương Ngọc Sáng</t>
  </si>
  <si>
    <t>MB00005616</t>
  </si>
  <si>
    <t>PGĐ CN</t>
  </si>
  <si>
    <t>Bùi Thị Thanh Hương</t>
  </si>
  <si>
    <t>Nguyễn Anh Tú</t>
  </si>
  <si>
    <t>VN0010307</t>
  </si>
  <si>
    <t>CN Nam Đà nẵng</t>
  </si>
  <si>
    <t>VN0010803</t>
  </si>
  <si>
    <t>CN Cam Ranh</t>
  </si>
  <si>
    <t>VN0010840</t>
  </si>
  <si>
    <t>CN Thanh Hóa</t>
  </si>
  <si>
    <t>Đặng Thị Liên</t>
  </si>
  <si>
    <t>MB00001589</t>
  </si>
  <si>
    <t>Bùi Thị Thúy</t>
  </si>
  <si>
    <t>MB00015837</t>
  </si>
  <si>
    <t>Nguyễn Thị Như Mai</t>
  </si>
  <si>
    <t>MB00001586</t>
  </si>
  <si>
    <t>Hoàng Dung Mi</t>
  </si>
  <si>
    <t>MB00011497</t>
  </si>
  <si>
    <t>Trương Thị Hoài Thu</t>
  </si>
  <si>
    <t>MB00018645</t>
  </si>
  <si>
    <t>Lê Phương Thảo(đã nghỉ )TP nhận thay Nguyễn Văn Thi</t>
  </si>
  <si>
    <t>MB00001706</t>
  </si>
  <si>
    <t> 8122182390</t>
  </si>
  <si>
    <t>Nguyễn Quốc Phú</t>
  </si>
  <si>
    <t>Nguyễn Thị Thu Thảo</t>
  </si>
  <si>
    <t>hotcontest_bankstaff</t>
  </si>
  <si>
    <t>hotcontest_manager</t>
  </si>
  <si>
    <t>Chu Hải Bằng</t>
  </si>
  <si>
    <t xml:space="preserve"> Nguyễn Văn Thi</t>
  </si>
  <si>
    <t xml:space="preserve"> MB00001706</t>
  </si>
  <si>
    <t>MB00009483</t>
  </si>
  <si>
    <t>0979731529</t>
  </si>
  <si>
    <t>0985630088</t>
  </si>
  <si>
    <t>0988830999</t>
  </si>
  <si>
    <t>0947459988</t>
  </si>
  <si>
    <t>0868433999</t>
  </si>
  <si>
    <t>0979079979</t>
  </si>
  <si>
    <t>Sunny Tower 259 Trần Hưng Đạo, HCM</t>
  </si>
  <si>
    <t>0942030285</t>
  </si>
  <si>
    <t>0919835962</t>
  </si>
  <si>
    <t>0901805607</t>
  </si>
  <si>
    <t>9 Lê Thánh Tôn, Lộc Thọ, Nha Trang, Khánh Hòa</t>
  </si>
  <si>
    <t>0919818987</t>
  </si>
  <si>
    <t>0934173417</t>
  </si>
  <si>
    <t>Lưu ý</t>
  </si>
  <si>
    <t>đã giao</t>
  </si>
  <si>
    <t>Nguyễn Thị Phương Dung</t>
  </si>
  <si>
    <t>MB00000542</t>
  </si>
  <si>
    <t>Giám đốc dịch vụ</t>
  </si>
  <si>
    <t>Đặng Thị Thúy Ba</t>
  </si>
  <si>
    <t>MB00006315</t>
  </si>
  <si>
    <t>Phó phòng Dịch vụ</t>
  </si>
  <si>
    <t xml:space="preserve"> Ngô Thị Trà Giang</t>
  </si>
  <si>
    <t xml:space="preserve"> MB00009920</t>
  </si>
  <si>
    <t xml:space="preserve"> Phó Giám đốc CN</t>
  </si>
  <si>
    <t>Nguyễn Phương Quỳnh</t>
  </si>
  <si>
    <t>MB00001879</t>
  </si>
  <si>
    <t>Nguyễn Đức Lợi</t>
  </si>
  <si>
    <t>MB00008255</t>
  </si>
  <si>
    <t>Trưởng Phòng KHCN</t>
  </si>
  <si>
    <t>Nguyễn Thị Mỹ Dung</t>
  </si>
  <si>
    <t>MB00010676</t>
  </si>
  <si>
    <t>Ngô Kim Thanh</t>
  </si>
  <si>
    <t>0905009668</t>
  </si>
  <si>
    <t>200 Đống Đa, phường Thạch Than, Hải Châu, Đà Nẵng</t>
  </si>
  <si>
    <t>Note</t>
  </si>
  <si>
    <t>đã giao 6/8</t>
  </si>
  <si>
    <t>Số lượng Voucher Esteem 1mil</t>
  </si>
  <si>
    <t>(đã giao 6/8)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</si>
</sst>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499984740745262"/>
      <name val="Times New Roman"/>
      <family val="1"/>
    </font>
    <font>
      <b/>
      <sz val="1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rgb="FF833C0C"/>
      <name val="Times New Roman"/>
      <family val="1"/>
    </font>
    <font>
      <sz val="11"/>
      <color theme="0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rgb="FFFFFFFF"/>
      </patternFill>
    </fill>
    <fill>
      <patternFill patternType="solid">
        <fgColor rgb="FFFFFF0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4" fillId="0" borderId="0" xfId="0" applyFont="1"/>
    <xf numFmtId="164" fontId="4" fillId="0" borderId="0" xfId="1" applyNumberFormat="1" applyFont="1"/>
    <xf numFmtId="0" fontId="5" fillId="2" borderId="1" xfId="0" applyFont="1" applyFill="1" applyBorder="1" applyAlignment="1">
      <alignment horizontal="center" vertical="center" wrapText="1"/>
    </xf>
    <xf numFmtId="164" fontId="5" fillId="2" borderId="1" xfId="1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43" fontId="6" fillId="3" borderId="1" xfId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164" fontId="9" fillId="0" borderId="0" xfId="1" applyNumberFormat="1" applyFont="1" applyBorder="1" applyAlignment="1">
      <alignment horizontal="center" vertical="center" wrapText="1"/>
    </xf>
    <xf numFmtId="164" fontId="3" fillId="0" borderId="0" xfId="1" applyNumberFormat="1" applyFont="1"/>
    <xf numFmtId="164" fontId="9" fillId="0" borderId="0" xfId="1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64" fontId="0" fillId="0" borderId="0" xfId="1" applyNumberFormat="1" applyFont="1"/>
    <xf numFmtId="164" fontId="0" fillId="0" borderId="1" xfId="1" applyNumberFormat="1" applyFont="1" applyBorder="1"/>
    <xf numFmtId="164" fontId="0" fillId="0" borderId="1" xfId="0" applyNumberFormat="1" applyBorder="1"/>
    <xf numFmtId="164" fontId="8" fillId="0" borderId="0" xfId="1" applyNumberFormat="1" applyFont="1" applyAlignment="1">
      <alignment vertical="center" wrapText="1"/>
    </xf>
    <xf numFmtId="164" fontId="8" fillId="0" borderId="3" xfId="1" applyNumberFormat="1" applyFont="1" applyBorder="1" applyAlignment="1">
      <alignment horizontal="center" vertical="center" wrapText="1"/>
    </xf>
    <xf numFmtId="1" fontId="0" fillId="0" borderId="0" xfId="0" applyNumberFormat="1"/>
    <xf numFmtId="0" fontId="7" fillId="2" borderId="4" xfId="0" applyFont="1" applyFill="1" applyBorder="1" applyAlignment="1">
      <alignment horizontal="center" vertical="center" wrapText="1"/>
    </xf>
    <xf numFmtId="165" fontId="0" fillId="0" borderId="1" xfId="2" applyNumberFormat="1" applyFont="1" applyBorder="1"/>
    <xf numFmtId="0" fontId="0" fillId="0" borderId="1" xfId="0" applyBorder="1"/>
    <xf numFmtId="1" fontId="0" fillId="0" borderId="1" xfId="1" applyNumberFormat="1" applyFont="1" applyBorder="1"/>
    <xf numFmtId="0" fontId="0" fillId="0" borderId="1" xfId="0" quotePrefix="1" applyBorder="1"/>
    <xf numFmtId="0" fontId="10" fillId="0" borderId="0" xfId="0" applyFont="1" applyAlignment="1">
      <alignment vertical="center" wrapText="1"/>
    </xf>
    <xf numFmtId="16" fontId="0" fillId="0" borderId="0" xfId="0" applyNumberFormat="1"/>
    <xf numFmtId="164" fontId="0" fillId="0" borderId="0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1438-A2E7-4C6D-ABE5-6E82EE6C7E40}">
  <sheetPr filterMode="1"/>
  <dimension ref="A1:U16"/>
  <sheetViews>
    <sheetView topLeftCell="G1" workbookViewId="0">
      <selection activeCell="T17" sqref="T17"/>
    </sheetView>
  </sheetViews>
  <sheetFormatPr defaultRowHeight="15" x14ac:dyDescent="0.25"/>
  <cols>
    <col min="2" max="2" width="12.5703125" customWidth="1"/>
    <col min="3" max="3" width="13" customWidth="1"/>
    <col min="4" max="4" width="15.28515625" bestFit="1" customWidth="1"/>
    <col min="5" max="5" width="13.42578125" bestFit="1" customWidth="1"/>
    <col min="6" max="6" width="15.28515625" bestFit="1" customWidth="1"/>
    <col min="7" max="7" width="16.140625" customWidth="1"/>
    <col min="8" max="8" width="11" bestFit="1" customWidth="1"/>
    <col min="9" max="10" width="23.140625" customWidth="1"/>
    <col min="11" max="11" width="12.28515625" bestFit="1" customWidth="1"/>
    <col min="13" max="13" width="13.7109375" bestFit="1" customWidth="1"/>
    <col min="19" max="19" width="12.7109375" customWidth="1"/>
  </cols>
  <sheetData>
    <row r="1" spans="1:21" x14ac:dyDescent="0.25">
      <c r="A1" s="1" t="s">
        <v>0</v>
      </c>
      <c r="B1" s="2">
        <v>44048</v>
      </c>
      <c r="C1" t="s">
        <v>153</v>
      </c>
    </row>
    <row r="2" spans="1:21" x14ac:dyDescent="0.25">
      <c r="D2" s="17">
        <f>SUBTOTAL(9,D4:D15)</f>
        <v>33771400</v>
      </c>
      <c r="E2" s="17">
        <f>SUBTOTAL(9,E4:E15)</f>
        <v>877140</v>
      </c>
      <c r="F2" s="17">
        <f>SUBTOTAL(9,F4:F15)</f>
        <v>32894260</v>
      </c>
      <c r="N2" s="3">
        <f>SUBTOTAL(9,N4:N18)</f>
        <v>103</v>
      </c>
      <c r="O2" s="3">
        <f t="shared" ref="O2:T2" si="0">SUBTOTAL(9,O4:O18)</f>
        <v>1</v>
      </c>
      <c r="P2" s="3">
        <f t="shared" si="0"/>
        <v>1</v>
      </c>
      <c r="Q2" s="3">
        <f t="shared" si="0"/>
        <v>1</v>
      </c>
      <c r="R2" s="3">
        <f t="shared" si="0"/>
        <v>4</v>
      </c>
      <c r="S2" s="4">
        <f t="shared" si="0"/>
        <v>51890000</v>
      </c>
      <c r="T2" s="3">
        <f t="shared" si="0"/>
        <v>-4260</v>
      </c>
    </row>
    <row r="3" spans="1:21" ht="60" x14ac:dyDescent="0.25">
      <c r="A3" s="5" t="s">
        <v>1</v>
      </c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5" t="s">
        <v>9</v>
      </c>
      <c r="J3" s="7" t="s">
        <v>10</v>
      </c>
      <c r="K3" s="7" t="s">
        <v>11</v>
      </c>
      <c r="L3" s="7" t="s">
        <v>12</v>
      </c>
      <c r="M3" s="8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9" t="s">
        <v>18</v>
      </c>
      <c r="S3" s="9" t="s">
        <v>19</v>
      </c>
      <c r="T3" s="9" t="s">
        <v>20</v>
      </c>
      <c r="U3" s="23" t="s">
        <v>129</v>
      </c>
    </row>
    <row r="4" spans="1:21" hidden="1" x14ac:dyDescent="0.25">
      <c r="A4" t="s">
        <v>23</v>
      </c>
      <c r="B4" t="s">
        <v>24</v>
      </c>
      <c r="C4" t="s">
        <v>38</v>
      </c>
      <c r="D4" s="17">
        <v>20000000</v>
      </c>
      <c r="E4" s="17">
        <v>1000000</v>
      </c>
      <c r="F4" s="17">
        <v>19000000</v>
      </c>
      <c r="G4" t="s">
        <v>25</v>
      </c>
      <c r="H4" t="s">
        <v>116</v>
      </c>
      <c r="I4" t="s">
        <v>40</v>
      </c>
      <c r="J4" t="s">
        <v>41</v>
      </c>
      <c r="K4" t="s">
        <v>42</v>
      </c>
      <c r="L4" t="s">
        <v>43</v>
      </c>
      <c r="M4" s="22">
        <v>8008946435</v>
      </c>
      <c r="N4">
        <v>38</v>
      </c>
      <c r="O4">
        <v>0</v>
      </c>
      <c r="P4">
        <v>0</v>
      </c>
      <c r="Q4">
        <v>0</v>
      </c>
      <c r="R4">
        <v>0</v>
      </c>
      <c r="S4" s="17">
        <v>19000000</v>
      </c>
      <c r="T4">
        <v>0</v>
      </c>
    </row>
    <row r="5" spans="1:21" x14ac:dyDescent="0.25">
      <c r="A5" t="s">
        <v>26</v>
      </c>
      <c r="B5" t="s">
        <v>27</v>
      </c>
      <c r="C5" t="s">
        <v>38</v>
      </c>
      <c r="D5" s="17">
        <v>15000000</v>
      </c>
      <c r="E5" s="17">
        <v>500000</v>
      </c>
      <c r="F5" s="17">
        <v>14500000</v>
      </c>
      <c r="G5" t="s">
        <v>28</v>
      </c>
      <c r="H5" t="s">
        <v>117</v>
      </c>
      <c r="I5" t="s">
        <v>40</v>
      </c>
      <c r="J5" t="s">
        <v>44</v>
      </c>
      <c r="K5" t="s">
        <v>45</v>
      </c>
      <c r="L5" t="s">
        <v>46</v>
      </c>
      <c r="M5" s="22">
        <v>8022370633</v>
      </c>
      <c r="N5">
        <v>29</v>
      </c>
      <c r="O5">
        <v>0</v>
      </c>
      <c r="P5">
        <v>0</v>
      </c>
      <c r="Q5">
        <v>0</v>
      </c>
      <c r="R5">
        <v>0</v>
      </c>
      <c r="S5" s="17">
        <v>14500000</v>
      </c>
      <c r="T5">
        <v>0</v>
      </c>
      <c r="U5" t="s">
        <v>130</v>
      </c>
    </row>
    <row r="6" spans="1:21" hidden="1" x14ac:dyDescent="0.25">
      <c r="A6" t="s">
        <v>29</v>
      </c>
      <c r="B6" t="s">
        <v>30</v>
      </c>
      <c r="C6" t="s">
        <v>38</v>
      </c>
      <c r="D6" s="17">
        <v>10000000</v>
      </c>
      <c r="E6" s="17">
        <v>0</v>
      </c>
      <c r="F6" s="17">
        <v>10000000</v>
      </c>
      <c r="G6" t="s">
        <v>31</v>
      </c>
      <c r="H6" t="s">
        <v>127</v>
      </c>
      <c r="I6" t="s">
        <v>40</v>
      </c>
      <c r="J6" t="s">
        <v>47</v>
      </c>
      <c r="K6" t="s">
        <v>48</v>
      </c>
      <c r="L6" t="s">
        <v>49</v>
      </c>
      <c r="M6" s="22">
        <v>8330237481</v>
      </c>
      <c r="N6">
        <v>20</v>
      </c>
      <c r="O6">
        <v>0</v>
      </c>
      <c r="P6">
        <v>0</v>
      </c>
      <c r="Q6">
        <v>0</v>
      </c>
      <c r="R6">
        <v>0</v>
      </c>
      <c r="S6" s="17">
        <v>10000000</v>
      </c>
      <c r="T6">
        <v>0</v>
      </c>
    </row>
    <row r="7" spans="1:21" x14ac:dyDescent="0.25">
      <c r="A7" t="s">
        <v>34</v>
      </c>
      <c r="B7" t="s">
        <v>35</v>
      </c>
      <c r="C7" t="s">
        <v>38</v>
      </c>
      <c r="D7" s="17">
        <v>5000000</v>
      </c>
      <c r="E7" s="17">
        <v>0</v>
      </c>
      <c r="F7" s="17">
        <v>5000000</v>
      </c>
      <c r="G7" t="s">
        <v>36</v>
      </c>
      <c r="H7" t="s">
        <v>118</v>
      </c>
      <c r="I7" t="s">
        <v>40</v>
      </c>
      <c r="J7" t="s">
        <v>50</v>
      </c>
      <c r="K7" t="s">
        <v>51</v>
      </c>
      <c r="L7" t="s">
        <v>52</v>
      </c>
      <c r="M7" s="22">
        <v>8098629170</v>
      </c>
      <c r="N7">
        <v>10</v>
      </c>
      <c r="O7">
        <v>0</v>
      </c>
      <c r="P7">
        <v>0</v>
      </c>
      <c r="Q7">
        <v>0</v>
      </c>
      <c r="R7">
        <v>0</v>
      </c>
      <c r="S7" s="17">
        <v>5000000</v>
      </c>
      <c r="T7">
        <v>0</v>
      </c>
      <c r="U7" t="s">
        <v>130</v>
      </c>
    </row>
    <row r="8" spans="1:21" hidden="1" x14ac:dyDescent="0.25">
      <c r="A8" t="s">
        <v>53</v>
      </c>
      <c r="B8" t="s">
        <v>54</v>
      </c>
      <c r="C8" t="s">
        <v>63</v>
      </c>
      <c r="D8" s="17">
        <v>20000000</v>
      </c>
      <c r="E8" s="17">
        <v>1000000</v>
      </c>
      <c r="F8" s="17">
        <v>19000000</v>
      </c>
      <c r="G8" t="s">
        <v>64</v>
      </c>
      <c r="H8" t="s">
        <v>119</v>
      </c>
      <c r="I8" t="s">
        <v>40</v>
      </c>
      <c r="J8" t="s">
        <v>68</v>
      </c>
      <c r="K8" t="s">
        <v>69</v>
      </c>
      <c r="L8" t="s">
        <v>70</v>
      </c>
      <c r="M8" s="22">
        <v>8008948418</v>
      </c>
      <c r="N8">
        <v>38</v>
      </c>
      <c r="O8">
        <v>0</v>
      </c>
      <c r="P8">
        <v>0</v>
      </c>
      <c r="Q8">
        <v>0</v>
      </c>
      <c r="R8">
        <v>0</v>
      </c>
      <c r="S8" s="17">
        <v>19000000</v>
      </c>
      <c r="T8">
        <v>0</v>
      </c>
    </row>
    <row r="9" spans="1:21" hidden="1" x14ac:dyDescent="0.25">
      <c r="A9" t="s">
        <v>57</v>
      </c>
      <c r="B9" t="s">
        <v>58</v>
      </c>
      <c r="C9" t="s">
        <v>63</v>
      </c>
      <c r="D9" s="17">
        <v>10000000</v>
      </c>
      <c r="E9" s="17">
        <v>0</v>
      </c>
      <c r="F9" s="17">
        <v>10000000</v>
      </c>
      <c r="G9" t="s">
        <v>66</v>
      </c>
      <c r="H9" t="s">
        <v>120</v>
      </c>
      <c r="I9" t="s">
        <v>40</v>
      </c>
      <c r="J9" t="s">
        <v>71</v>
      </c>
      <c r="K9" t="s">
        <v>72</v>
      </c>
      <c r="L9" t="s">
        <v>73</v>
      </c>
      <c r="M9" s="22">
        <v>8008946964</v>
      </c>
      <c r="N9">
        <v>20</v>
      </c>
      <c r="O9">
        <v>0</v>
      </c>
      <c r="P9">
        <v>0</v>
      </c>
      <c r="Q9">
        <v>0</v>
      </c>
      <c r="R9">
        <v>0</v>
      </c>
      <c r="S9" s="17">
        <v>10000000</v>
      </c>
      <c r="T9">
        <v>0</v>
      </c>
    </row>
    <row r="10" spans="1:21" x14ac:dyDescent="0.25">
      <c r="A10" t="s">
        <v>76</v>
      </c>
      <c r="B10" t="s">
        <v>77</v>
      </c>
      <c r="C10" t="s">
        <v>80</v>
      </c>
      <c r="D10" s="17">
        <v>13771400</v>
      </c>
      <c r="E10" s="17">
        <v>377140</v>
      </c>
      <c r="F10" s="17">
        <v>13394260</v>
      </c>
      <c r="G10" t="s">
        <v>87</v>
      </c>
      <c r="H10" t="s">
        <v>123</v>
      </c>
      <c r="I10" t="s">
        <v>40</v>
      </c>
      <c r="J10" t="s">
        <v>81</v>
      </c>
      <c r="K10" t="s">
        <v>82</v>
      </c>
      <c r="L10" t="s">
        <v>83</v>
      </c>
      <c r="M10" s="22">
        <v>8014722313</v>
      </c>
      <c r="N10">
        <v>26</v>
      </c>
      <c r="O10">
        <v>1</v>
      </c>
      <c r="P10">
        <v>1</v>
      </c>
      <c r="Q10">
        <v>1</v>
      </c>
      <c r="R10">
        <v>4</v>
      </c>
      <c r="S10" s="17">
        <v>13390000</v>
      </c>
      <c r="T10">
        <v>-4260</v>
      </c>
      <c r="U10" t="s">
        <v>130</v>
      </c>
    </row>
    <row r="11" spans="1:21" hidden="1" x14ac:dyDescent="0.25">
      <c r="A11" t="s">
        <v>78</v>
      </c>
      <c r="B11" t="s">
        <v>79</v>
      </c>
      <c r="C11" t="s">
        <v>80</v>
      </c>
      <c r="D11" s="17">
        <v>10564240</v>
      </c>
      <c r="E11" s="17">
        <v>56424</v>
      </c>
      <c r="F11" s="17">
        <v>10507816</v>
      </c>
      <c r="G11" t="s">
        <v>88</v>
      </c>
      <c r="H11" t="s">
        <v>124</v>
      </c>
      <c r="I11" t="s">
        <v>40</v>
      </c>
      <c r="J11" t="s">
        <v>84</v>
      </c>
      <c r="K11" t="s">
        <v>85</v>
      </c>
      <c r="L11" t="s">
        <v>86</v>
      </c>
      <c r="M11" s="22">
        <v>8461788595</v>
      </c>
      <c r="N11">
        <v>21</v>
      </c>
      <c r="O11">
        <v>0</v>
      </c>
      <c r="P11">
        <v>0</v>
      </c>
      <c r="Q11">
        <v>0</v>
      </c>
      <c r="R11">
        <v>0</v>
      </c>
      <c r="S11" s="17">
        <v>10500000</v>
      </c>
      <c r="T11">
        <v>-7816</v>
      </c>
    </row>
    <row r="12" spans="1:21" hidden="1" x14ac:dyDescent="0.25">
      <c r="A12" t="s">
        <v>89</v>
      </c>
      <c r="B12" t="s">
        <v>90</v>
      </c>
      <c r="C12" t="s">
        <v>110</v>
      </c>
      <c r="D12" s="17">
        <v>500000</v>
      </c>
      <c r="E12" s="17">
        <v>0</v>
      </c>
      <c r="F12" s="17">
        <v>500000</v>
      </c>
      <c r="G12" t="s">
        <v>108</v>
      </c>
      <c r="H12" t="s">
        <v>125</v>
      </c>
      <c r="I12" t="s">
        <v>126</v>
      </c>
      <c r="J12" t="s">
        <v>99</v>
      </c>
      <c r="K12" t="s">
        <v>100</v>
      </c>
      <c r="M12" s="22">
        <v>400765606</v>
      </c>
      <c r="N12">
        <v>1</v>
      </c>
      <c r="O12">
        <v>0</v>
      </c>
      <c r="P12">
        <v>0</v>
      </c>
      <c r="Q12">
        <v>0</v>
      </c>
      <c r="R12">
        <v>0</v>
      </c>
      <c r="S12" s="17">
        <v>500000</v>
      </c>
      <c r="T12">
        <v>0</v>
      </c>
    </row>
    <row r="13" spans="1:21" hidden="1" x14ac:dyDescent="0.25">
      <c r="A13" t="s">
        <v>93</v>
      </c>
      <c r="B13" t="s">
        <v>94</v>
      </c>
      <c r="C13" t="s">
        <v>110</v>
      </c>
      <c r="D13" s="17">
        <v>200000</v>
      </c>
      <c r="E13" s="17">
        <v>0</v>
      </c>
      <c r="F13" s="17">
        <v>200000</v>
      </c>
      <c r="G13" t="s">
        <v>88</v>
      </c>
      <c r="H13" t="s">
        <v>124</v>
      </c>
      <c r="I13" t="s">
        <v>40</v>
      </c>
      <c r="J13" t="s">
        <v>105</v>
      </c>
      <c r="K13" t="s">
        <v>106</v>
      </c>
      <c r="M13" s="22" t="s">
        <v>107</v>
      </c>
      <c r="N13">
        <v>0</v>
      </c>
      <c r="O13">
        <v>1</v>
      </c>
      <c r="P13">
        <v>0</v>
      </c>
      <c r="Q13">
        <v>0</v>
      </c>
      <c r="R13">
        <v>0</v>
      </c>
      <c r="S13" s="17">
        <v>200000</v>
      </c>
      <c r="T13">
        <v>0</v>
      </c>
    </row>
    <row r="14" spans="1:21" hidden="1" x14ac:dyDescent="0.25">
      <c r="A14" t="s">
        <v>89</v>
      </c>
      <c r="B14" t="s">
        <v>90</v>
      </c>
      <c r="C14" t="s">
        <v>111</v>
      </c>
      <c r="D14" s="17">
        <v>200000</v>
      </c>
      <c r="E14" s="17">
        <v>0</v>
      </c>
      <c r="F14" s="17">
        <v>200000</v>
      </c>
      <c r="G14" t="s">
        <v>108</v>
      </c>
      <c r="H14" t="s">
        <v>125</v>
      </c>
      <c r="I14" t="s">
        <v>126</v>
      </c>
      <c r="J14" t="s">
        <v>112</v>
      </c>
      <c r="K14" t="s">
        <v>115</v>
      </c>
      <c r="L14" t="s">
        <v>49</v>
      </c>
      <c r="M14" s="22">
        <v>401351950</v>
      </c>
      <c r="N14">
        <v>0</v>
      </c>
      <c r="O14">
        <v>1</v>
      </c>
      <c r="P14">
        <v>0</v>
      </c>
      <c r="Q14">
        <v>0</v>
      </c>
      <c r="R14">
        <v>0</v>
      </c>
      <c r="S14" s="17">
        <v>200000</v>
      </c>
      <c r="T14">
        <v>0</v>
      </c>
    </row>
    <row r="15" spans="1:21" hidden="1" x14ac:dyDescent="0.25">
      <c r="A15" t="s">
        <v>93</v>
      </c>
      <c r="B15" t="s">
        <v>94</v>
      </c>
      <c r="C15" t="s">
        <v>111</v>
      </c>
      <c r="D15" s="17">
        <v>100000</v>
      </c>
      <c r="E15" s="17">
        <v>0</v>
      </c>
      <c r="F15" s="17">
        <v>100000</v>
      </c>
      <c r="G15" t="s">
        <v>88</v>
      </c>
      <c r="H15" t="s">
        <v>124</v>
      </c>
      <c r="I15" t="s">
        <v>40</v>
      </c>
      <c r="J15" t="s">
        <v>113</v>
      </c>
      <c r="K15" t="s">
        <v>114</v>
      </c>
      <c r="L15" t="s">
        <v>49</v>
      </c>
      <c r="M15" s="22">
        <v>8122182390</v>
      </c>
      <c r="N15">
        <v>0</v>
      </c>
      <c r="O15">
        <v>0</v>
      </c>
      <c r="P15">
        <v>1</v>
      </c>
      <c r="Q15">
        <v>0</v>
      </c>
      <c r="R15">
        <v>0</v>
      </c>
      <c r="S15" s="17">
        <v>100000</v>
      </c>
      <c r="T15">
        <v>0</v>
      </c>
    </row>
    <row r="16" spans="1:21" x14ac:dyDescent="0.25">
      <c r="A16" t="s">
        <v>23</v>
      </c>
      <c r="B16" t="s">
        <v>24</v>
      </c>
      <c r="C16" t="s">
        <v>38</v>
      </c>
      <c r="D16">
        <v>20000000</v>
      </c>
      <c r="E16">
        <v>1000000</v>
      </c>
      <c r="F16">
        <v>19000000</v>
      </c>
      <c r="G16" t="s">
        <v>25</v>
      </c>
      <c r="H16" t="s">
        <v>116</v>
      </c>
      <c r="I16" t="s">
        <v>40</v>
      </c>
      <c r="J16" t="s">
        <v>41</v>
      </c>
      <c r="K16" t="s">
        <v>42</v>
      </c>
      <c r="L16" t="s">
        <v>43</v>
      </c>
      <c r="M16">
        <v>8008946435</v>
      </c>
      <c r="N16">
        <v>38</v>
      </c>
      <c r="O16">
        <v>0</v>
      </c>
      <c r="P16">
        <v>0</v>
      </c>
      <c r="Q16">
        <v>0</v>
      </c>
      <c r="R16">
        <v>0</v>
      </c>
      <c r="S16" s="30">
        <v>19000000</v>
      </c>
      <c r="T16">
        <v>0</v>
      </c>
      <c r="U16" t="s">
        <v>130</v>
      </c>
    </row>
  </sheetData>
  <autoFilter ref="A3:U15" xr:uid="{DC96725E-00D2-4ED1-9BD3-C093D74D6037}">
    <filterColumn colId="2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A936-EB33-471E-A472-6840950A0C9E}">
  <sheetPr filterMode="1"/>
  <dimension ref="A1:X28"/>
  <sheetViews>
    <sheetView topLeftCell="J2" workbookViewId="0">
      <selection activeCell="X4" sqref="X4"/>
    </sheetView>
  </sheetViews>
  <sheetFormatPr defaultRowHeight="15" x14ac:dyDescent="0.25"/>
  <cols>
    <col min="2" max="2" width="10.7109375" bestFit="1" customWidth="1"/>
    <col min="3" max="3" width="12.5703125" bestFit="1" customWidth="1"/>
    <col min="4" max="4" width="20.140625" bestFit="1" customWidth="1"/>
    <col min="5" max="5" width="13.7109375" style="17" customWidth="1"/>
    <col min="6" max="6" width="15.140625" style="17" customWidth="1"/>
    <col min="7" max="7" width="17" style="17" bestFit="1" customWidth="1"/>
    <col min="8" max="8" width="9.140625" customWidth="1"/>
    <col min="9" max="9" width="19.7109375" bestFit="1" customWidth="1"/>
    <col min="10" max="10" width="11" customWidth="1"/>
    <col min="11" max="11" width="10.140625" customWidth="1"/>
    <col min="12" max="12" width="21.5703125" customWidth="1"/>
    <col min="13" max="13" width="12.28515625" customWidth="1"/>
    <col min="14" max="14" width="28.85546875" customWidth="1"/>
    <col min="15" max="15" width="11.42578125" customWidth="1"/>
    <col min="16" max="16" width="10" bestFit="1" customWidth="1"/>
    <col min="17" max="20" width="9.28515625" bestFit="1" customWidth="1"/>
    <col min="21" max="21" width="10.5703125" bestFit="1" customWidth="1"/>
    <col min="22" max="22" width="14.28515625" customWidth="1"/>
  </cols>
  <sheetData>
    <row r="1" spans="1:24" x14ac:dyDescent="0.25">
      <c r="A1" s="10" t="s">
        <v>37</v>
      </c>
      <c r="B1" s="11"/>
      <c r="C1" s="11"/>
      <c r="D1" s="11"/>
      <c r="E1" s="20"/>
      <c r="F1" s="20"/>
      <c r="G1" s="20"/>
      <c r="H1" s="11"/>
      <c r="I1" s="11"/>
      <c r="J1" s="11"/>
      <c r="K1" s="28"/>
      <c r="L1" s="11"/>
      <c r="M1" s="11"/>
      <c r="N1" s="11"/>
      <c r="O1" s="11"/>
      <c r="P1" s="12">
        <v>1000000</v>
      </c>
      <c r="Q1" s="13">
        <v>500000</v>
      </c>
      <c r="R1" s="13">
        <v>200000</v>
      </c>
      <c r="S1" s="14">
        <v>100000</v>
      </c>
      <c r="T1" s="14">
        <v>50000</v>
      </c>
      <c r="U1" s="14">
        <v>10000</v>
      </c>
    </row>
    <row r="2" spans="1:24" x14ac:dyDescent="0.25">
      <c r="A2" s="15"/>
      <c r="B2" s="16"/>
      <c r="C2" s="16"/>
      <c r="D2" s="16"/>
      <c r="E2" s="21">
        <f>SUBTOTAL(9,E4:E28)</f>
        <v>152482660</v>
      </c>
      <c r="F2" s="21">
        <f>SUBTOTAL(9,F4:F28)</f>
        <v>5038266</v>
      </c>
      <c r="G2" s="21">
        <f>SUBTOTAL(9,G4:G28)</f>
        <v>147444394</v>
      </c>
      <c r="H2" s="16"/>
      <c r="I2" s="16"/>
      <c r="J2" s="16"/>
      <c r="L2" s="16"/>
      <c r="M2" s="16"/>
      <c r="N2" s="16"/>
      <c r="O2" s="16"/>
      <c r="P2">
        <f t="shared" ref="P2:W2" si="0">SUBTOTAL(9,P4:P56)</f>
        <v>124</v>
      </c>
      <c r="Q2">
        <f t="shared" si="0"/>
        <v>38</v>
      </c>
      <c r="R2">
        <f t="shared" si="0"/>
        <v>0</v>
      </c>
      <c r="S2">
        <f t="shared" si="0"/>
        <v>43</v>
      </c>
      <c r="T2">
        <f t="shared" si="0"/>
        <v>1</v>
      </c>
      <c r="U2">
        <f t="shared" si="0"/>
        <v>7</v>
      </c>
      <c r="V2" s="17">
        <f t="shared" si="0"/>
        <v>147420000</v>
      </c>
      <c r="W2" s="17">
        <f t="shared" si="0"/>
        <v>-24394</v>
      </c>
    </row>
    <row r="3" spans="1:24" ht="60" x14ac:dyDescent="0.25">
      <c r="A3" s="5" t="s">
        <v>21</v>
      </c>
      <c r="B3" s="5" t="s">
        <v>1</v>
      </c>
      <c r="C3" s="5" t="s">
        <v>2</v>
      </c>
      <c r="D3" s="5" t="s">
        <v>3</v>
      </c>
      <c r="E3" s="6" t="s">
        <v>4</v>
      </c>
      <c r="F3" s="6" t="s">
        <v>5</v>
      </c>
      <c r="G3" s="6" t="s">
        <v>6</v>
      </c>
      <c r="H3" s="9" t="s">
        <v>22</v>
      </c>
      <c r="I3" s="5" t="s">
        <v>7</v>
      </c>
      <c r="J3" s="5" t="s">
        <v>8</v>
      </c>
      <c r="K3" s="5" t="s">
        <v>9</v>
      </c>
      <c r="L3" s="7" t="s">
        <v>10</v>
      </c>
      <c r="M3" s="7" t="s">
        <v>11</v>
      </c>
      <c r="N3" s="7" t="s">
        <v>12</v>
      </c>
      <c r="O3" s="8" t="s">
        <v>13</v>
      </c>
      <c r="P3" s="9" t="s">
        <v>152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23" t="s">
        <v>150</v>
      </c>
    </row>
    <row r="4" spans="1:24" x14ac:dyDescent="0.25">
      <c r="A4" s="25">
        <v>1</v>
      </c>
      <c r="B4" s="25" t="s">
        <v>23</v>
      </c>
      <c r="C4" s="25" t="s">
        <v>24</v>
      </c>
      <c r="D4" s="25" t="s">
        <v>38</v>
      </c>
      <c r="E4" s="18">
        <v>20000000</v>
      </c>
      <c r="F4" s="18">
        <f>E4-G4</f>
        <v>1000000</v>
      </c>
      <c r="G4" s="18">
        <v>19000000</v>
      </c>
      <c r="H4" s="25" t="s">
        <v>39</v>
      </c>
      <c r="I4" s="25" t="s">
        <v>25</v>
      </c>
      <c r="J4" s="25" t="s">
        <v>116</v>
      </c>
      <c r="K4" s="25" t="s">
        <v>40</v>
      </c>
      <c r="L4" s="25" t="s">
        <v>41</v>
      </c>
      <c r="M4" s="25" t="s">
        <v>42</v>
      </c>
      <c r="N4" s="25" t="s">
        <v>43</v>
      </c>
      <c r="O4" s="26">
        <v>8008946435</v>
      </c>
      <c r="P4" s="18">
        <v>0</v>
      </c>
      <c r="Q4" s="18">
        <v>38</v>
      </c>
      <c r="R4" s="18"/>
      <c r="S4" s="18">
        <f>ROUNDDOWN(($G4-$P4*$P$1-$Q4*$Q$1-$R4*$R$1)/$S$1,0)</f>
        <v>0</v>
      </c>
      <c r="T4" s="18">
        <f>ROUNDDOWN(($G4-$P4*$P$1-$Q4*$Q$1-$R4*$R$1-$S4*$S$1)/$T$1,0)</f>
        <v>0</v>
      </c>
      <c r="U4" s="18">
        <f>ROUNDDOWN(($G4-$P4*$P$1-$Q4*$Q$1-$R4*$R$1-$S4*$S$1-$T4*$T$1)/$U$1,0)</f>
        <v>0</v>
      </c>
      <c r="V4" s="18">
        <f>SUMPRODUCT(P4:U4,$P$1:$U$1)</f>
        <v>19000000</v>
      </c>
      <c r="W4" s="19">
        <f t="shared" ref="W4:W28" si="1">V4-G4</f>
        <v>0</v>
      </c>
      <c r="X4" t="s">
        <v>151</v>
      </c>
    </row>
    <row r="5" spans="1:24" hidden="1" x14ac:dyDescent="0.25">
      <c r="A5" s="25">
        <v>2</v>
      </c>
      <c r="B5" s="25" t="s">
        <v>26</v>
      </c>
      <c r="C5" s="25" t="s">
        <v>27</v>
      </c>
      <c r="D5" s="25" t="s">
        <v>38</v>
      </c>
      <c r="E5" s="18">
        <v>15000000</v>
      </c>
      <c r="F5" s="18">
        <f t="shared" ref="F5:F28" si="2">E5-G5</f>
        <v>500000</v>
      </c>
      <c r="G5" s="18">
        <v>14500000</v>
      </c>
      <c r="H5" s="25" t="s">
        <v>39</v>
      </c>
      <c r="I5" s="25" t="s">
        <v>28</v>
      </c>
      <c r="J5" s="25" t="s">
        <v>117</v>
      </c>
      <c r="K5" s="25" t="s">
        <v>40</v>
      </c>
      <c r="L5" s="25" t="s">
        <v>44</v>
      </c>
      <c r="M5" s="25" t="s">
        <v>45</v>
      </c>
      <c r="N5" s="25" t="s">
        <v>46</v>
      </c>
      <c r="O5" s="26">
        <v>8022370633</v>
      </c>
      <c r="P5" s="18"/>
      <c r="Q5" s="18">
        <v>29</v>
      </c>
      <c r="R5" s="18"/>
      <c r="S5" s="18"/>
      <c r="T5" s="18"/>
      <c r="U5" s="18"/>
      <c r="V5" s="18">
        <f>SUMPRODUCT(P5:U5,$P$1:$U$1)</f>
        <v>14500000</v>
      </c>
      <c r="W5" s="19">
        <f t="shared" si="1"/>
        <v>0</v>
      </c>
      <c r="X5" t="s">
        <v>151</v>
      </c>
    </row>
    <row r="6" spans="1:24" x14ac:dyDescent="0.25">
      <c r="A6" s="25">
        <v>3</v>
      </c>
      <c r="B6" s="25" t="s">
        <v>29</v>
      </c>
      <c r="C6" s="25" t="s">
        <v>30</v>
      </c>
      <c r="D6" s="25" t="s">
        <v>38</v>
      </c>
      <c r="E6" s="18">
        <v>10000000</v>
      </c>
      <c r="F6" s="18">
        <f t="shared" si="2"/>
        <v>0</v>
      </c>
      <c r="G6" s="18">
        <v>10000000</v>
      </c>
      <c r="H6" s="25" t="s">
        <v>39</v>
      </c>
      <c r="I6" s="25" t="s">
        <v>31</v>
      </c>
      <c r="J6" s="27" t="s">
        <v>127</v>
      </c>
      <c r="K6" s="25" t="s">
        <v>40</v>
      </c>
      <c r="L6" s="25" t="s">
        <v>47</v>
      </c>
      <c r="M6" s="25" t="s">
        <v>48</v>
      </c>
      <c r="N6" s="25" t="s">
        <v>49</v>
      </c>
      <c r="O6" s="26">
        <v>8330237481</v>
      </c>
      <c r="P6" s="18">
        <f>ROUNDDOWN($G6/$P$1,0)</f>
        <v>10</v>
      </c>
      <c r="Q6" s="18"/>
      <c r="R6" s="18"/>
      <c r="S6" s="18">
        <f t="shared" ref="S6:S7" si="3">ROUNDDOWN(($G6-$P6*$P$1-$Q6*$Q$1-$R6*$R$1)/$S$1,0)</f>
        <v>0</v>
      </c>
      <c r="T6" s="18">
        <f t="shared" ref="T6:T7" si="4">ROUNDDOWN(($G6-$P6*$P$1-$Q6*$Q$1-$R6*$R$1-$S6*$S$1)/$T$1,0)</f>
        <v>0</v>
      </c>
      <c r="U6" s="18">
        <f t="shared" ref="U6:U7" si="5">ROUNDDOWN(($G6-$P6*$P$1-$Q6*$Q$1-$R6*$R$1-$S6*$S$1-$T6*$T$1)/$U$1,0)</f>
        <v>0</v>
      </c>
      <c r="V6" s="18">
        <f t="shared" ref="V6:V7" si="6">SUMPRODUCT(P6:U6,$P$1:$U$1)</f>
        <v>10000000</v>
      </c>
      <c r="W6" s="19">
        <f t="shared" si="1"/>
        <v>0</v>
      </c>
    </row>
    <row r="7" spans="1:24" x14ac:dyDescent="0.25">
      <c r="A7" s="25">
        <v>4</v>
      </c>
      <c r="B7" s="25" t="s">
        <v>32</v>
      </c>
      <c r="C7" s="25" t="s">
        <v>33</v>
      </c>
      <c r="D7" s="25" t="s">
        <v>38</v>
      </c>
      <c r="E7" s="18">
        <v>7000000</v>
      </c>
      <c r="F7" s="18">
        <f t="shared" si="2"/>
        <v>0</v>
      </c>
      <c r="G7" s="18">
        <v>7000000</v>
      </c>
      <c r="H7" s="25" t="s">
        <v>39</v>
      </c>
      <c r="I7" s="25" t="s">
        <v>108</v>
      </c>
      <c r="J7" s="25" t="s">
        <v>125</v>
      </c>
      <c r="K7" s="25" t="s">
        <v>149</v>
      </c>
      <c r="L7" s="24" t="s">
        <v>131</v>
      </c>
      <c r="M7" s="25" t="s">
        <v>132</v>
      </c>
      <c r="N7" s="24" t="s">
        <v>133</v>
      </c>
      <c r="O7" s="26">
        <v>400757958</v>
      </c>
      <c r="P7" s="18">
        <f>ROUNDDOWN($G7/$P$1,0)</f>
        <v>7</v>
      </c>
      <c r="Q7" s="18"/>
      <c r="R7" s="18"/>
      <c r="S7" s="18">
        <f t="shared" si="3"/>
        <v>0</v>
      </c>
      <c r="T7" s="18">
        <f t="shared" si="4"/>
        <v>0</v>
      </c>
      <c r="U7" s="18">
        <f t="shared" si="5"/>
        <v>0</v>
      </c>
      <c r="V7" s="18">
        <f t="shared" si="6"/>
        <v>7000000</v>
      </c>
      <c r="W7" s="19">
        <f t="shared" si="1"/>
        <v>0</v>
      </c>
    </row>
    <row r="8" spans="1:24" hidden="1" x14ac:dyDescent="0.25">
      <c r="A8" s="25">
        <v>5</v>
      </c>
      <c r="B8" s="25" t="s">
        <v>34</v>
      </c>
      <c r="C8" s="25" t="s">
        <v>35</v>
      </c>
      <c r="D8" s="25" t="s">
        <v>38</v>
      </c>
      <c r="E8" s="18">
        <v>5000000</v>
      </c>
      <c r="F8" s="18">
        <f t="shared" si="2"/>
        <v>0</v>
      </c>
      <c r="G8" s="18">
        <v>5000000</v>
      </c>
      <c r="H8" s="25" t="s">
        <v>39</v>
      </c>
      <c r="I8" s="25" t="s">
        <v>36</v>
      </c>
      <c r="J8" s="25" t="s">
        <v>118</v>
      </c>
      <c r="K8" s="25" t="s">
        <v>40</v>
      </c>
      <c r="L8" s="25" t="s">
        <v>50</v>
      </c>
      <c r="M8" s="25" t="s">
        <v>51</v>
      </c>
      <c r="N8" s="25" t="s">
        <v>52</v>
      </c>
      <c r="O8" s="26">
        <v>8098629170</v>
      </c>
      <c r="P8" s="18"/>
      <c r="Q8" s="18">
        <v>10</v>
      </c>
      <c r="R8" s="18"/>
      <c r="S8" s="18"/>
      <c r="T8" s="18"/>
      <c r="U8" s="18"/>
      <c r="V8" s="18">
        <f>SUMPRODUCT(P8:U8,$P$1:$U$1)</f>
        <v>5000000</v>
      </c>
      <c r="W8" s="19">
        <f t="shared" si="1"/>
        <v>0</v>
      </c>
      <c r="X8" t="s">
        <v>151</v>
      </c>
    </row>
    <row r="9" spans="1:24" x14ac:dyDescent="0.25">
      <c r="A9" s="25">
        <v>6</v>
      </c>
      <c r="B9" s="25" t="s">
        <v>53</v>
      </c>
      <c r="C9" s="25" t="s">
        <v>54</v>
      </c>
      <c r="D9" s="25" t="s">
        <v>63</v>
      </c>
      <c r="E9" s="18">
        <v>20000000</v>
      </c>
      <c r="F9" s="18">
        <f>E9-G9</f>
        <v>1000000</v>
      </c>
      <c r="G9" s="18">
        <v>19000000</v>
      </c>
      <c r="H9" s="25" t="s">
        <v>39</v>
      </c>
      <c r="I9" s="25" t="s">
        <v>64</v>
      </c>
      <c r="J9" s="25" t="s">
        <v>119</v>
      </c>
      <c r="K9" s="25" t="s">
        <v>40</v>
      </c>
      <c r="L9" s="25" t="s">
        <v>68</v>
      </c>
      <c r="M9" s="25" t="s">
        <v>69</v>
      </c>
      <c r="N9" s="25" t="s">
        <v>70</v>
      </c>
      <c r="O9" s="25">
        <v>8008948418</v>
      </c>
      <c r="P9" s="18">
        <f t="shared" ref="P9:P14" si="7">ROUNDDOWN($G9/$P$1,0)</f>
        <v>19</v>
      </c>
      <c r="Q9" s="18"/>
      <c r="R9" s="18"/>
      <c r="S9" s="18">
        <f t="shared" ref="S9:S14" si="8">ROUNDDOWN(($G9-$P9*$P$1-$Q9*$Q$1-$R9*$R$1)/$S$1,0)</f>
        <v>0</v>
      </c>
      <c r="T9" s="18">
        <f t="shared" ref="T9:T14" si="9">ROUNDDOWN(($G9-$P9*$P$1-$Q9*$Q$1-$R9*$R$1-$S9*$S$1)/$T$1,0)</f>
        <v>0</v>
      </c>
      <c r="U9" s="18">
        <f t="shared" ref="U9:U14" si="10">ROUNDDOWN(($G9-$P9*$P$1-$Q9*$Q$1-$R9*$R$1-$S9*$S$1-$T9*$T$1)/$U$1,0)</f>
        <v>0</v>
      </c>
      <c r="V9" s="18">
        <f t="shared" ref="V9:V14" si="11">SUMPRODUCT(P9:U9,$P$1:$U$1)</f>
        <v>19000000</v>
      </c>
      <c r="W9" s="19">
        <f t="shared" si="1"/>
        <v>0</v>
      </c>
    </row>
    <row r="10" spans="1:24" x14ac:dyDescent="0.25">
      <c r="A10" s="25">
        <v>7</v>
      </c>
      <c r="B10" s="25" t="s">
        <v>55</v>
      </c>
      <c r="C10" s="25" t="s">
        <v>56</v>
      </c>
      <c r="D10" s="25" t="s">
        <v>63</v>
      </c>
      <c r="E10" s="18">
        <v>15000000</v>
      </c>
      <c r="F10" s="18">
        <f t="shared" si="2"/>
        <v>500000</v>
      </c>
      <c r="G10" s="18">
        <v>14500000</v>
      </c>
      <c r="H10" s="25" t="s">
        <v>39</v>
      </c>
      <c r="I10" s="25" t="s">
        <v>65</v>
      </c>
      <c r="J10" s="27" t="s">
        <v>128</v>
      </c>
      <c r="K10" s="25" t="s">
        <v>122</v>
      </c>
      <c r="L10" s="25" t="s">
        <v>134</v>
      </c>
      <c r="M10" s="25" t="s">
        <v>135</v>
      </c>
      <c r="N10" s="25" t="s">
        <v>136</v>
      </c>
      <c r="O10" s="25">
        <v>8119666306</v>
      </c>
      <c r="P10" s="18">
        <f t="shared" si="7"/>
        <v>14</v>
      </c>
      <c r="Q10" s="18"/>
      <c r="R10" s="18"/>
      <c r="S10" s="18">
        <f t="shared" si="8"/>
        <v>5</v>
      </c>
      <c r="T10" s="18">
        <f t="shared" si="9"/>
        <v>0</v>
      </c>
      <c r="U10" s="18">
        <f t="shared" si="10"/>
        <v>0</v>
      </c>
      <c r="V10" s="18">
        <f t="shared" si="11"/>
        <v>14500000</v>
      </c>
      <c r="W10" s="19">
        <f t="shared" si="1"/>
        <v>0</v>
      </c>
    </row>
    <row r="11" spans="1:24" x14ac:dyDescent="0.25">
      <c r="A11" s="25">
        <v>8</v>
      </c>
      <c r="B11" s="25" t="s">
        <v>57</v>
      </c>
      <c r="C11" s="25" t="s">
        <v>58</v>
      </c>
      <c r="D11" s="25" t="s">
        <v>63</v>
      </c>
      <c r="E11" s="18">
        <v>10000000</v>
      </c>
      <c r="F11" s="18">
        <f t="shared" si="2"/>
        <v>0</v>
      </c>
      <c r="G11" s="18">
        <v>10000000</v>
      </c>
      <c r="H11" s="25" t="s">
        <v>39</v>
      </c>
      <c r="I11" s="25" t="s">
        <v>66</v>
      </c>
      <c r="J11" s="25" t="s">
        <v>120</v>
      </c>
      <c r="K11" s="25" t="s">
        <v>40</v>
      </c>
      <c r="L11" s="25" t="s">
        <v>71</v>
      </c>
      <c r="M11" s="25" t="s">
        <v>72</v>
      </c>
      <c r="N11" s="25" t="s">
        <v>73</v>
      </c>
      <c r="O11" s="25">
        <v>8008946964</v>
      </c>
      <c r="P11" s="18">
        <f t="shared" si="7"/>
        <v>10</v>
      </c>
      <c r="Q11" s="18"/>
      <c r="R11" s="18"/>
      <c r="S11" s="18">
        <f t="shared" si="8"/>
        <v>0</v>
      </c>
      <c r="T11" s="18">
        <f t="shared" si="9"/>
        <v>0</v>
      </c>
      <c r="U11" s="18">
        <f t="shared" si="10"/>
        <v>0</v>
      </c>
      <c r="V11" s="18">
        <f t="shared" si="11"/>
        <v>10000000</v>
      </c>
      <c r="W11" s="19">
        <f t="shared" si="1"/>
        <v>0</v>
      </c>
    </row>
    <row r="12" spans="1:24" x14ac:dyDescent="0.25">
      <c r="A12" s="25">
        <v>9</v>
      </c>
      <c r="B12" s="25" t="s">
        <v>59</v>
      </c>
      <c r="C12" s="25" t="s">
        <v>60</v>
      </c>
      <c r="D12" s="25" t="s">
        <v>63</v>
      </c>
      <c r="E12" s="18">
        <v>7000000</v>
      </c>
      <c r="F12" s="18">
        <f t="shared" si="2"/>
        <v>0</v>
      </c>
      <c r="G12" s="18">
        <v>7000000</v>
      </c>
      <c r="H12" s="25" t="s">
        <v>39</v>
      </c>
      <c r="I12" s="25" t="s">
        <v>67</v>
      </c>
      <c r="J12" s="25" t="s">
        <v>121</v>
      </c>
      <c r="K12" s="25" t="s">
        <v>122</v>
      </c>
      <c r="L12" s="25" t="s">
        <v>137</v>
      </c>
      <c r="M12" s="25" t="s">
        <v>138</v>
      </c>
      <c r="N12" s="25" t="s">
        <v>139</v>
      </c>
      <c r="O12" s="25">
        <v>3800822237</v>
      </c>
      <c r="P12" s="18">
        <f t="shared" si="7"/>
        <v>7</v>
      </c>
      <c r="Q12" s="18"/>
      <c r="R12" s="18"/>
      <c r="S12" s="18">
        <f t="shared" si="8"/>
        <v>0</v>
      </c>
      <c r="T12" s="18">
        <f t="shared" si="9"/>
        <v>0</v>
      </c>
      <c r="U12" s="18">
        <f t="shared" si="10"/>
        <v>0</v>
      </c>
      <c r="V12" s="18">
        <f t="shared" si="11"/>
        <v>7000000</v>
      </c>
      <c r="W12" s="19">
        <f t="shared" si="1"/>
        <v>0</v>
      </c>
    </row>
    <row r="13" spans="1:24" x14ac:dyDescent="0.25">
      <c r="A13" s="25">
        <v>10</v>
      </c>
      <c r="B13" s="25" t="s">
        <v>61</v>
      </c>
      <c r="C13" s="25" t="s">
        <v>62</v>
      </c>
      <c r="D13" s="25" t="s">
        <v>63</v>
      </c>
      <c r="E13" s="18">
        <v>5000000</v>
      </c>
      <c r="F13" s="18">
        <f t="shared" si="2"/>
        <v>0</v>
      </c>
      <c r="G13" s="18">
        <v>5000000</v>
      </c>
      <c r="H13" s="25" t="s">
        <v>39</v>
      </c>
      <c r="I13" s="25" t="s">
        <v>28</v>
      </c>
      <c r="J13" s="25" t="s">
        <v>117</v>
      </c>
      <c r="K13" s="25" t="s">
        <v>40</v>
      </c>
      <c r="L13" s="25" t="s">
        <v>140</v>
      </c>
      <c r="M13" s="25" t="s">
        <v>141</v>
      </c>
      <c r="N13" s="25" t="s">
        <v>73</v>
      </c>
      <c r="O13" s="25">
        <v>8008945544</v>
      </c>
      <c r="P13" s="18">
        <f t="shared" si="7"/>
        <v>5</v>
      </c>
      <c r="Q13" s="18"/>
      <c r="R13" s="18"/>
      <c r="S13" s="18">
        <f t="shared" si="8"/>
        <v>0</v>
      </c>
      <c r="T13" s="18">
        <f t="shared" si="9"/>
        <v>0</v>
      </c>
      <c r="U13" s="18">
        <f t="shared" si="10"/>
        <v>0</v>
      </c>
      <c r="V13" s="18">
        <f t="shared" si="11"/>
        <v>5000000</v>
      </c>
      <c r="W13" s="19">
        <f t="shared" si="1"/>
        <v>0</v>
      </c>
    </row>
    <row r="14" spans="1:24" x14ac:dyDescent="0.25">
      <c r="A14" s="25">
        <v>11</v>
      </c>
      <c r="B14" s="25" t="s">
        <v>74</v>
      </c>
      <c r="C14" s="25" t="s">
        <v>75</v>
      </c>
      <c r="D14" s="25" t="s">
        <v>80</v>
      </c>
      <c r="E14" s="18">
        <v>19709340</v>
      </c>
      <c r="F14" s="18">
        <f t="shared" si="2"/>
        <v>970934</v>
      </c>
      <c r="G14" s="18">
        <v>18738406</v>
      </c>
      <c r="H14" s="25" t="s">
        <v>39</v>
      </c>
      <c r="I14" s="25" t="s">
        <v>147</v>
      </c>
      <c r="J14" s="25" t="s">
        <v>148</v>
      </c>
      <c r="K14" s="25" t="s">
        <v>149</v>
      </c>
      <c r="L14" s="25" t="s">
        <v>142</v>
      </c>
      <c r="M14" s="25" t="s">
        <v>143</v>
      </c>
      <c r="N14" s="25" t="s">
        <v>144</v>
      </c>
      <c r="O14" s="25">
        <v>8119399682</v>
      </c>
      <c r="P14" s="18">
        <f t="shared" si="7"/>
        <v>18</v>
      </c>
      <c r="Q14" s="18"/>
      <c r="R14" s="18"/>
      <c r="S14" s="18">
        <f t="shared" si="8"/>
        <v>7</v>
      </c>
      <c r="T14" s="18">
        <f t="shared" si="9"/>
        <v>0</v>
      </c>
      <c r="U14" s="18">
        <f t="shared" si="10"/>
        <v>3</v>
      </c>
      <c r="V14" s="18">
        <f t="shared" si="11"/>
        <v>18730000</v>
      </c>
      <c r="W14" s="19">
        <f t="shared" si="1"/>
        <v>-8406</v>
      </c>
    </row>
    <row r="15" spans="1:24" hidden="1" x14ac:dyDescent="0.25">
      <c r="A15" s="25">
        <v>12</v>
      </c>
      <c r="B15" s="25" t="s">
        <v>76</v>
      </c>
      <c r="C15" s="25" t="s">
        <v>77</v>
      </c>
      <c r="D15" s="25" t="s">
        <v>80</v>
      </c>
      <c r="E15" s="18">
        <v>13771400</v>
      </c>
      <c r="F15" s="18">
        <f t="shared" si="2"/>
        <v>377140</v>
      </c>
      <c r="G15" s="18">
        <v>13394260</v>
      </c>
      <c r="H15" s="25" t="s">
        <v>39</v>
      </c>
      <c r="I15" s="25" t="s">
        <v>87</v>
      </c>
      <c r="J15" s="25" t="s">
        <v>123</v>
      </c>
      <c r="K15" s="25" t="s">
        <v>40</v>
      </c>
      <c r="L15" s="25" t="s">
        <v>81</v>
      </c>
      <c r="M15" s="25" t="s">
        <v>82</v>
      </c>
      <c r="N15" s="25" t="s">
        <v>83</v>
      </c>
      <c r="O15" s="25">
        <v>8014722313</v>
      </c>
      <c r="P15" s="18"/>
      <c r="Q15" s="18">
        <v>26</v>
      </c>
      <c r="R15" s="18">
        <v>1</v>
      </c>
      <c r="S15" s="18">
        <v>1</v>
      </c>
      <c r="T15" s="18">
        <v>1</v>
      </c>
      <c r="U15" s="18">
        <v>4</v>
      </c>
      <c r="V15" s="18">
        <f>SUMPRODUCT(P15:U15,$P$1:$U$1)</f>
        <v>13390000</v>
      </c>
      <c r="W15" s="19">
        <f t="shared" si="1"/>
        <v>-4260</v>
      </c>
      <c r="X15" t="s">
        <v>151</v>
      </c>
    </row>
    <row r="16" spans="1:24" x14ac:dyDescent="0.25">
      <c r="A16" s="25">
        <v>13</v>
      </c>
      <c r="B16" s="25" t="s">
        <v>78</v>
      </c>
      <c r="C16" s="25" t="s">
        <v>79</v>
      </c>
      <c r="D16" s="25" t="s">
        <v>80</v>
      </c>
      <c r="E16" s="18">
        <v>10564240</v>
      </c>
      <c r="F16" s="18">
        <f t="shared" si="2"/>
        <v>56424</v>
      </c>
      <c r="G16" s="18">
        <v>10507816</v>
      </c>
      <c r="H16" s="25" t="s">
        <v>39</v>
      </c>
      <c r="I16" s="25" t="s">
        <v>88</v>
      </c>
      <c r="J16" s="25" t="s">
        <v>124</v>
      </c>
      <c r="K16" s="25" t="s">
        <v>40</v>
      </c>
      <c r="L16" s="25" t="s">
        <v>84</v>
      </c>
      <c r="M16" s="25" t="s">
        <v>85</v>
      </c>
      <c r="N16" s="25" t="s">
        <v>86</v>
      </c>
      <c r="O16" s="25">
        <v>8461788595</v>
      </c>
      <c r="P16" s="18">
        <f t="shared" ref="P16:P28" si="12">ROUNDDOWN($G16/$P$1,0)</f>
        <v>10</v>
      </c>
      <c r="Q16" s="18"/>
      <c r="R16" s="18"/>
      <c r="S16" s="18">
        <f t="shared" ref="S16:S28" si="13">ROUNDDOWN(($G16-$P16*$P$1-$Q16*$Q$1-$R16*$R$1)/$S$1,0)</f>
        <v>5</v>
      </c>
      <c r="T16" s="18">
        <f t="shared" ref="T16:T28" si="14">ROUNDDOWN(($G16-$P16*$P$1-$Q16*$Q$1-$R16*$R$1-$S16*$S$1)/$T$1,0)</f>
        <v>0</v>
      </c>
      <c r="U16" s="18">
        <f t="shared" ref="U16:U28" si="15">ROUNDDOWN(($G16-$P16*$P$1-$Q16*$Q$1-$R16*$R$1-$S16*$S$1-$T16*$T$1)/$U$1,0)</f>
        <v>0</v>
      </c>
      <c r="V16" s="18">
        <f t="shared" ref="V16:V28" si="16">SUMPRODUCT(P16:U16,$P$1:$U$1)</f>
        <v>10500000</v>
      </c>
      <c r="W16" s="19">
        <f t="shared" si="1"/>
        <v>-7816</v>
      </c>
    </row>
    <row r="17" spans="1:23" x14ac:dyDescent="0.25">
      <c r="A17" s="25">
        <v>14</v>
      </c>
      <c r="B17" s="25" t="s">
        <v>55</v>
      </c>
      <c r="C17" s="25" t="s">
        <v>56</v>
      </c>
      <c r="D17" s="25" t="s">
        <v>80</v>
      </c>
      <c r="E17" s="18">
        <v>25109080</v>
      </c>
      <c r="F17" s="18">
        <f t="shared" si="2"/>
        <v>1510908</v>
      </c>
      <c r="G17" s="18">
        <v>23598172</v>
      </c>
      <c r="H17" s="25" t="s">
        <v>39</v>
      </c>
      <c r="I17" s="25" t="s">
        <v>65</v>
      </c>
      <c r="J17" s="27" t="s">
        <v>128</v>
      </c>
      <c r="K17" s="25" t="s">
        <v>122</v>
      </c>
      <c r="L17" s="25" t="s">
        <v>134</v>
      </c>
      <c r="M17" s="25" t="s">
        <v>135</v>
      </c>
      <c r="N17" s="25" t="s">
        <v>136</v>
      </c>
      <c r="O17" s="25">
        <v>8119666306</v>
      </c>
      <c r="P17" s="18">
        <f t="shared" si="12"/>
        <v>23</v>
      </c>
      <c r="Q17" s="18"/>
      <c r="R17" s="18"/>
      <c r="S17" s="18">
        <f t="shared" si="13"/>
        <v>5</v>
      </c>
      <c r="T17" s="18">
        <f t="shared" si="14"/>
        <v>1</v>
      </c>
      <c r="U17" s="18">
        <f t="shared" si="15"/>
        <v>4</v>
      </c>
      <c r="V17" s="18">
        <f t="shared" si="16"/>
        <v>23590000</v>
      </c>
      <c r="W17" s="19">
        <f t="shared" si="1"/>
        <v>-8172</v>
      </c>
    </row>
    <row r="18" spans="1:23" x14ac:dyDescent="0.25">
      <c r="A18" s="25">
        <v>15</v>
      </c>
      <c r="B18" s="25" t="s">
        <v>74</v>
      </c>
      <c r="C18" s="25" t="s">
        <v>75</v>
      </c>
      <c r="D18" s="25" t="s">
        <v>110</v>
      </c>
      <c r="E18" s="18">
        <v>200000</v>
      </c>
      <c r="F18" s="18">
        <f t="shared" si="2"/>
        <v>0</v>
      </c>
      <c r="G18" s="18">
        <v>200000</v>
      </c>
      <c r="H18" s="25" t="s">
        <v>39</v>
      </c>
      <c r="I18" s="25" t="s">
        <v>147</v>
      </c>
      <c r="J18" s="25" t="s">
        <v>148</v>
      </c>
      <c r="K18" s="25" t="s">
        <v>149</v>
      </c>
      <c r="L18" s="25" t="s">
        <v>95</v>
      </c>
      <c r="M18" s="25" t="s">
        <v>96</v>
      </c>
      <c r="N18" s="25"/>
      <c r="O18" s="25">
        <v>8429990077</v>
      </c>
      <c r="P18" s="18">
        <f t="shared" si="12"/>
        <v>0</v>
      </c>
      <c r="Q18" s="18"/>
      <c r="R18" s="18"/>
      <c r="S18" s="18">
        <f t="shared" si="13"/>
        <v>2</v>
      </c>
      <c r="T18" s="18">
        <f t="shared" si="14"/>
        <v>0</v>
      </c>
      <c r="U18" s="18">
        <f t="shared" si="15"/>
        <v>0</v>
      </c>
      <c r="V18" s="18">
        <f t="shared" si="16"/>
        <v>200000</v>
      </c>
      <c r="W18" s="19">
        <f t="shared" si="1"/>
        <v>0</v>
      </c>
    </row>
    <row r="19" spans="1:23" x14ac:dyDescent="0.25">
      <c r="A19" s="25">
        <v>16</v>
      </c>
      <c r="B19" s="25" t="s">
        <v>74</v>
      </c>
      <c r="C19" s="25" t="s">
        <v>75</v>
      </c>
      <c r="D19" s="25" t="s">
        <v>110</v>
      </c>
      <c r="E19" s="18">
        <v>1000000</v>
      </c>
      <c r="F19" s="18">
        <f t="shared" si="2"/>
        <v>0</v>
      </c>
      <c r="G19" s="18">
        <v>1000000</v>
      </c>
      <c r="H19" s="25" t="s">
        <v>39</v>
      </c>
      <c r="I19" s="25" t="s">
        <v>147</v>
      </c>
      <c r="J19" s="25" t="s">
        <v>148</v>
      </c>
      <c r="K19" s="25" t="s">
        <v>149</v>
      </c>
      <c r="L19" s="25" t="s">
        <v>97</v>
      </c>
      <c r="M19" s="25" t="s">
        <v>98</v>
      </c>
      <c r="N19" s="25"/>
      <c r="O19" s="25">
        <v>8467924501</v>
      </c>
      <c r="P19" s="18">
        <f t="shared" si="12"/>
        <v>1</v>
      </c>
      <c r="Q19" s="18"/>
      <c r="R19" s="18"/>
      <c r="S19" s="18">
        <f t="shared" si="13"/>
        <v>0</v>
      </c>
      <c r="T19" s="18">
        <f t="shared" si="14"/>
        <v>0</v>
      </c>
      <c r="U19" s="18">
        <f t="shared" si="15"/>
        <v>0</v>
      </c>
      <c r="V19" s="18">
        <f t="shared" si="16"/>
        <v>1000000</v>
      </c>
      <c r="W19" s="19">
        <f t="shared" si="1"/>
        <v>0</v>
      </c>
    </row>
    <row r="20" spans="1:23" x14ac:dyDescent="0.25">
      <c r="A20" s="25">
        <v>17</v>
      </c>
      <c r="B20" s="25" t="s">
        <v>89</v>
      </c>
      <c r="C20" s="25" t="s">
        <v>90</v>
      </c>
      <c r="D20" s="25" t="s">
        <v>110</v>
      </c>
      <c r="E20" s="18">
        <v>500000</v>
      </c>
      <c r="F20" s="18">
        <f t="shared" si="2"/>
        <v>0</v>
      </c>
      <c r="G20" s="18">
        <v>500000</v>
      </c>
      <c r="H20" s="25" t="s">
        <v>39</v>
      </c>
      <c r="I20" s="25" t="s">
        <v>108</v>
      </c>
      <c r="J20" s="25" t="s">
        <v>125</v>
      </c>
      <c r="K20" s="25" t="s">
        <v>149</v>
      </c>
      <c r="L20" s="25" t="s">
        <v>99</v>
      </c>
      <c r="M20" s="25" t="s">
        <v>100</v>
      </c>
      <c r="N20" s="25"/>
      <c r="O20" s="25">
        <v>400765606</v>
      </c>
      <c r="P20" s="18">
        <f t="shared" si="12"/>
        <v>0</v>
      </c>
      <c r="Q20" s="18"/>
      <c r="R20" s="18"/>
      <c r="S20" s="18">
        <f t="shared" si="13"/>
        <v>5</v>
      </c>
      <c r="T20" s="18">
        <f t="shared" si="14"/>
        <v>0</v>
      </c>
      <c r="U20" s="18">
        <f t="shared" si="15"/>
        <v>0</v>
      </c>
      <c r="V20" s="18">
        <f t="shared" si="16"/>
        <v>500000</v>
      </c>
      <c r="W20" s="19">
        <f t="shared" si="1"/>
        <v>0</v>
      </c>
    </row>
    <row r="21" spans="1:23" hidden="1" x14ac:dyDescent="0.25">
      <c r="A21" s="25">
        <v>18</v>
      </c>
      <c r="B21" s="25" t="s">
        <v>91</v>
      </c>
      <c r="C21" s="25" t="s">
        <v>92</v>
      </c>
      <c r="D21" s="25" t="s">
        <v>110</v>
      </c>
      <c r="E21" s="18">
        <v>200000</v>
      </c>
      <c r="F21" s="18">
        <f t="shared" si="2"/>
        <v>0</v>
      </c>
      <c r="G21" s="18">
        <v>200000</v>
      </c>
      <c r="H21" s="25" t="s">
        <v>39</v>
      </c>
      <c r="I21" s="25" t="s">
        <v>109</v>
      </c>
      <c r="J21" s="25" t="s">
        <v>148</v>
      </c>
      <c r="K21" s="25" t="s">
        <v>149</v>
      </c>
      <c r="L21" s="25" t="s">
        <v>101</v>
      </c>
      <c r="M21" s="25" t="s">
        <v>102</v>
      </c>
      <c r="N21" s="25"/>
      <c r="O21" s="25"/>
      <c r="P21" s="18">
        <f t="shared" si="12"/>
        <v>0</v>
      </c>
      <c r="Q21" s="18"/>
      <c r="R21" s="18"/>
      <c r="S21" s="18">
        <f t="shared" si="13"/>
        <v>2</v>
      </c>
      <c r="T21" s="18">
        <f t="shared" si="14"/>
        <v>0</v>
      </c>
      <c r="U21" s="18">
        <f t="shared" si="15"/>
        <v>0</v>
      </c>
      <c r="V21" s="18">
        <f t="shared" si="16"/>
        <v>200000</v>
      </c>
      <c r="W21" s="19">
        <f t="shared" si="1"/>
        <v>0</v>
      </c>
    </row>
    <row r="22" spans="1:23" x14ac:dyDescent="0.25">
      <c r="A22" s="25">
        <v>19</v>
      </c>
      <c r="B22" s="25" t="s">
        <v>55</v>
      </c>
      <c r="C22" s="25" t="s">
        <v>56</v>
      </c>
      <c r="D22" s="25" t="s">
        <v>110</v>
      </c>
      <c r="E22" s="18">
        <v>200000</v>
      </c>
      <c r="F22" s="18">
        <f t="shared" si="2"/>
        <v>0</v>
      </c>
      <c r="G22" s="18">
        <v>200000</v>
      </c>
      <c r="H22" s="25" t="s">
        <v>39</v>
      </c>
      <c r="I22" s="25" t="s">
        <v>65</v>
      </c>
      <c r="J22" s="27" t="s">
        <v>128</v>
      </c>
      <c r="K22" s="25" t="s">
        <v>122</v>
      </c>
      <c r="L22" s="25" t="s">
        <v>103</v>
      </c>
      <c r="M22" s="25" t="s">
        <v>104</v>
      </c>
      <c r="N22" s="25"/>
      <c r="O22" s="25">
        <v>8107023879</v>
      </c>
      <c r="P22" s="18">
        <f t="shared" si="12"/>
        <v>0</v>
      </c>
      <c r="Q22" s="18"/>
      <c r="R22" s="18"/>
      <c r="S22" s="18">
        <f t="shared" si="13"/>
        <v>2</v>
      </c>
      <c r="T22" s="18">
        <f t="shared" si="14"/>
        <v>0</v>
      </c>
      <c r="U22" s="18">
        <f t="shared" si="15"/>
        <v>0</v>
      </c>
      <c r="V22" s="18">
        <f t="shared" si="16"/>
        <v>200000</v>
      </c>
      <c r="W22" s="19">
        <f t="shared" si="1"/>
        <v>0</v>
      </c>
    </row>
    <row r="23" spans="1:23" x14ac:dyDescent="0.25">
      <c r="A23" s="25">
        <v>20</v>
      </c>
      <c r="B23" s="25" t="s">
        <v>93</v>
      </c>
      <c r="C23" s="25" t="s">
        <v>94</v>
      </c>
      <c r="D23" s="25" t="s">
        <v>110</v>
      </c>
      <c r="E23" s="18">
        <v>200000</v>
      </c>
      <c r="F23" s="18">
        <f t="shared" si="2"/>
        <v>0</v>
      </c>
      <c r="G23" s="18">
        <v>200000</v>
      </c>
      <c r="H23" s="25" t="s">
        <v>39</v>
      </c>
      <c r="I23" s="25" t="s">
        <v>88</v>
      </c>
      <c r="J23" s="25" t="s">
        <v>124</v>
      </c>
      <c r="K23" s="25" t="s">
        <v>40</v>
      </c>
      <c r="L23" s="25" t="s">
        <v>105</v>
      </c>
      <c r="M23" s="25" t="s">
        <v>106</v>
      </c>
      <c r="N23" s="25"/>
      <c r="O23" s="25" t="s">
        <v>107</v>
      </c>
      <c r="P23" s="18">
        <f t="shared" si="12"/>
        <v>0</v>
      </c>
      <c r="Q23" s="18"/>
      <c r="R23" s="18"/>
      <c r="S23" s="18">
        <f t="shared" si="13"/>
        <v>2</v>
      </c>
      <c r="T23" s="18">
        <f t="shared" si="14"/>
        <v>0</v>
      </c>
      <c r="U23" s="18">
        <f t="shared" si="15"/>
        <v>0</v>
      </c>
      <c r="V23" s="18">
        <f t="shared" si="16"/>
        <v>200000</v>
      </c>
      <c r="W23" s="19">
        <f t="shared" si="1"/>
        <v>0</v>
      </c>
    </row>
    <row r="24" spans="1:23" x14ac:dyDescent="0.25">
      <c r="A24" s="25">
        <v>21</v>
      </c>
      <c r="B24" s="25" t="s">
        <v>74</v>
      </c>
      <c r="C24" s="25" t="s">
        <v>75</v>
      </c>
      <c r="D24" s="25" t="s">
        <v>111</v>
      </c>
      <c r="E24" s="18">
        <v>600000</v>
      </c>
      <c r="F24" s="18">
        <f t="shared" si="2"/>
        <v>0</v>
      </c>
      <c r="G24" s="18">
        <v>600000</v>
      </c>
      <c r="H24" s="25" t="s">
        <v>39</v>
      </c>
      <c r="I24" s="25" t="s">
        <v>147</v>
      </c>
      <c r="J24" s="25" t="s">
        <v>148</v>
      </c>
      <c r="K24" s="25" t="s">
        <v>149</v>
      </c>
      <c r="L24" s="25" t="s">
        <v>142</v>
      </c>
      <c r="M24" s="25" t="s">
        <v>143</v>
      </c>
      <c r="N24" s="25"/>
      <c r="O24" s="25">
        <v>8119399682</v>
      </c>
      <c r="P24" s="18">
        <f t="shared" si="12"/>
        <v>0</v>
      </c>
      <c r="Q24" s="18"/>
      <c r="R24" s="18"/>
      <c r="S24" s="18">
        <f t="shared" si="13"/>
        <v>6</v>
      </c>
      <c r="T24" s="18">
        <f t="shared" si="14"/>
        <v>0</v>
      </c>
      <c r="U24" s="18">
        <f t="shared" si="15"/>
        <v>0</v>
      </c>
      <c r="V24" s="18">
        <f t="shared" si="16"/>
        <v>600000</v>
      </c>
      <c r="W24" s="19">
        <f t="shared" si="1"/>
        <v>0</v>
      </c>
    </row>
    <row r="25" spans="1:23" x14ac:dyDescent="0.25">
      <c r="A25" s="25">
        <v>23</v>
      </c>
      <c r="B25" s="25" t="s">
        <v>89</v>
      </c>
      <c r="C25" s="25" t="s">
        <v>90</v>
      </c>
      <c r="D25" s="25" t="s">
        <v>111</v>
      </c>
      <c r="E25" s="18">
        <v>200000</v>
      </c>
      <c r="F25" s="18">
        <f t="shared" si="2"/>
        <v>0</v>
      </c>
      <c r="G25" s="18">
        <v>200000</v>
      </c>
      <c r="H25" s="25" t="s">
        <v>39</v>
      </c>
      <c r="I25" s="25" t="s">
        <v>108</v>
      </c>
      <c r="J25" s="25" t="s">
        <v>125</v>
      </c>
      <c r="K25" s="25" t="s">
        <v>149</v>
      </c>
      <c r="L25" s="25" t="s">
        <v>112</v>
      </c>
      <c r="M25" s="25" t="s">
        <v>115</v>
      </c>
      <c r="N25" s="25" t="s">
        <v>49</v>
      </c>
      <c r="O25" s="25">
        <v>401351950</v>
      </c>
      <c r="P25" s="18">
        <f t="shared" si="12"/>
        <v>0</v>
      </c>
      <c r="Q25" s="18"/>
      <c r="R25" s="18"/>
      <c r="S25" s="18">
        <f t="shared" si="13"/>
        <v>2</v>
      </c>
      <c r="T25" s="18">
        <f t="shared" si="14"/>
        <v>0</v>
      </c>
      <c r="U25" s="18">
        <f t="shared" si="15"/>
        <v>0</v>
      </c>
      <c r="V25" s="18">
        <f t="shared" si="16"/>
        <v>200000</v>
      </c>
      <c r="W25" s="19">
        <f t="shared" si="1"/>
        <v>0</v>
      </c>
    </row>
    <row r="26" spans="1:23" hidden="1" x14ac:dyDescent="0.25">
      <c r="A26" s="25">
        <v>24</v>
      </c>
      <c r="B26" s="25" t="s">
        <v>91</v>
      </c>
      <c r="C26" s="25" t="s">
        <v>92</v>
      </c>
      <c r="D26" s="25" t="s">
        <v>111</v>
      </c>
      <c r="E26" s="18">
        <v>100000</v>
      </c>
      <c r="F26" s="18">
        <f t="shared" si="2"/>
        <v>0</v>
      </c>
      <c r="G26" s="18">
        <v>100000</v>
      </c>
      <c r="H26" s="25" t="s">
        <v>39</v>
      </c>
      <c r="I26" s="25" t="s">
        <v>109</v>
      </c>
      <c r="J26" s="25" t="s">
        <v>148</v>
      </c>
      <c r="K26" s="25" t="s">
        <v>149</v>
      </c>
      <c r="L26" s="25"/>
      <c r="M26" s="25"/>
      <c r="N26" s="25"/>
      <c r="O26" s="25"/>
      <c r="P26" s="18">
        <f t="shared" si="12"/>
        <v>0</v>
      </c>
      <c r="Q26" s="18"/>
      <c r="R26" s="18"/>
      <c r="S26" s="18">
        <f t="shared" si="13"/>
        <v>1</v>
      </c>
      <c r="T26" s="18">
        <f t="shared" si="14"/>
        <v>0</v>
      </c>
      <c r="U26" s="18">
        <f t="shared" si="15"/>
        <v>0</v>
      </c>
      <c r="V26" s="18">
        <f t="shared" si="16"/>
        <v>100000</v>
      </c>
      <c r="W26" s="19">
        <f t="shared" si="1"/>
        <v>0</v>
      </c>
    </row>
    <row r="27" spans="1:23" x14ac:dyDescent="0.25">
      <c r="A27" s="25">
        <v>25</v>
      </c>
      <c r="B27" s="25" t="s">
        <v>55</v>
      </c>
      <c r="C27" s="25" t="s">
        <v>56</v>
      </c>
      <c r="D27" s="25" t="s">
        <v>111</v>
      </c>
      <c r="E27" s="18">
        <v>100000</v>
      </c>
      <c r="F27" s="18">
        <f t="shared" si="2"/>
        <v>0</v>
      </c>
      <c r="G27" s="18">
        <v>100000</v>
      </c>
      <c r="H27" s="25" t="s">
        <v>39</v>
      </c>
      <c r="I27" s="25" t="s">
        <v>65</v>
      </c>
      <c r="J27" s="27" t="s">
        <v>128</v>
      </c>
      <c r="K27" s="25" t="s">
        <v>122</v>
      </c>
      <c r="L27" s="25" t="s">
        <v>145</v>
      </c>
      <c r="M27" s="25" t="s">
        <v>146</v>
      </c>
      <c r="N27" s="25"/>
      <c r="O27" s="25">
        <v>8426863391</v>
      </c>
      <c r="P27" s="18">
        <f t="shared" si="12"/>
        <v>0</v>
      </c>
      <c r="Q27" s="18"/>
      <c r="R27" s="18"/>
      <c r="S27" s="18">
        <f t="shared" si="13"/>
        <v>1</v>
      </c>
      <c r="T27" s="18">
        <f t="shared" si="14"/>
        <v>0</v>
      </c>
      <c r="U27" s="18">
        <f t="shared" si="15"/>
        <v>0</v>
      </c>
      <c r="V27" s="18">
        <f t="shared" si="16"/>
        <v>100000</v>
      </c>
      <c r="W27" s="19">
        <f t="shared" si="1"/>
        <v>0</v>
      </c>
    </row>
    <row r="28" spans="1:23" x14ac:dyDescent="0.25">
      <c r="A28" s="25">
        <v>26</v>
      </c>
      <c r="B28" s="25" t="s">
        <v>93</v>
      </c>
      <c r="C28" s="25" t="s">
        <v>94</v>
      </c>
      <c r="D28" s="25" t="s">
        <v>111</v>
      </c>
      <c r="E28" s="18">
        <v>100000</v>
      </c>
      <c r="F28" s="18">
        <f t="shared" si="2"/>
        <v>0</v>
      </c>
      <c r="G28" s="18">
        <v>100000</v>
      </c>
      <c r="H28" s="25" t="s">
        <v>39</v>
      </c>
      <c r="I28" s="25" t="s">
        <v>88</v>
      </c>
      <c r="J28" s="25" t="s">
        <v>124</v>
      </c>
      <c r="K28" s="25" t="s">
        <v>40</v>
      </c>
      <c r="L28" s="25" t="s">
        <v>113</v>
      </c>
      <c r="M28" s="25" t="s">
        <v>114</v>
      </c>
      <c r="N28" s="25" t="s">
        <v>49</v>
      </c>
      <c r="O28" s="25">
        <v>8122182390</v>
      </c>
      <c r="P28" s="18">
        <f t="shared" si="12"/>
        <v>0</v>
      </c>
      <c r="Q28" s="18"/>
      <c r="R28" s="18"/>
      <c r="S28" s="18">
        <f t="shared" si="13"/>
        <v>1</v>
      </c>
      <c r="T28" s="18">
        <f t="shared" si="14"/>
        <v>0</v>
      </c>
      <c r="U28" s="18">
        <f t="shared" si="15"/>
        <v>0</v>
      </c>
      <c r="V28" s="18">
        <f t="shared" si="16"/>
        <v>100000</v>
      </c>
      <c r="W28" s="19">
        <f t="shared" si="1"/>
        <v>0</v>
      </c>
    </row>
  </sheetData>
  <autoFilter ref="A3:X28" xr:uid="{B99B912D-A2B9-4AAE-B93C-B5412DCC4BCE}">
    <filterColumn colId="14">
      <customFilters>
        <customFilter operator="notEqual" val=" "/>
      </customFilters>
    </filterColumn>
    <filterColumn colId="23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88B2-81D1-4807-8A91-61641A6FFF6F}">
  <dimension ref="A1:U22"/>
  <sheetViews>
    <sheetView tabSelected="1" workbookViewId="0">
      <selection activeCell="J9" sqref="J9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20.140625" bestFit="1" customWidth="1"/>
    <col min="4" max="4" width="11.5703125" bestFit="1" customWidth="1"/>
    <col min="5" max="5" width="10.5703125" bestFit="1" customWidth="1"/>
    <col min="6" max="6" width="12.5703125" bestFit="1" customWidth="1"/>
    <col min="7" max="7" width="8.140625" bestFit="1" customWidth="1"/>
    <col min="8" max="8" width="17" bestFit="1" customWidth="1"/>
    <col min="9" max="9" width="11" bestFit="1" customWidth="1"/>
    <col min="10" max="10" width="48.28515625" bestFit="1" customWidth="1"/>
    <col min="11" max="11" width="25.42578125" customWidth="1"/>
    <col min="12" max="12" width="12.28515625" bestFit="1" customWidth="1"/>
    <col min="13" max="13" width="28.85546875" bestFit="1" customWidth="1"/>
    <col min="14" max="14" width="11.42578125" bestFit="1" customWidth="1"/>
    <col min="21" max="21" width="15.28515625" bestFit="1" customWidth="1"/>
  </cols>
  <sheetData>
    <row r="1" spans="1:21" x14ac:dyDescent="0.25">
      <c r="A1" t="s">
        <v>0</v>
      </c>
      <c r="B1" s="29">
        <v>44063</v>
      </c>
    </row>
    <row r="2" spans="1:21" x14ac:dyDescent="0.25">
      <c r="F2" s="17">
        <f>SUBTOTAL(9,F4:F22)</f>
        <v>128444394</v>
      </c>
      <c r="O2">
        <f>SUBTOTAL(9,O4:O22)</f>
        <v>124</v>
      </c>
      <c r="P2">
        <f>SUBTOTAL(9,P4:P22)</f>
        <v>0</v>
      </c>
      <c r="Q2">
        <f>SUBTOTAL(9,Q4:Q22)</f>
        <v>0</v>
      </c>
      <c r="R2">
        <f>SUBTOTAL(9,R4:R22)</f>
        <v>43</v>
      </c>
      <c r="S2">
        <f>SUBTOTAL(9,S4:S22)</f>
        <v>1</v>
      </c>
      <c r="T2">
        <f>SUBTOTAL(9,T4:T22)</f>
        <v>7</v>
      </c>
      <c r="U2" s="17">
        <f>SUBTOTAL(9,U4:U22)</f>
        <v>128420000</v>
      </c>
    </row>
    <row r="3" spans="1:21" ht="60" x14ac:dyDescent="0.25">
      <c r="A3" s="5" t="s">
        <v>1</v>
      </c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9" t="s">
        <v>22</v>
      </c>
      <c r="H3" s="5" t="s">
        <v>7</v>
      </c>
      <c r="I3" s="5" t="s">
        <v>8</v>
      </c>
      <c r="J3" s="5" t="s">
        <v>9</v>
      </c>
      <c r="K3" s="7" t="s">
        <v>10</v>
      </c>
      <c r="L3" s="7" t="s">
        <v>11</v>
      </c>
      <c r="M3" s="7" t="s">
        <v>12</v>
      </c>
      <c r="N3" s="8" t="s">
        <v>13</v>
      </c>
      <c r="O3" s="9" t="s">
        <v>152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</row>
    <row r="4" spans="1:21" x14ac:dyDescent="0.25">
      <c r="A4" s="25" t="s">
        <v>29</v>
      </c>
      <c r="B4" s="25" t="s">
        <v>30</v>
      </c>
      <c r="C4" s="25" t="s">
        <v>38</v>
      </c>
      <c r="D4" s="18">
        <v>10000000</v>
      </c>
      <c r="E4" s="18">
        <v>0</v>
      </c>
      <c r="F4" s="18">
        <v>10000000</v>
      </c>
      <c r="G4" s="25" t="s">
        <v>39</v>
      </c>
      <c r="H4" s="25" t="s">
        <v>31</v>
      </c>
      <c r="I4" s="27" t="s">
        <v>127</v>
      </c>
      <c r="J4" s="25" t="s">
        <v>40</v>
      </c>
      <c r="K4" s="25" t="s">
        <v>47</v>
      </c>
      <c r="L4" s="25" t="s">
        <v>48</v>
      </c>
      <c r="M4" s="25" t="s">
        <v>49</v>
      </c>
      <c r="N4" s="26">
        <v>8330237481</v>
      </c>
      <c r="O4" s="18">
        <v>10</v>
      </c>
      <c r="P4" s="18"/>
      <c r="Q4" s="18"/>
      <c r="R4" s="18">
        <v>0</v>
      </c>
      <c r="S4" s="18">
        <v>0</v>
      </c>
      <c r="T4" s="18">
        <v>0</v>
      </c>
      <c r="U4" s="18">
        <v>10000000</v>
      </c>
    </row>
    <row r="5" spans="1:21" x14ac:dyDescent="0.25">
      <c r="A5" s="25" t="s">
        <v>32</v>
      </c>
      <c r="B5" s="25" t="s">
        <v>33</v>
      </c>
      <c r="C5" s="25" t="s">
        <v>38</v>
      </c>
      <c r="D5" s="18">
        <v>7000000</v>
      </c>
      <c r="E5" s="18">
        <v>0</v>
      </c>
      <c r="F5" s="18">
        <v>7000000</v>
      </c>
      <c r="G5" s="25" t="s">
        <v>39</v>
      </c>
      <c r="H5" s="25" t="s">
        <v>108</v>
      </c>
      <c r="I5" s="25" t="s">
        <v>125</v>
      </c>
      <c r="J5" s="25" t="s">
        <v>149</v>
      </c>
      <c r="K5" s="24" t="s">
        <v>131</v>
      </c>
      <c r="L5" s="25" t="s">
        <v>132</v>
      </c>
      <c r="M5" s="24" t="s">
        <v>133</v>
      </c>
      <c r="N5" s="26">
        <v>400757958</v>
      </c>
      <c r="O5" s="18">
        <v>7</v>
      </c>
      <c r="P5" s="18"/>
      <c r="Q5" s="18"/>
      <c r="R5" s="18">
        <v>0</v>
      </c>
      <c r="S5" s="18">
        <v>0</v>
      </c>
      <c r="T5" s="18">
        <v>0</v>
      </c>
      <c r="U5" s="18">
        <v>7000000</v>
      </c>
    </row>
    <row r="6" spans="1:21" x14ac:dyDescent="0.25">
      <c r="A6" s="25" t="s">
        <v>53</v>
      </c>
      <c r="B6" s="25" t="s">
        <v>54</v>
      </c>
      <c r="C6" s="25" t="s">
        <v>63</v>
      </c>
      <c r="D6" s="18">
        <v>20000000</v>
      </c>
      <c r="E6" s="18">
        <v>1000000</v>
      </c>
      <c r="F6" s="18">
        <v>19000000</v>
      </c>
      <c r="G6" s="25" t="s">
        <v>39</v>
      </c>
      <c r="H6" s="25" t="s">
        <v>64</v>
      </c>
      <c r="I6" s="25" t="s">
        <v>119</v>
      </c>
      <c r="J6" s="25" t="s">
        <v>40</v>
      </c>
      <c r="K6" s="25" t="s">
        <v>68</v>
      </c>
      <c r="L6" s="25" t="s">
        <v>69</v>
      </c>
      <c r="M6" s="25" t="s">
        <v>70</v>
      </c>
      <c r="N6" s="25">
        <v>8008948418</v>
      </c>
      <c r="O6" s="18">
        <v>19</v>
      </c>
      <c r="P6" s="18"/>
      <c r="Q6" s="18"/>
      <c r="R6" s="18">
        <v>0</v>
      </c>
      <c r="S6" s="18">
        <v>0</v>
      </c>
      <c r="T6" s="18">
        <v>0</v>
      </c>
      <c r="U6" s="18">
        <v>19000000</v>
      </c>
    </row>
    <row r="7" spans="1:21" x14ac:dyDescent="0.25">
      <c r="A7" s="25" t="s">
        <v>55</v>
      </c>
      <c r="B7" s="25" t="s">
        <v>56</v>
      </c>
      <c r="C7" s="25" t="s">
        <v>63</v>
      </c>
      <c r="D7" s="18">
        <v>15000000</v>
      </c>
      <c r="E7" s="18">
        <v>500000</v>
      </c>
      <c r="F7" s="18">
        <v>14500000</v>
      </c>
      <c r="G7" s="25" t="s">
        <v>39</v>
      </c>
      <c r="H7" s="25" t="s">
        <v>65</v>
      </c>
      <c r="I7" s="27" t="s">
        <v>128</v>
      </c>
      <c r="J7" s="25" t="s">
        <v>122</v>
      </c>
      <c r="K7" s="25" t="s">
        <v>134</v>
      </c>
      <c r="L7" s="25" t="s">
        <v>135</v>
      </c>
      <c r="M7" s="25" t="s">
        <v>136</v>
      </c>
      <c r="N7" s="25">
        <v>8119666306</v>
      </c>
      <c r="O7" s="18">
        <v>14</v>
      </c>
      <c r="P7" s="18"/>
      <c r="Q7" s="18"/>
      <c r="R7" s="18">
        <v>5</v>
      </c>
      <c r="S7" s="18">
        <v>0</v>
      </c>
      <c r="T7" s="18">
        <v>0</v>
      </c>
      <c r="U7" s="18">
        <v>14500000</v>
      </c>
    </row>
    <row r="8" spans="1:21" x14ac:dyDescent="0.25">
      <c r="A8" s="25" t="s">
        <v>57</v>
      </c>
      <c r="B8" s="25" t="s">
        <v>58</v>
      </c>
      <c r="C8" s="25" t="s">
        <v>63</v>
      </c>
      <c r="D8" s="18">
        <v>10000000</v>
      </c>
      <c r="E8" s="18">
        <v>0</v>
      </c>
      <c r="F8" s="18">
        <v>10000000</v>
      </c>
      <c r="G8" s="25" t="s">
        <v>39</v>
      </c>
      <c r="H8" s="25" t="s">
        <v>66</v>
      </c>
      <c r="I8" s="25" t="s">
        <v>120</v>
      </c>
      <c r="J8" s="25" t="s">
        <v>40</v>
      </c>
      <c r="K8" s="25" t="s">
        <v>71</v>
      </c>
      <c r="L8" s="25" t="s">
        <v>72</v>
      </c>
      <c r="M8" s="25" t="s">
        <v>73</v>
      </c>
      <c r="N8" s="25">
        <v>8008946964</v>
      </c>
      <c r="O8" s="18">
        <v>10</v>
      </c>
      <c r="P8" s="18"/>
      <c r="Q8" s="18"/>
      <c r="R8" s="18">
        <v>0</v>
      </c>
      <c r="S8" s="18">
        <v>0</v>
      </c>
      <c r="T8" s="18">
        <v>0</v>
      </c>
      <c r="U8" s="18">
        <v>10000000</v>
      </c>
    </row>
    <row r="9" spans="1:21" x14ac:dyDescent="0.25">
      <c r="A9" s="25" t="s">
        <v>59</v>
      </c>
      <c r="B9" s="25" t="s">
        <v>60</v>
      </c>
      <c r="C9" s="25" t="s">
        <v>63</v>
      </c>
      <c r="D9" s="18">
        <v>7000000</v>
      </c>
      <c r="E9" s="18">
        <v>0</v>
      </c>
      <c r="F9" s="18">
        <v>7000000</v>
      </c>
      <c r="G9" s="25" t="s">
        <v>39</v>
      </c>
      <c r="H9" s="25" t="s">
        <v>67</v>
      </c>
      <c r="I9" s="25" t="s">
        <v>121</v>
      </c>
      <c r="J9" s="25" t="s">
        <v>122</v>
      </c>
      <c r="K9" s="25" t="s">
        <v>137</v>
      </c>
      <c r="L9" s="25" t="s">
        <v>138</v>
      </c>
      <c r="M9" s="25" t="s">
        <v>139</v>
      </c>
      <c r="N9" s="25">
        <v>3800822237</v>
      </c>
      <c r="O9" s="18">
        <v>7</v>
      </c>
      <c r="P9" s="18"/>
      <c r="Q9" s="18"/>
      <c r="R9" s="18">
        <v>0</v>
      </c>
      <c r="S9" s="18">
        <v>0</v>
      </c>
      <c r="T9" s="18">
        <v>0</v>
      </c>
      <c r="U9" s="18">
        <v>7000000</v>
      </c>
    </row>
    <row r="10" spans="1:21" x14ac:dyDescent="0.25">
      <c r="A10" s="25" t="s">
        <v>61</v>
      </c>
      <c r="B10" s="25" t="s">
        <v>62</v>
      </c>
      <c r="C10" s="25" t="s">
        <v>63</v>
      </c>
      <c r="D10" s="18">
        <v>5000000</v>
      </c>
      <c r="E10" s="18">
        <v>0</v>
      </c>
      <c r="F10" s="18">
        <v>5000000</v>
      </c>
      <c r="G10" s="25" t="s">
        <v>39</v>
      </c>
      <c r="H10" s="25" t="s">
        <v>28</v>
      </c>
      <c r="I10" s="25" t="s">
        <v>117</v>
      </c>
      <c r="J10" s="25" t="s">
        <v>40</v>
      </c>
      <c r="K10" s="25" t="s">
        <v>140</v>
      </c>
      <c r="L10" s="25" t="s">
        <v>141</v>
      </c>
      <c r="M10" s="25" t="s">
        <v>73</v>
      </c>
      <c r="N10" s="25">
        <v>8008945544</v>
      </c>
      <c r="O10" s="18">
        <v>5</v>
      </c>
      <c r="P10" s="18"/>
      <c r="Q10" s="18"/>
      <c r="R10" s="18">
        <v>0</v>
      </c>
      <c r="S10" s="18">
        <v>0</v>
      </c>
      <c r="T10" s="18">
        <v>0</v>
      </c>
      <c r="U10" s="18">
        <v>5000000</v>
      </c>
    </row>
    <row r="11" spans="1:21" x14ac:dyDescent="0.25">
      <c r="A11" s="25" t="s">
        <v>74</v>
      </c>
      <c r="B11" s="25" t="s">
        <v>75</v>
      </c>
      <c r="C11" s="25" t="s">
        <v>80</v>
      </c>
      <c r="D11" s="18">
        <v>19709340</v>
      </c>
      <c r="E11" s="18">
        <v>970934</v>
      </c>
      <c r="F11" s="18">
        <v>18738406</v>
      </c>
      <c r="G11" s="25" t="s">
        <v>39</v>
      </c>
      <c r="H11" s="25" t="s">
        <v>147</v>
      </c>
      <c r="I11" s="25" t="s">
        <v>148</v>
      </c>
      <c r="J11" s="25" t="s">
        <v>149</v>
      </c>
      <c r="K11" s="25" t="s">
        <v>142</v>
      </c>
      <c r="L11" s="25" t="s">
        <v>143</v>
      </c>
      <c r="M11" s="25" t="s">
        <v>144</v>
      </c>
      <c r="N11" s="25">
        <v>8119399682</v>
      </c>
      <c r="O11" s="18">
        <v>18</v>
      </c>
      <c r="P11" s="18"/>
      <c r="Q11" s="18"/>
      <c r="R11" s="18">
        <v>7</v>
      </c>
      <c r="S11" s="18">
        <v>0</v>
      </c>
      <c r="T11" s="18">
        <v>3</v>
      </c>
      <c r="U11" s="18">
        <v>18730000</v>
      </c>
    </row>
    <row r="12" spans="1:21" x14ac:dyDescent="0.25">
      <c r="A12" s="25" t="s">
        <v>78</v>
      </c>
      <c r="B12" s="25" t="s">
        <v>79</v>
      </c>
      <c r="C12" s="25" t="s">
        <v>80</v>
      </c>
      <c r="D12" s="18">
        <v>10564240</v>
      </c>
      <c r="E12" s="18">
        <v>56424</v>
      </c>
      <c r="F12" s="18">
        <v>10507816</v>
      </c>
      <c r="G12" s="25" t="s">
        <v>39</v>
      </c>
      <c r="H12" s="25" t="s">
        <v>88</v>
      </c>
      <c r="I12" s="25" t="s">
        <v>124</v>
      </c>
      <c r="J12" s="25" t="s">
        <v>40</v>
      </c>
      <c r="K12" s="25" t="s">
        <v>84</v>
      </c>
      <c r="L12" s="25" t="s">
        <v>85</v>
      </c>
      <c r="M12" s="25" t="s">
        <v>86</v>
      </c>
      <c r="N12" s="25">
        <v>8461788595</v>
      </c>
      <c r="O12" s="18">
        <v>10</v>
      </c>
      <c r="P12" s="18"/>
      <c r="Q12" s="18"/>
      <c r="R12" s="18">
        <v>5</v>
      </c>
      <c r="S12" s="18">
        <v>0</v>
      </c>
      <c r="T12" s="18">
        <v>0</v>
      </c>
      <c r="U12" s="18">
        <v>10500000</v>
      </c>
    </row>
    <row r="13" spans="1:21" x14ac:dyDescent="0.25">
      <c r="A13" s="25" t="s">
        <v>55</v>
      </c>
      <c r="B13" s="25" t="s">
        <v>56</v>
      </c>
      <c r="C13" s="25" t="s">
        <v>80</v>
      </c>
      <c r="D13" s="18">
        <v>25109080</v>
      </c>
      <c r="E13" s="18">
        <v>1510908</v>
      </c>
      <c r="F13" s="18">
        <v>23598172</v>
      </c>
      <c r="G13" s="25" t="s">
        <v>39</v>
      </c>
      <c r="H13" s="25" t="s">
        <v>65</v>
      </c>
      <c r="I13" s="27" t="s">
        <v>128</v>
      </c>
      <c r="J13" s="25" t="s">
        <v>122</v>
      </c>
      <c r="K13" s="25" t="s">
        <v>134</v>
      </c>
      <c r="L13" s="25" t="s">
        <v>135</v>
      </c>
      <c r="M13" s="25" t="s">
        <v>136</v>
      </c>
      <c r="N13" s="25">
        <v>8119666306</v>
      </c>
      <c r="O13" s="18">
        <v>23</v>
      </c>
      <c r="P13" s="18"/>
      <c r="Q13" s="18"/>
      <c r="R13" s="18">
        <v>5</v>
      </c>
      <c r="S13" s="18">
        <v>1</v>
      </c>
      <c r="T13" s="18">
        <v>4</v>
      </c>
      <c r="U13" s="18">
        <v>23590000</v>
      </c>
    </row>
    <row r="14" spans="1:21" x14ac:dyDescent="0.25">
      <c r="A14" s="25" t="s">
        <v>74</v>
      </c>
      <c r="B14" s="25" t="s">
        <v>75</v>
      </c>
      <c r="C14" s="25" t="s">
        <v>110</v>
      </c>
      <c r="D14" s="18">
        <v>200000</v>
      </c>
      <c r="E14" s="18">
        <v>0</v>
      </c>
      <c r="F14" s="18">
        <v>200000</v>
      </c>
      <c r="G14" s="25" t="s">
        <v>39</v>
      </c>
      <c r="H14" s="25" t="s">
        <v>147</v>
      </c>
      <c r="I14" s="25" t="s">
        <v>148</v>
      </c>
      <c r="J14" s="25" t="s">
        <v>149</v>
      </c>
      <c r="K14" s="25" t="s">
        <v>95</v>
      </c>
      <c r="L14" s="25" t="s">
        <v>96</v>
      </c>
      <c r="M14" s="25"/>
      <c r="N14" s="25">
        <v>8429990077</v>
      </c>
      <c r="O14" s="18">
        <v>0</v>
      </c>
      <c r="P14" s="18"/>
      <c r="Q14" s="18"/>
      <c r="R14" s="18">
        <v>2</v>
      </c>
      <c r="S14" s="18">
        <v>0</v>
      </c>
      <c r="T14" s="18">
        <v>0</v>
      </c>
      <c r="U14" s="18">
        <v>200000</v>
      </c>
    </row>
    <row r="15" spans="1:21" x14ac:dyDescent="0.25">
      <c r="A15" s="25" t="s">
        <v>74</v>
      </c>
      <c r="B15" s="25" t="s">
        <v>75</v>
      </c>
      <c r="C15" s="25" t="s">
        <v>110</v>
      </c>
      <c r="D15" s="18">
        <v>1000000</v>
      </c>
      <c r="E15" s="18">
        <v>0</v>
      </c>
      <c r="F15" s="18">
        <v>1000000</v>
      </c>
      <c r="G15" s="25" t="s">
        <v>39</v>
      </c>
      <c r="H15" s="25" t="s">
        <v>147</v>
      </c>
      <c r="I15" s="25" t="s">
        <v>148</v>
      </c>
      <c r="J15" s="25" t="s">
        <v>149</v>
      </c>
      <c r="K15" s="25" t="s">
        <v>97</v>
      </c>
      <c r="L15" s="25" t="s">
        <v>98</v>
      </c>
      <c r="M15" s="25"/>
      <c r="N15" s="25">
        <v>8467924501</v>
      </c>
      <c r="O15" s="18">
        <v>1</v>
      </c>
      <c r="P15" s="18"/>
      <c r="Q15" s="18"/>
      <c r="R15" s="18">
        <v>0</v>
      </c>
      <c r="S15" s="18">
        <v>0</v>
      </c>
      <c r="T15" s="18">
        <v>0</v>
      </c>
      <c r="U15" s="18">
        <v>1000000</v>
      </c>
    </row>
    <row r="16" spans="1:21" x14ac:dyDescent="0.25">
      <c r="A16" s="25" t="s">
        <v>89</v>
      </c>
      <c r="B16" s="25" t="s">
        <v>90</v>
      </c>
      <c r="C16" s="25" t="s">
        <v>110</v>
      </c>
      <c r="D16" s="18">
        <v>500000</v>
      </c>
      <c r="E16" s="18">
        <v>0</v>
      </c>
      <c r="F16" s="18">
        <v>500000</v>
      </c>
      <c r="G16" s="25" t="s">
        <v>39</v>
      </c>
      <c r="H16" s="25" t="s">
        <v>108</v>
      </c>
      <c r="I16" s="25" t="s">
        <v>125</v>
      </c>
      <c r="J16" s="25" t="s">
        <v>149</v>
      </c>
      <c r="K16" s="25" t="s">
        <v>99</v>
      </c>
      <c r="L16" s="25" t="s">
        <v>100</v>
      </c>
      <c r="M16" s="25"/>
      <c r="N16" s="25">
        <v>400765606</v>
      </c>
      <c r="O16" s="18">
        <v>0</v>
      </c>
      <c r="P16" s="18"/>
      <c r="Q16" s="18"/>
      <c r="R16" s="18">
        <v>5</v>
      </c>
      <c r="S16" s="18">
        <v>0</v>
      </c>
      <c r="T16" s="18">
        <v>0</v>
      </c>
      <c r="U16" s="18">
        <v>500000</v>
      </c>
    </row>
    <row r="17" spans="1:21" x14ac:dyDescent="0.25">
      <c r="A17" s="25" t="s">
        <v>55</v>
      </c>
      <c r="B17" s="25" t="s">
        <v>56</v>
      </c>
      <c r="C17" s="25" t="s">
        <v>110</v>
      </c>
      <c r="D17" s="18">
        <v>200000</v>
      </c>
      <c r="E17" s="18">
        <v>0</v>
      </c>
      <c r="F17" s="18">
        <v>200000</v>
      </c>
      <c r="G17" s="25" t="s">
        <v>39</v>
      </c>
      <c r="H17" s="25" t="s">
        <v>65</v>
      </c>
      <c r="I17" s="27" t="s">
        <v>128</v>
      </c>
      <c r="J17" s="25" t="s">
        <v>122</v>
      </c>
      <c r="K17" s="25" t="s">
        <v>103</v>
      </c>
      <c r="L17" s="25" t="s">
        <v>104</v>
      </c>
      <c r="M17" s="25"/>
      <c r="N17" s="25">
        <v>8107023879</v>
      </c>
      <c r="O17" s="18">
        <v>0</v>
      </c>
      <c r="P17" s="18"/>
      <c r="Q17" s="18"/>
      <c r="R17" s="18">
        <v>2</v>
      </c>
      <c r="S17" s="18">
        <v>0</v>
      </c>
      <c r="T17" s="18">
        <v>0</v>
      </c>
      <c r="U17" s="18">
        <v>200000</v>
      </c>
    </row>
    <row r="18" spans="1:21" x14ac:dyDescent="0.25">
      <c r="A18" s="25" t="s">
        <v>93</v>
      </c>
      <c r="B18" s="25" t="s">
        <v>94</v>
      </c>
      <c r="C18" s="25" t="s">
        <v>110</v>
      </c>
      <c r="D18" s="18">
        <v>200000</v>
      </c>
      <c r="E18" s="18">
        <v>0</v>
      </c>
      <c r="F18" s="18">
        <v>200000</v>
      </c>
      <c r="G18" s="25" t="s">
        <v>39</v>
      </c>
      <c r="H18" s="25" t="s">
        <v>88</v>
      </c>
      <c r="I18" s="25" t="s">
        <v>124</v>
      </c>
      <c r="J18" s="25" t="s">
        <v>40</v>
      </c>
      <c r="K18" s="25" t="s">
        <v>105</v>
      </c>
      <c r="L18" s="25" t="s">
        <v>106</v>
      </c>
      <c r="M18" s="25"/>
      <c r="N18" s="25" t="s">
        <v>107</v>
      </c>
      <c r="O18" s="18">
        <v>0</v>
      </c>
      <c r="P18" s="18"/>
      <c r="Q18" s="18"/>
      <c r="R18" s="18">
        <v>2</v>
      </c>
      <c r="S18" s="18">
        <v>0</v>
      </c>
      <c r="T18" s="18">
        <v>0</v>
      </c>
      <c r="U18" s="18">
        <v>200000</v>
      </c>
    </row>
    <row r="19" spans="1:21" x14ac:dyDescent="0.25">
      <c r="A19" s="25" t="s">
        <v>74</v>
      </c>
      <c r="B19" s="25" t="s">
        <v>75</v>
      </c>
      <c r="C19" s="25" t="s">
        <v>111</v>
      </c>
      <c r="D19" s="18">
        <v>600000</v>
      </c>
      <c r="E19" s="18">
        <v>0</v>
      </c>
      <c r="F19" s="18">
        <v>600000</v>
      </c>
      <c r="G19" s="25" t="s">
        <v>39</v>
      </c>
      <c r="H19" s="25" t="s">
        <v>147</v>
      </c>
      <c r="I19" s="25" t="s">
        <v>148</v>
      </c>
      <c r="J19" s="25" t="s">
        <v>149</v>
      </c>
      <c r="K19" s="25" t="s">
        <v>142</v>
      </c>
      <c r="L19" s="25" t="s">
        <v>143</v>
      </c>
      <c r="M19" s="25"/>
      <c r="N19" s="25">
        <v>8119399682</v>
      </c>
      <c r="O19" s="18">
        <v>0</v>
      </c>
      <c r="P19" s="18"/>
      <c r="Q19" s="18"/>
      <c r="R19" s="18">
        <v>6</v>
      </c>
      <c r="S19" s="18">
        <v>0</v>
      </c>
      <c r="T19" s="18">
        <v>0</v>
      </c>
      <c r="U19" s="18">
        <v>600000</v>
      </c>
    </row>
    <row r="20" spans="1:21" x14ac:dyDescent="0.25">
      <c r="A20" s="25" t="s">
        <v>89</v>
      </c>
      <c r="B20" s="25" t="s">
        <v>90</v>
      </c>
      <c r="C20" s="25" t="s">
        <v>111</v>
      </c>
      <c r="D20" s="18">
        <v>200000</v>
      </c>
      <c r="E20" s="18">
        <v>0</v>
      </c>
      <c r="F20" s="18">
        <v>200000</v>
      </c>
      <c r="G20" s="25" t="s">
        <v>39</v>
      </c>
      <c r="H20" s="25" t="s">
        <v>108</v>
      </c>
      <c r="I20" s="25" t="s">
        <v>125</v>
      </c>
      <c r="J20" s="25" t="s">
        <v>149</v>
      </c>
      <c r="K20" s="25" t="s">
        <v>112</v>
      </c>
      <c r="L20" s="25" t="s">
        <v>115</v>
      </c>
      <c r="M20" s="25" t="s">
        <v>49</v>
      </c>
      <c r="N20" s="25">
        <v>401351950</v>
      </c>
      <c r="O20" s="18">
        <v>0</v>
      </c>
      <c r="P20" s="18"/>
      <c r="Q20" s="18"/>
      <c r="R20" s="18">
        <v>2</v>
      </c>
      <c r="S20" s="18">
        <v>0</v>
      </c>
      <c r="T20" s="18">
        <v>0</v>
      </c>
      <c r="U20" s="18">
        <v>200000</v>
      </c>
    </row>
    <row r="21" spans="1:21" x14ac:dyDescent="0.25">
      <c r="A21" s="25" t="s">
        <v>55</v>
      </c>
      <c r="B21" s="25" t="s">
        <v>56</v>
      </c>
      <c r="C21" s="25" t="s">
        <v>111</v>
      </c>
      <c r="D21" s="18">
        <v>100000</v>
      </c>
      <c r="E21" s="18">
        <v>0</v>
      </c>
      <c r="F21" s="18">
        <v>100000</v>
      </c>
      <c r="G21" s="25" t="s">
        <v>39</v>
      </c>
      <c r="H21" s="25" t="s">
        <v>65</v>
      </c>
      <c r="I21" s="27" t="s">
        <v>128</v>
      </c>
      <c r="J21" s="25" t="s">
        <v>122</v>
      </c>
      <c r="K21" s="25" t="s">
        <v>145</v>
      </c>
      <c r="L21" s="25" t="s">
        <v>146</v>
      </c>
      <c r="M21" s="25"/>
      <c r="N21" s="25">
        <v>8426863391</v>
      </c>
      <c r="O21" s="18">
        <v>0</v>
      </c>
      <c r="P21" s="18"/>
      <c r="Q21" s="18"/>
      <c r="R21" s="18">
        <v>1</v>
      </c>
      <c r="S21" s="18">
        <v>0</v>
      </c>
      <c r="T21" s="18">
        <v>0</v>
      </c>
      <c r="U21" s="18">
        <v>100000</v>
      </c>
    </row>
    <row r="22" spans="1:21" x14ac:dyDescent="0.25">
      <c r="A22" s="25" t="s">
        <v>93</v>
      </c>
      <c r="B22" s="25" t="s">
        <v>94</v>
      </c>
      <c r="C22" s="25" t="s">
        <v>111</v>
      </c>
      <c r="D22" s="18">
        <v>100000</v>
      </c>
      <c r="E22" s="18">
        <v>0</v>
      </c>
      <c r="F22" s="18">
        <v>100000</v>
      </c>
      <c r="G22" s="25" t="s">
        <v>39</v>
      </c>
      <c r="H22" s="25" t="s">
        <v>88</v>
      </c>
      <c r="I22" s="25" t="s">
        <v>124</v>
      </c>
      <c r="J22" s="25" t="s">
        <v>40</v>
      </c>
      <c r="K22" s="25" t="s">
        <v>113</v>
      </c>
      <c r="L22" s="25" t="s">
        <v>114</v>
      </c>
      <c r="M22" s="25" t="s">
        <v>49</v>
      </c>
      <c r="N22" s="25">
        <v>8122182390</v>
      </c>
      <c r="O22" s="18">
        <v>0</v>
      </c>
      <c r="P22" s="18"/>
      <c r="Q22" s="18"/>
      <c r="R22" s="18">
        <v>1</v>
      </c>
      <c r="S22" s="18">
        <v>0</v>
      </c>
      <c r="T22" s="18">
        <v>0</v>
      </c>
      <c r="U22" s="18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đã giao 0608</vt:lpstr>
      <vt:lpstr>tổng hợp</vt:lpstr>
      <vt:lpstr>giao 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Hanh Quyen</dc:creator>
  <cp:lastModifiedBy>Pham Hanh Quyen</cp:lastModifiedBy>
  <dcterms:created xsi:type="dcterms:W3CDTF">2020-08-05T10:31:34Z</dcterms:created>
  <dcterms:modified xsi:type="dcterms:W3CDTF">2020-08-20T08:18:06Z</dcterms:modified>
</cp:coreProperties>
</file>