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t\"/>
    </mc:Choice>
  </mc:AlternateContent>
  <xr:revisionPtr revIDLastSave="0" documentId="13_ncr:1_{EDD22590-D4C5-41C4-A971-CF95B24B58A8}" xr6:coauthVersionLast="47" xr6:coauthVersionMax="47" xr10:uidLastSave="{00000000-0000-0000-0000-000000000000}"/>
  <bookViews>
    <workbookView xWindow="810" yWindow="-120" windowWidth="28110" windowHeight="16440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K7" i="2"/>
  <c r="H7" i="2"/>
  <c r="H4" i="7"/>
  <c r="H5" i="7"/>
  <c r="H6" i="7"/>
  <c r="H7" i="7"/>
  <c r="H8" i="7"/>
  <c r="H10" i="7"/>
  <c r="H9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H30" i="6"/>
  <c r="D30" i="6"/>
  <c r="A30" i="6"/>
  <c r="D32" i="7"/>
  <c r="C32" i="7"/>
  <c r="B32" i="7" s="1"/>
  <c r="A28" i="8"/>
  <c r="K20" i="7"/>
  <c r="A22" i="8"/>
  <c r="H22" i="8"/>
  <c r="D22" i="8"/>
  <c r="A26" i="8"/>
  <c r="A34" i="8"/>
  <c r="D30" i="7"/>
  <c r="C30" i="7"/>
  <c r="B30" i="7" s="1"/>
  <c r="A31" i="8"/>
  <c r="H36" i="2"/>
  <c r="O36" i="2"/>
  <c r="K36" i="2"/>
  <c r="A35" i="8"/>
  <c r="H35" i="8"/>
  <c r="D35" i="8"/>
  <c r="D35" i="7"/>
  <c r="O35" i="7"/>
  <c r="K35" i="7"/>
  <c r="H35" i="2"/>
  <c r="C35" i="2"/>
  <c r="B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B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B42" i="7" s="1"/>
  <c r="D25" i="7"/>
  <c r="O25" i="7"/>
  <c r="K25" i="7"/>
  <c r="D33" i="7"/>
  <c r="O33" i="7"/>
  <c r="K33" i="7"/>
  <c r="D36" i="7"/>
  <c r="C36" i="7"/>
  <c r="B36" i="7" s="1"/>
  <c r="D38" i="7"/>
  <c r="C38" i="7"/>
  <c r="B38" i="7" s="1"/>
  <c r="D31" i="7"/>
  <c r="C31" i="7"/>
  <c r="B31" i="7" s="1"/>
  <c r="O34" i="7"/>
  <c r="N34" i="7"/>
  <c r="K34" i="7"/>
  <c r="J34" i="7"/>
  <c r="C37" i="7"/>
  <c r="B37" i="7" s="1"/>
  <c r="D37" i="7"/>
  <c r="D24" i="7"/>
  <c r="C24" i="7"/>
  <c r="B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H3" i="2"/>
  <c r="O10" i="2"/>
  <c r="K10" i="2"/>
  <c r="H10" i="2"/>
  <c r="H4" i="2"/>
  <c r="C32" i="2" l="1"/>
  <c r="B32" i="2" s="1"/>
  <c r="C35" i="7"/>
  <c r="B35" i="7" s="1"/>
  <c r="C23" i="7"/>
  <c r="B23" i="7" s="1"/>
  <c r="C33" i="7"/>
  <c r="B33" i="7" s="1"/>
  <c r="C22" i="7"/>
  <c r="B22" i="7" s="1"/>
  <c r="C25" i="7"/>
  <c r="B25" i="7" s="1"/>
  <c r="C31" i="2"/>
  <c r="B31" i="2" s="1"/>
  <c r="C36" i="2"/>
  <c r="B36" i="2" s="1"/>
  <c r="C34" i="2"/>
  <c r="B34" i="2" s="1"/>
  <c r="C33" i="2"/>
  <c r="B33" i="2" s="1"/>
  <c r="C41" i="7"/>
  <c r="B41" i="7" s="1"/>
  <c r="C40" i="7"/>
  <c r="B40" i="7" s="1"/>
  <c r="C28" i="7"/>
  <c r="B28" i="7" s="1"/>
  <c r="C29" i="7"/>
  <c r="B29" i="7" s="1"/>
  <c r="C27" i="7"/>
  <c r="B27" i="7" s="1"/>
  <c r="C43" i="7"/>
  <c r="B43" i="7" s="1"/>
  <c r="C44" i="7"/>
  <c r="B44" i="7" s="1"/>
  <c r="C26" i="7"/>
  <c r="B26" i="7" s="1"/>
  <c r="C34" i="7"/>
  <c r="B34" i="7" s="1"/>
  <c r="D34" i="7"/>
  <c r="C19" i="2"/>
  <c r="B19" i="2" s="1"/>
  <c r="C20" i="2"/>
  <c r="C21" i="2"/>
  <c r="B21" i="2" s="1"/>
  <c r="C22" i="2"/>
  <c r="B22" i="2" s="1"/>
  <c r="C23" i="2"/>
  <c r="B23" i="2" s="1"/>
  <c r="C27" i="2"/>
  <c r="B27" i="2" s="1"/>
  <c r="C28" i="2"/>
  <c r="B28" i="2" s="1"/>
  <c r="C29" i="2"/>
  <c r="B29" i="2" s="1"/>
  <c r="C30" i="2"/>
  <c r="B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B18" i="2" s="1"/>
  <c r="C17" i="2"/>
  <c r="B17" i="2" s="1"/>
  <c r="C25" i="2"/>
  <c r="B25" i="2" s="1"/>
  <c r="C26" i="2"/>
  <c r="B26" i="2" s="1"/>
  <c r="B20" i="2"/>
  <c r="B24" i="2"/>
  <c r="H21" i="2"/>
  <c r="H19" i="2"/>
  <c r="H20" i="2"/>
  <c r="H22" i="2"/>
</calcChain>
</file>

<file path=xl/sharedStrings.xml><?xml version="1.0" encoding="utf-8"?>
<sst xmlns="http://schemas.openxmlformats.org/spreadsheetml/2006/main" count="1294" uniqueCount="431">
  <si>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</si>
  <si>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</si>
  <si>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</si>
  <si>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</si>
  <si>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</si>
  <si>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</si>
  <si>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</si>
  <si>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</si>
  <si>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</si>
  <si>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</si>
  <si>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</si>
  <si>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</si>
  <si>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</si>
  <si>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</si>
  <si>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</si>
  <si>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</si>
  <si>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</si>
  <si>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</si>
  <si>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</si>
  <si>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</si>
  <si>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</si>
  <si>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</si>
  <si>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</si>
  <si>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</si>
  <si>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</si>
  <si>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</si>
  <si>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</si>
  <si>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</si>
  <si>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</si>
  <si>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</si>
  <si>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</si>
  <si>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</si>
  <si>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</si>
  <si>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</si>
  <si>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</si>
  <si>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</si>
  <si>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</si>
  <si>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</si>
  <si>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</si>
  <si>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</si>
  <si>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</si>
  <si>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</si>
  <si>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</si>
  <si>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</si>
  <si>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</si>
  <si>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</si>
  <si>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</si>
  <si>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</si>
  <si>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</si>
  <si>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</si>
  <si>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</si>
  <si>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</si>
  <si>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</si>
  <si>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</si>
  <si>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</si>
  <si>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</si>
  <si>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</si>
  <si>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</si>
  <si>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</si>
  <si>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</si>
  <si>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</si>
  <si>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</si>
  <si>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</si>
  <si>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</si>
  <si>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</si>
  <si>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</si>
  <si>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</si>
  <si>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</si>
  <si>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</si>
  <si>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</si>
  <si>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</si>
  <si>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</si>
  <si>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</si>
  <si>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</si>
  <si>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</si>
  <si>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</si>
  <si>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</si>
  <si>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</si>
  <si>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</si>
  <si>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</si>
  <si>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</si>
  <si>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</si>
  <si>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</si>
  <si>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</si>
  <si>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</si>
  <si>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</si>
  <si>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</si>
  <si>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</si>
  <si>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</si>
  <si>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</si>
  <si>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</si>
  <si>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</si>
  <si>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</si>
  <si>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</si>
  <si>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</si>
  <si>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</si>
  <si>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</si>
  <si>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</si>
  <si>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</si>
  <si>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</si>
  <si>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</si>
  <si>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</si>
  <si>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</si>
  <si>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</si>
  <si>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</si>
  <si>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</si>
  <si>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</si>
  <si>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</si>
  <si>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</si>
  <si>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</si>
  <si>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</si>
  <si>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</si>
  <si>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</si>
  <si>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</si>
  <si>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</si>
  <si>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</si>
  <si>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</si>
  <si>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</si>
  <si>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</si>
  <si>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</si>
  <si>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</si>
  <si>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</si>
  <si>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</si>
  <si>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</si>
  <si>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</si>
  <si>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</si>
  <si>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</si>
  <si>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</si>
  <si>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</si>
  <si>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</si>
  <si>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</si>
  <si>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</si>
  <si>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</si>
  <si>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</si>
  <si>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</si>
  <si>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</si>
  <si>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</si>
  <si>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</si>
  <si>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</si>
  <si>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</si>
  <si>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</si>
  <si>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</si>
  <si>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</si>
  <si>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</si>
  <si>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</si>
  <si>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</si>
  <si>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</si>
  <si>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</si>
  <si>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</si>
  <si>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</si>
  <si>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</si>
  <si>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</si>
  <si>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</si>
  <si>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</si>
  <si>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</si>
  <si>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</si>
  <si>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</si>
  <si>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</si>
  <si>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</si>
  <si>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</si>
  <si>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</si>
  <si>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</si>
  <si>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</si>
  <si>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</si>
  <si>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</si>
  <si>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</si>
  <si>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</si>
  <si>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</si>
  <si>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</si>
  <si>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</si>
  <si>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</si>
  <si>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</si>
  <si>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</si>
  <si>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</si>
  <si>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</si>
  <si>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</si>
  <si>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</si>
  <si>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</si>
  <si>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</si>
  <si>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</si>
  <si>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</si>
  <si>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</si>
  <si>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</si>
  <si>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</si>
  <si>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</si>
  <si>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</si>
  <si>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</si>
  <si>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</si>
  <si>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</si>
  <si>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</si>
  <si>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</si>
  <si>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</si>
  <si>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</si>
  <si>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</si>
  <si>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</si>
  <si>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</si>
  <si>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</si>
  <si>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</si>
  <si>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</si>
  <si>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</si>
  <si>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</si>
  <si>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</si>
  <si>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</si>
  <si>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</si>
  <si>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</si>
  <si>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</si>
  <si>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</si>
  <si>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</si>
  <si>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</si>
  <si>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</si>
  <si>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</si>
  <si>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</si>
  <si>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</si>
  <si>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</si>
  <si>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</si>
  <si>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</si>
  <si>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</si>
  <si>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</si>
  <si>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</si>
  <si>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</si>
  <si>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</si>
  <si>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</si>
  <si>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</si>
  <si>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</si>
  <si>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</si>
  <si>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</si>
  <si>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</si>
  <si>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</si>
  <si>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</si>
  <si>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</si>
  <si>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</si>
  <si>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</si>
  <si>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</si>
  <si>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</si>
  <si>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</si>
  <si>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</si>
  <si>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</si>
  <si>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</si>
  <si>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</si>
  <si>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</si>
  <si>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</si>
  <si>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</si>
  <si>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</si>
  <si>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</si>
  <si>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</si>
  <si>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</si>
  <si>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</si>
  <si>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</si>
  <si>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</si>
  <si>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</si>
  <si>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</si>
  <si>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</si>
  <si>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</si>
  <si>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</si>
  <si>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</si>
  <si>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</si>
  <si>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</si>
  <si>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</si>
  <si>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</si>
  <si>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</si>
  <si>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</si>
  <si>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</si>
  <si>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</si>
  <si>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</si>
  <si>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</si>
  <si>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</si>
  <si>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</si>
  <si>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</si>
  <si>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</si>
  <si>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</si>
  <si>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</si>
  <si>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</si>
  <si>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</si>
  <si>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</si>
  <si>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</si>
  <si>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</si>
  <si>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</si>
  <si>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</si>
  <si>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</si>
  <si>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</si>
  <si>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</si>
  <si>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</si>
  <si>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</si>
  <si>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</si>
  <si>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</si>
  <si>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</si>
  <si>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</si>
  <si>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</si>
  <si>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</si>
  <si>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</si>
  <si>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</si>
  <si>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</si>
  <si>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</si>
  <si>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</si>
  <si>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</si>
  <si>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</si>
  <si>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</si>
  <si>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</si>
  <si>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</si>
  <si>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</si>
  <si>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</si>
  <si>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</si>
  <si>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</si>
  <si>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</si>
  <si>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</si>
  <si>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</si>
  <si>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</si>
  <si>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</si>
  <si>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</si>
  <si>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</si>
  <si>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</si>
  <si>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</si>
  <si>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</si>
  <si>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</si>
  <si>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</si>
  <si>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</si>
  <si>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</si>
  <si>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</si>
  <si>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</si>
  <si>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</si>
  <si>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</si>
  <si>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</si>
  <si>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</si>
  <si>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</si>
  <si>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</si>
  <si>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</si>
  <si>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</si>
  <si>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</si>
  <si>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</si>
  <si>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</si>
  <si>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</si>
  <si>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</si>
  <si>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</si>
  <si>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</si>
  <si>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</si>
  <si>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</si>
  <si>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</si>
  <si>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</si>
  <si>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</si>
  <si>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</si>
  <si>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</si>
  <si>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</si>
  <si>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</si>
  <si>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</si>
  <si>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</si>
  <si>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</si>
  <si>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</si>
  <si>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</si>
  <si>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</si>
  <si>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</si>
  <si>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</si>
  <si>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</si>
  <si>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</si>
  <si>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</si>
  <si>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</si>
  <si>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</si>
  <si>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</si>
  <si>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</si>
  <si>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</si>
  <si>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</si>
  <si>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</si>
  <si>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</si>
  <si>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</si>
  <si>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</si>
  <si>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</si>
  <si>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</si>
  <si>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</si>
  <si>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</si>
  <si>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</si>
  <si>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</si>
  <si>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</si>
  <si>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</si>
  <si>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</si>
  <si>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</si>
  <si>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</si>
  <si>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</si>
  <si>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</si>
  <si>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</si>
  <si>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</si>
  <si>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</si>
  <si>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</si>
  <si>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</si>
  <si>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</si>
  <si>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</si>
  <si>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</si>
  <si>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</si>
  <si>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</si>
  <si>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</si>
  <si>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</si>
  <si>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</si>
  <si>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</si>
  <si>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</si>
  <si>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</si>
  <si>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</si>
  <si>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</si>
  <si>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</si>
  <si>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</si>
  <si>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</si>
  <si>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</si>
  <si>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</si>
  <si>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</si>
  <si>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</si>
  <si>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</si>
  <si>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</si>
  <si>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</si>
  <si>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</si>
  <si>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</si>
  <si>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</si>
  <si>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</si>
  <si>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</si>
  <si>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</si>
  <si>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</si>
  <si>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</si>
  <si>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</si>
  <si>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</si>
  <si>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</si>
  <si>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</si>
  <si>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</si>
  <si>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</si>
  <si>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</si>
  <si>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</si>
  <si>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16825595, F2B</t>
  </si>
  <si>
    <t>Group A</t>
  </si>
  <si>
    <r>
      <t>n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</si>
  <si>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B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</si>
  <si>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</si>
  <si>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</si>
  <si>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</si>
  <si>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A</t>
    </r>
  </si>
  <si>
    <t>Group B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</si>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</sst>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12" fontId="28" fillId="0" borderId="0" xfId="0" applyNumberFormat="1" applyFont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5" fillId="3" borderId="0" xfId="0" applyFont="1" applyFill="1" applyAlignment="1">
      <alignment horizontal="left" wrapText="1" readingOrder="1"/>
    </xf>
    <xf numFmtId="0" fontId="35" fillId="3" borderId="0" xfId="0" applyFont="1" applyFill="1" applyAlignment="1">
      <alignment horizontal="center" wrapText="1" readingOrder="1"/>
    </xf>
    <xf numFmtId="0" fontId="37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left" wrapText="1" readingOrder="1"/>
    </xf>
    <xf numFmtId="0" fontId="35" fillId="2" borderId="0" xfId="0" applyFont="1" applyFill="1" applyAlignment="1">
      <alignment horizontal="center" wrapText="1" readingOrder="1"/>
    </xf>
    <xf numFmtId="0" fontId="37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Border="1"/>
    <xf numFmtId="0" fontId="28" fillId="3" borderId="0" xfId="0" applyFont="1" applyFill="1" applyBorder="1" applyAlignment="1"/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center"/>
    </xf>
    <xf numFmtId="9" fontId="12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8"/>
  <sheetViews>
    <sheetView tabSelected="1" zoomScale="145" zoomScaleNormal="145" workbookViewId="0">
      <selection activeCell="H14" sqref="H14"/>
    </sheetView>
  </sheetViews>
  <sheetFormatPr defaultColWidth="9.140625" defaultRowHeight="11.25" x14ac:dyDescent="0.2"/>
  <cols>
    <col min="1" max="1" width="1.5703125" style="15" customWidth="1"/>
    <col min="2" max="2" width="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140625" style="17" customWidth="1"/>
    <col min="21" max="21" width="2.4257812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3"/>
      <c r="B1" s="49" t="s">
        <v>365</v>
      </c>
    </row>
    <row r="2" spans="1:37" s="47" customFormat="1" ht="12" customHeight="1" x14ac:dyDescent="0.25">
      <c r="A2" s="53"/>
      <c r="B2" s="114" t="s">
        <v>363</v>
      </c>
      <c r="C2" s="114" t="s">
        <v>364</v>
      </c>
      <c r="D2" s="114" t="s">
        <v>368</v>
      </c>
      <c r="E2" s="114" t="s">
        <v>406</v>
      </c>
      <c r="F2" s="114" t="s">
        <v>405</v>
      </c>
      <c r="G2" s="114" t="s">
        <v>367</v>
      </c>
      <c r="H2" s="114" t="s">
        <v>361</v>
      </c>
      <c r="I2" s="115" t="s">
        <v>422</v>
      </c>
      <c r="J2" s="116" t="s">
        <v>427</v>
      </c>
      <c r="K2" s="116" t="s">
        <v>428</v>
      </c>
      <c r="L2" s="116" t="s">
        <v>423</v>
      </c>
      <c r="M2" s="115" t="s">
        <v>429</v>
      </c>
      <c r="N2" s="116" t="s">
        <v>424</v>
      </c>
      <c r="O2" s="116" t="s">
        <v>425</v>
      </c>
      <c r="P2" s="116" t="s">
        <v>426</v>
      </c>
      <c r="Q2" s="116" t="s">
        <v>47</v>
      </c>
      <c r="R2" s="116" t="s">
        <v>362</v>
      </c>
      <c r="S2" s="114" t="s">
        <v>303</v>
      </c>
      <c r="T2" s="117" t="s">
        <v>172</v>
      </c>
      <c r="U2" s="114" t="s">
        <v>430</v>
      </c>
    </row>
    <row r="3" spans="1:37" ht="12" customHeight="1" x14ac:dyDescent="0.25">
      <c r="A3" s="53">
        <v>1</v>
      </c>
      <c r="B3" s="16">
        <v>0.13043809731668399</v>
      </c>
      <c r="C3" s="30">
        <v>0.46617672599795501</v>
      </c>
      <c r="D3" s="34">
        <v>-0.81536804330346402</v>
      </c>
      <c r="E3" s="34">
        <v>0.18855435662543199</v>
      </c>
      <c r="F3" s="34">
        <v>0.90616119107821502</v>
      </c>
      <c r="G3" s="34">
        <v>0.851980223093454</v>
      </c>
      <c r="H3" s="88">
        <f t="shared" ref="H3:H11" si="0">-(J3-N3)/J3</f>
        <v>-5.5072463768116052E-2</v>
      </c>
      <c r="I3" s="14" t="s">
        <v>350</v>
      </c>
      <c r="J3" s="15">
        <v>3.45</v>
      </c>
      <c r="K3" s="34">
        <f>(3.55-J3)*SQRT(L3)</f>
        <v>0.24494897427831691</v>
      </c>
      <c r="L3" s="15">
        <v>6</v>
      </c>
      <c r="M3" s="14" t="s">
        <v>351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400</v>
      </c>
      <c r="U3" s="99" t="s">
        <v>420</v>
      </c>
      <c r="Z3" s="48"/>
    </row>
    <row r="4" spans="1:37" s="47" customFormat="1" ht="12" customHeight="1" x14ac:dyDescent="0.2">
      <c r="A4" s="53">
        <v>2</v>
      </c>
      <c r="B4" s="50">
        <v>0.182987513469201</v>
      </c>
      <c r="C4" s="104">
        <v>242.534664608041</v>
      </c>
      <c r="D4" s="118">
        <v>-0.47254624603545098</v>
      </c>
      <c r="E4" s="118">
        <v>0.40148668462064402</v>
      </c>
      <c r="F4" s="118">
        <v>0.79351932236539702</v>
      </c>
      <c r="G4" s="118">
        <v>0.56906030560818099</v>
      </c>
      <c r="H4" s="119">
        <f t="shared" si="0"/>
        <v>-5.7553956834532377E-2</v>
      </c>
      <c r="I4" s="47" t="s">
        <v>401</v>
      </c>
      <c r="J4" s="44">
        <v>1251</v>
      </c>
      <c r="K4" s="104">
        <v>161.1</v>
      </c>
      <c r="L4" s="44">
        <v>10</v>
      </c>
      <c r="M4" s="47" t="s">
        <v>352</v>
      </c>
      <c r="N4" s="44">
        <v>1179</v>
      </c>
      <c r="O4" s="104">
        <v>143.1</v>
      </c>
      <c r="P4" s="44">
        <v>5</v>
      </c>
      <c r="Q4" s="44" t="s">
        <v>165</v>
      </c>
      <c r="R4" s="44">
        <v>0.05</v>
      </c>
      <c r="S4" s="44" t="s">
        <v>308</v>
      </c>
      <c r="T4" s="45" t="s">
        <v>194</v>
      </c>
      <c r="U4" s="107" t="s">
        <v>420</v>
      </c>
    </row>
    <row r="5" spans="1:37" ht="12" customHeight="1" x14ac:dyDescent="0.2">
      <c r="A5" s="53">
        <v>3</v>
      </c>
      <c r="B5" s="16">
        <v>0.26420001124753001</v>
      </c>
      <c r="C5" s="30">
        <v>0.58346606311361404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88">
        <f t="shared" si="0"/>
        <v>4.3668122270741428E-3</v>
      </c>
      <c r="I5" s="14" t="s">
        <v>403</v>
      </c>
      <c r="J5" s="15">
        <v>2.29</v>
      </c>
      <c r="K5" s="34">
        <f>0.2*SQRT(L5)</f>
        <v>0.52915026221291817</v>
      </c>
      <c r="L5" s="15">
        <v>7</v>
      </c>
      <c r="M5" s="14" t="s">
        <v>402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  <c r="U5" s="15"/>
    </row>
    <row r="6" spans="1:37" s="47" customFormat="1" ht="12" customHeight="1" x14ac:dyDescent="0.2">
      <c r="A6" s="53">
        <v>4</v>
      </c>
      <c r="B6" s="50">
        <v>0.29182974321097899</v>
      </c>
      <c r="C6" s="120">
        <v>36.302317354308599</v>
      </c>
      <c r="D6" s="118">
        <v>0.339813833015292</v>
      </c>
      <c r="E6" s="118">
        <v>0.481528550865643</v>
      </c>
      <c r="F6" s="118">
        <v>0.78112699963690202</v>
      </c>
      <c r="G6" s="118">
        <v>0.49667580631239</v>
      </c>
      <c r="H6" s="119">
        <f t="shared" si="0"/>
        <v>7.0921985815602842E-2</v>
      </c>
      <c r="I6" s="121" t="s">
        <v>240</v>
      </c>
      <c r="J6" s="44">
        <v>141</v>
      </c>
      <c r="K6" s="104">
        <v>34</v>
      </c>
      <c r="L6" s="44">
        <v>8</v>
      </c>
      <c r="M6" s="121" t="s">
        <v>241</v>
      </c>
      <c r="N6" s="44">
        <v>151</v>
      </c>
      <c r="O6" s="104">
        <v>24</v>
      </c>
      <c r="P6" s="44">
        <v>13</v>
      </c>
      <c r="Q6" s="44" t="s">
        <v>165</v>
      </c>
      <c r="R6" s="44">
        <v>0.05</v>
      </c>
      <c r="S6" s="44" t="s">
        <v>308</v>
      </c>
      <c r="T6" s="45" t="s">
        <v>173</v>
      </c>
      <c r="U6" s="44"/>
    </row>
    <row r="7" spans="1:37" ht="12" customHeight="1" x14ac:dyDescent="0.2">
      <c r="A7" s="53">
        <v>5</v>
      </c>
      <c r="B7" s="16">
        <v>0.31276024065841501</v>
      </c>
      <c r="C7" s="30">
        <v>36.360994422495601</v>
      </c>
      <c r="D7" s="34">
        <v>-0.40808436225286598</v>
      </c>
      <c r="E7" s="34">
        <v>0.27326955878815201</v>
      </c>
      <c r="F7" s="34">
        <v>1</v>
      </c>
      <c r="G7" s="34">
        <v>0.55115140592292</v>
      </c>
      <c r="H7" s="88">
        <f t="shared" ref="H7" si="1">-(J7-N7)/J7</f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 t="s">
        <v>359</v>
      </c>
      <c r="S7" s="15" t="s">
        <v>308</v>
      </c>
      <c r="T7" s="17" t="s">
        <v>187</v>
      </c>
      <c r="U7" s="99" t="s">
        <v>420</v>
      </c>
    </row>
    <row r="8" spans="1:37" s="47" customFormat="1" ht="12" customHeight="1" x14ac:dyDescent="0.2">
      <c r="A8" s="53">
        <v>6</v>
      </c>
      <c r="B8" s="50">
        <v>0.33734987809688799</v>
      </c>
      <c r="C8" s="104">
        <v>833.60407214252302</v>
      </c>
      <c r="D8" s="118">
        <v>0.89209842929858996</v>
      </c>
      <c r="E8" s="118">
        <v>0.157069703569087</v>
      </c>
      <c r="F8" s="118">
        <v>0.94722941186061105</v>
      </c>
      <c r="G8" s="118">
        <v>1.12553466960461</v>
      </c>
      <c r="H8" s="119">
        <f>-(J8-N8)/J8</f>
        <v>0.14217633042096903</v>
      </c>
      <c r="I8" s="47" t="s">
        <v>401</v>
      </c>
      <c r="J8" s="44">
        <v>2518</v>
      </c>
      <c r="K8" s="44">
        <v>257</v>
      </c>
      <c r="L8" s="44">
        <v>8</v>
      </c>
      <c r="M8" s="47" t="s">
        <v>404</v>
      </c>
      <c r="N8" s="44">
        <v>2876</v>
      </c>
      <c r="O8" s="44">
        <v>506</v>
      </c>
      <c r="P8" s="44">
        <v>6</v>
      </c>
      <c r="Q8" s="44" t="s">
        <v>165</v>
      </c>
      <c r="R8" s="44">
        <v>0.05</v>
      </c>
      <c r="S8" s="44" t="s">
        <v>308</v>
      </c>
      <c r="T8" s="45" t="s">
        <v>194</v>
      </c>
      <c r="U8" s="107" t="s">
        <v>420</v>
      </c>
    </row>
    <row r="9" spans="1:37" ht="12" customHeight="1" x14ac:dyDescent="0.2">
      <c r="A9" s="53">
        <v>7</v>
      </c>
      <c r="B9" s="16">
        <v>0.51915686072365597</v>
      </c>
      <c r="C9" s="28">
        <v>635.99117263386904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88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  <c r="U9" s="99" t="s">
        <v>420</v>
      </c>
    </row>
    <row r="10" spans="1:37" s="47" customFormat="1" ht="12" customHeight="1" x14ac:dyDescent="0.2">
      <c r="A10" s="53">
        <v>8</v>
      </c>
      <c r="B10" s="50">
        <v>0.91116231634290201</v>
      </c>
      <c r="C10" s="104">
        <v>510.73127368201398</v>
      </c>
      <c r="D10" s="118">
        <v>0.91661505293428103</v>
      </c>
      <c r="E10" s="118">
        <v>0.269707626815824</v>
      </c>
      <c r="F10" s="118">
        <v>0.92710580411542498</v>
      </c>
      <c r="G10" s="118">
        <v>1.00171580801154</v>
      </c>
      <c r="H10" s="119">
        <f t="shared" si="0"/>
        <v>0.30633802816901406</v>
      </c>
      <c r="I10" s="45" t="s">
        <v>244</v>
      </c>
      <c r="J10" s="44">
        <v>568</v>
      </c>
      <c r="K10" s="104">
        <f>(601-J10)*SQRT(L10)</f>
        <v>80.833161511844864</v>
      </c>
      <c r="L10" s="44">
        <v>6</v>
      </c>
      <c r="M10" s="45" t="s">
        <v>246</v>
      </c>
      <c r="N10" s="44">
        <v>742</v>
      </c>
      <c r="O10" s="44">
        <f>(870-N10)*SQRT(P10)</f>
        <v>256</v>
      </c>
      <c r="P10" s="44">
        <v>4</v>
      </c>
      <c r="Q10" s="44" t="s">
        <v>69</v>
      </c>
      <c r="R10" s="44">
        <v>0.05</v>
      </c>
      <c r="S10" s="44" t="s">
        <v>308</v>
      </c>
      <c r="T10" s="45" t="s">
        <v>183</v>
      </c>
      <c r="U10" s="44"/>
    </row>
    <row r="11" spans="1:37" ht="12" customHeight="1" x14ac:dyDescent="0.2">
      <c r="A11" s="53">
        <v>9</v>
      </c>
      <c r="B11" s="16">
        <v>2.02225888187224</v>
      </c>
      <c r="C11" s="30">
        <v>11.5179506416553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0.62062434824087698</v>
      </c>
      <c r="H11" s="88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  <c r="U11" s="99" t="s">
        <v>420</v>
      </c>
    </row>
    <row r="12" spans="1:37" x14ac:dyDescent="0.2">
      <c r="A12" s="53"/>
      <c r="B12" s="100"/>
      <c r="C12" s="34"/>
      <c r="H12" s="16"/>
      <c r="I12" s="33"/>
      <c r="K12" s="28"/>
      <c r="M12" s="17"/>
      <c r="O12" s="30"/>
      <c r="U12" s="99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B13" s="16"/>
      <c r="C13" s="30"/>
      <c r="D13" s="34"/>
      <c r="E13" s="34"/>
      <c r="F13" s="34"/>
      <c r="G13" s="34"/>
      <c r="H13" s="88"/>
      <c r="I13" s="33"/>
      <c r="J13" s="28"/>
      <c r="K13" s="28"/>
      <c r="M13" s="17"/>
      <c r="O13" s="28"/>
      <c r="Q13" s="29"/>
      <c r="U13" s="99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B16" s="21" t="s">
        <v>237</v>
      </c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85"/>
      <c r="AA16" s="85"/>
      <c r="AB16" s="85"/>
      <c r="AC16" s="85"/>
      <c r="AD16" s="85"/>
      <c r="AE16" s="22"/>
      <c r="AF16" s="22"/>
      <c r="AG16" s="22"/>
      <c r="AH16" s="22"/>
      <c r="AI16" s="22"/>
      <c r="AJ16" s="24"/>
      <c r="AK16" s="23"/>
    </row>
    <row r="17" spans="2:37" ht="12" customHeight="1" x14ac:dyDescent="0.2">
      <c r="B17" s="16">
        <f>C17/J17</f>
        <v>0.76246262632891626</v>
      </c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2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60"/>
      <c r="AA17" s="60"/>
      <c r="AB17" s="60"/>
      <c r="AC17" s="60"/>
      <c r="AD17" s="60"/>
      <c r="AE17" s="36"/>
      <c r="AF17" s="22"/>
      <c r="AG17" s="22"/>
      <c r="AH17" s="22"/>
      <c r="AI17" s="22"/>
      <c r="AJ17" s="37"/>
      <c r="AK17" s="23"/>
    </row>
    <row r="18" spans="2:37" ht="12" customHeight="1" x14ac:dyDescent="0.2">
      <c r="B18" s="16">
        <f>C18/J18</f>
        <v>0.19838637870243786</v>
      </c>
      <c r="C18" s="30">
        <f t="shared" ref="C18:C33" si="3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2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60"/>
      <c r="AA18" s="60"/>
      <c r="AB18" s="60"/>
      <c r="AC18" s="60"/>
      <c r="AD18" s="60"/>
      <c r="AE18" s="22"/>
      <c r="AF18" s="22"/>
      <c r="AG18" s="22"/>
      <c r="AH18" s="22"/>
      <c r="AI18" s="22"/>
      <c r="AJ18" s="24"/>
      <c r="AK18" s="23"/>
    </row>
    <row r="19" spans="2:37" ht="12" customHeight="1" x14ac:dyDescent="0.2">
      <c r="B19" s="16">
        <f>C19/J19</f>
        <v>0.37214289377666876</v>
      </c>
      <c r="C19" s="30">
        <f t="shared" si="3"/>
        <v>355.8430350292507</v>
      </c>
      <c r="D19" s="30"/>
      <c r="E19" s="30"/>
      <c r="F19" s="30"/>
      <c r="G19" s="30"/>
      <c r="H19" s="16">
        <f t="shared" si="2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70"/>
      <c r="AA19" s="70"/>
      <c r="AB19" s="70"/>
      <c r="AC19" s="70"/>
      <c r="AD19" s="70"/>
      <c r="AE19" s="22"/>
      <c r="AF19" s="22"/>
      <c r="AG19" s="22"/>
      <c r="AH19" s="22"/>
      <c r="AI19" s="22"/>
      <c r="AJ19" s="24"/>
      <c r="AK19" s="23"/>
    </row>
    <row r="20" spans="2:37" ht="12" customHeight="1" x14ac:dyDescent="0.2">
      <c r="B20" s="16">
        <f t="shared" ref="B20:B23" si="4">C20/J20</f>
        <v>0.37638216882612341</v>
      </c>
      <c r="C20" s="30">
        <f t="shared" si="3"/>
        <v>642.4843621861927</v>
      </c>
      <c r="D20" s="30"/>
      <c r="E20" s="30"/>
      <c r="F20" s="30"/>
      <c r="G20" s="30"/>
      <c r="H20" s="16">
        <f t="shared" si="2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85"/>
      <c r="AA20" s="85"/>
      <c r="AB20" s="85"/>
      <c r="AC20" s="85"/>
      <c r="AD20" s="85"/>
      <c r="AE20" s="22"/>
      <c r="AF20" s="22"/>
      <c r="AG20" s="22"/>
      <c r="AH20" s="22"/>
      <c r="AI20" s="22"/>
      <c r="AJ20" s="24"/>
      <c r="AK20" s="23"/>
    </row>
    <row r="21" spans="2:37" ht="12" customHeight="1" x14ac:dyDescent="0.2">
      <c r="B21" s="16">
        <f t="shared" si="4"/>
        <v>0.32802541757023052</v>
      </c>
      <c r="C21" s="30">
        <f t="shared" si="3"/>
        <v>46.251583877402503</v>
      </c>
      <c r="D21" s="30"/>
      <c r="E21" s="30"/>
      <c r="F21" s="30"/>
      <c r="G21" s="30"/>
      <c r="H21" s="16">
        <f t="shared" si="2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38"/>
      <c r="Y21" s="35"/>
      <c r="Z21" s="60"/>
      <c r="AA21" s="60"/>
      <c r="AB21" s="60"/>
      <c r="AC21" s="60"/>
      <c r="AD21" s="60"/>
      <c r="AE21" s="22"/>
      <c r="AF21" s="22"/>
      <c r="AG21" s="22"/>
      <c r="AH21" s="22"/>
      <c r="AI21" s="22"/>
      <c r="AJ21" s="24"/>
      <c r="AK21" s="23"/>
    </row>
    <row r="22" spans="2:37" ht="12" customHeight="1" x14ac:dyDescent="0.2">
      <c r="B22" s="16">
        <f t="shared" si="4"/>
        <v>0.55319477898724823</v>
      </c>
      <c r="C22" s="30">
        <f t="shared" si="3"/>
        <v>245.6184818703382</v>
      </c>
      <c r="D22" s="30"/>
      <c r="E22" s="30"/>
      <c r="F22" s="30"/>
      <c r="G22" s="30"/>
      <c r="H22" s="16">
        <f t="shared" si="2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38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2:37" ht="12" customHeight="1" x14ac:dyDescent="0.2">
      <c r="B23" s="16">
        <f t="shared" si="4"/>
        <v>0.25241768129024467</v>
      </c>
      <c r="C23" s="30">
        <f t="shared" si="3"/>
        <v>147.66434355479313</v>
      </c>
      <c r="D23" s="30"/>
      <c r="E23" s="30"/>
      <c r="F23" s="30"/>
      <c r="G23" s="30"/>
      <c r="H23" s="16">
        <f t="shared" si="2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38"/>
      <c r="Y23" s="41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2:37" ht="12" customHeight="1" x14ac:dyDescent="0.2">
      <c r="B24" s="16">
        <f t="shared" ref="B24:B33" si="5">C24/J24</f>
        <v>0.30655439205386198</v>
      </c>
      <c r="C24" s="30">
        <f t="shared" si="3"/>
        <v>32.218866604860892</v>
      </c>
      <c r="D24" s="30"/>
      <c r="E24" s="30"/>
      <c r="F24" s="30"/>
      <c r="G24" s="30"/>
      <c r="H24" s="16">
        <f t="shared" si="2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2"/>
      <c r="Y24" s="43"/>
      <c r="AH24" s="29"/>
      <c r="AI24" s="15"/>
    </row>
    <row r="25" spans="2:37" ht="12" customHeight="1" x14ac:dyDescent="0.2">
      <c r="B25" s="16">
        <f t="shared" si="5"/>
        <v>0.20852591191889538</v>
      </c>
      <c r="C25" s="30">
        <f t="shared" si="3"/>
        <v>0.47752433829427043</v>
      </c>
      <c r="D25" s="30"/>
      <c r="E25" s="30"/>
      <c r="F25" s="30"/>
      <c r="G25" s="30"/>
      <c r="H25" s="16">
        <f t="shared" si="2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2:37" ht="12" customHeight="1" x14ac:dyDescent="0.2">
      <c r="B26" s="16">
        <f t="shared" si="5"/>
        <v>0.13150324230088839</v>
      </c>
      <c r="C26" s="30">
        <f t="shared" si="3"/>
        <v>0.45368618593806492</v>
      </c>
      <c r="D26" s="30"/>
      <c r="E26" s="30"/>
      <c r="F26" s="30"/>
      <c r="G26" s="30"/>
      <c r="H26" s="16">
        <f t="shared" si="2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2:37" ht="12" customHeight="1" x14ac:dyDescent="0.2">
      <c r="B27" s="16">
        <f t="shared" si="5"/>
        <v>0.31783680485099841</v>
      </c>
      <c r="C27" s="30">
        <f t="shared" si="3"/>
        <v>800.31307461481401</v>
      </c>
      <c r="D27" s="30"/>
      <c r="E27" s="30"/>
      <c r="F27" s="30"/>
      <c r="G27" s="30"/>
      <c r="H27" s="16">
        <f t="shared" si="2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2:37" ht="12" customHeight="1" x14ac:dyDescent="0.2">
      <c r="B28" s="16">
        <f t="shared" si="5"/>
        <v>0.18570767203637512</v>
      </c>
      <c r="C28" s="30">
        <f t="shared" si="3"/>
        <v>232.32029771750527</v>
      </c>
      <c r="D28" s="30"/>
      <c r="E28" s="30"/>
      <c r="F28" s="30"/>
      <c r="G28" s="30"/>
      <c r="H28" s="16">
        <f t="shared" si="2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2:37" ht="12" customHeight="1" x14ac:dyDescent="0.2">
      <c r="B29" s="16">
        <f t="shared" si="5"/>
        <v>0.30437436585636163</v>
      </c>
      <c r="C29" s="30">
        <f t="shared" si="3"/>
        <v>711.62726737217349</v>
      </c>
      <c r="D29" s="30"/>
      <c r="E29" s="30"/>
      <c r="F29" s="30"/>
      <c r="G29" s="30"/>
      <c r="H29" s="16">
        <f t="shared" si="2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2:37" ht="12" customHeight="1" x14ac:dyDescent="0.2">
      <c r="B30" s="16">
        <f t="shared" si="5"/>
        <v>0.2457489064823086</v>
      </c>
      <c r="C30" s="30">
        <f t="shared" si="3"/>
        <v>261.47683649717635</v>
      </c>
      <c r="D30" s="30"/>
      <c r="E30" s="30"/>
      <c r="F30" s="30"/>
      <c r="G30" s="30"/>
      <c r="H30" s="16">
        <f t="shared" si="2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2:37" ht="12" customHeight="1" x14ac:dyDescent="0.2">
      <c r="B31" s="16">
        <f>C31/J31</f>
        <v>1.3070247279545484</v>
      </c>
      <c r="C31" s="30">
        <f t="shared" ref="C31" si="6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7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2:37" ht="12.75" x14ac:dyDescent="0.2">
      <c r="B32" s="16">
        <f>C32/J32</f>
        <v>0.52262782931344631</v>
      </c>
      <c r="C32" s="30">
        <f t="shared" si="3"/>
        <v>541.96505899804379</v>
      </c>
      <c r="D32" s="30"/>
      <c r="E32" s="30"/>
      <c r="F32" s="30"/>
      <c r="G32" s="30"/>
      <c r="H32" s="16">
        <f t="shared" si="7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2:34" ht="12.75" x14ac:dyDescent="0.2">
      <c r="B33" s="16">
        <f t="shared" si="5"/>
        <v>0.34916741888978198</v>
      </c>
      <c r="C33" s="30">
        <f t="shared" si="3"/>
        <v>36.66257898342711</v>
      </c>
      <c r="D33" s="30"/>
      <c r="E33" s="30"/>
      <c r="F33" s="30"/>
      <c r="G33" s="30"/>
      <c r="H33" s="16">
        <f t="shared" si="7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2:34" x14ac:dyDescent="0.2">
      <c r="B34" s="16">
        <f t="shared" ref="B34" si="8">C34/J34</f>
        <v>0.37476412762919364</v>
      </c>
      <c r="C34" s="30">
        <f t="shared" ref="C34" si="9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7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2:34" x14ac:dyDescent="0.2">
      <c r="B35" s="16">
        <f t="shared" ref="B35" si="10">C35/J35</f>
        <v>1.043805361063364</v>
      </c>
      <c r="C35" s="30">
        <f t="shared" ref="C35" si="11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7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2:34" ht="12.75" x14ac:dyDescent="0.2">
      <c r="B36" s="16">
        <f t="shared" ref="B36" si="12">C36/J36</f>
        <v>0.30940876188920674</v>
      </c>
      <c r="C36" s="30">
        <f t="shared" ref="C36" si="13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7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8" spans="2:34" x14ac:dyDescent="0.2">
      <c r="W38" s="16"/>
      <c r="X38" s="15"/>
      <c r="Y38" s="15"/>
      <c r="AA38" s="15"/>
      <c r="AB38" s="15"/>
      <c r="AC38" s="15"/>
      <c r="AE38" s="15"/>
      <c r="AF38" s="15"/>
      <c r="AG38" s="17"/>
      <c r="AH38" s="17"/>
    </row>
    <row r="39" spans="2:34" ht="12.75" customHeight="1" x14ac:dyDescent="0.2"/>
    <row r="40" spans="2:34" ht="12.75" customHeight="1" x14ac:dyDescent="0.2"/>
    <row r="41" spans="2:34" ht="12.75" customHeight="1" x14ac:dyDescent="0.2"/>
    <row r="42" spans="2:34" ht="12.75" customHeight="1" x14ac:dyDescent="0.2"/>
    <row r="43" spans="2:34" ht="12.75" customHeight="1" x14ac:dyDescent="0.2"/>
    <row r="44" spans="2:34" ht="12.75" customHeight="1" x14ac:dyDescent="0.2"/>
    <row r="46" spans="2:34" x14ac:dyDescent="0.2">
      <c r="C46" s="16"/>
      <c r="D46" s="16"/>
      <c r="E46" s="16"/>
      <c r="F46" s="16"/>
      <c r="G46" s="16"/>
      <c r="H46" s="16"/>
    </row>
    <row r="47" spans="2:34" x14ac:dyDescent="0.2">
      <c r="C47" s="16"/>
      <c r="D47" s="16"/>
      <c r="E47" s="16"/>
      <c r="F47" s="16"/>
      <c r="G47" s="16"/>
      <c r="H47" s="16"/>
    </row>
    <row r="48" spans="2:34" x14ac:dyDescent="0.2">
      <c r="C48" s="16"/>
      <c r="D48" s="16"/>
      <c r="E48" s="16"/>
      <c r="F48" s="16"/>
      <c r="G48" s="16"/>
    </row>
  </sheetData>
  <sortState xmlns:xlrd2="http://schemas.microsoft.com/office/spreadsheetml/2017/richdata2" ref="B3:T11">
    <sortCondition ref="B3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A2" sqref="A2:XFD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11" customFormat="1" ht="12" customHeight="1" x14ac:dyDescent="0.25">
      <c r="A2" s="108" t="s">
        <v>361</v>
      </c>
      <c r="B2" s="109" t="s">
        <v>422</v>
      </c>
      <c r="C2" s="108" t="s">
        <v>427</v>
      </c>
      <c r="D2" s="108" t="s">
        <v>428</v>
      </c>
      <c r="E2" s="108" t="s">
        <v>423</v>
      </c>
      <c r="F2" s="109" t="s">
        <v>429</v>
      </c>
      <c r="G2" s="108" t="s">
        <v>424</v>
      </c>
      <c r="H2" s="108" t="s">
        <v>425</v>
      </c>
      <c r="I2" s="108" t="s">
        <v>426</v>
      </c>
      <c r="J2" s="108" t="s">
        <v>47</v>
      </c>
      <c r="K2" s="108" t="s">
        <v>362</v>
      </c>
      <c r="L2" s="108" t="s">
        <v>303</v>
      </c>
      <c r="M2" s="109" t="s">
        <v>172</v>
      </c>
      <c r="N2" s="110"/>
      <c r="O2" s="110"/>
      <c r="P2" s="110"/>
      <c r="Q2" s="110"/>
      <c r="R2" s="110"/>
      <c r="S2" s="110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82" priority="39">
      <formula>MOD(ROW(),2)=0</formula>
    </cfRule>
    <cfRule type="expression" dxfId="581" priority="40">
      <formula>"MOD(ROW(),2)=0"</formula>
    </cfRule>
  </conditionalFormatting>
  <conditionalFormatting sqref="B29:D29">
    <cfRule type="expression" dxfId="580" priority="15">
      <formula>MOD(ROW(),2)=0</formula>
    </cfRule>
    <cfRule type="expression" dxfId="579" priority="16">
      <formula>"MOD(ROW(),2)=0"</formula>
    </cfRule>
  </conditionalFormatting>
  <conditionalFormatting sqref="M29">
    <cfRule type="expression" dxfId="578" priority="13">
      <formula>MOD(ROW(),2)=0</formula>
    </cfRule>
    <cfRule type="expression" dxfId="577" priority="14">
      <formula>"MOD(ROW(),2)=0"</formula>
    </cfRule>
  </conditionalFormatting>
  <conditionalFormatting sqref="J31">
    <cfRule type="expression" dxfId="576" priority="11">
      <formula>MOD(ROW(),2)=0</formula>
    </cfRule>
    <cfRule type="expression" dxfId="575" priority="12">
      <formula>"MOD(ROW(),2)=0"</formula>
    </cfRule>
  </conditionalFormatting>
  <conditionalFormatting sqref="A10 E10:L10 A11:M12">
    <cfRule type="expression" dxfId="574" priority="7">
      <formula>MOD(ROW(),2)=0</formula>
    </cfRule>
    <cfRule type="expression" dxfId="573" priority="8">
      <formula>"MOD(ROW(),2)=0"</formula>
    </cfRule>
  </conditionalFormatting>
  <conditionalFormatting sqref="B10:D10">
    <cfRule type="expression" dxfId="572" priority="5">
      <formula>MOD(ROW(),2)=0</formula>
    </cfRule>
    <cfRule type="expression" dxfId="571" priority="6">
      <formula>"MOD(ROW(),2)=0"</formula>
    </cfRule>
  </conditionalFormatting>
  <conditionalFormatting sqref="M10">
    <cfRule type="expression" dxfId="570" priority="3">
      <formula>MOD(ROW(),2)=0</formula>
    </cfRule>
    <cfRule type="expression" dxfId="569" priority="4">
      <formula>"MOD(ROW(),2)=0"</formula>
    </cfRule>
  </conditionalFormatting>
  <conditionalFormatting sqref="B2:I2">
    <cfRule type="expression" dxfId="568" priority="1">
      <formula>MOD(ROW(),2)=0</formula>
    </cfRule>
    <cfRule type="expression" dxfId="567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zoomScale="160" zoomScaleNormal="160" workbookViewId="0">
      <selection activeCell="B3" sqref="B3:C11"/>
    </sheetView>
  </sheetViews>
  <sheetFormatPr defaultColWidth="9.140625" defaultRowHeight="9" x14ac:dyDescent="0.15"/>
  <cols>
    <col min="1" max="1" width="1.5703125" style="60" customWidth="1"/>
    <col min="2" max="2" width="4.7109375" style="59" customWidth="1"/>
    <col min="3" max="3" width="6.42578125" style="59" customWidth="1"/>
    <col min="4" max="4" width="3.7109375" style="59" customWidth="1"/>
    <col min="5" max="5" width="3.42578125" style="59" customWidth="1"/>
    <col min="6" max="6" width="4.28515625" style="59" customWidth="1"/>
    <col min="7" max="7" width="3.42578125" style="59" customWidth="1"/>
    <col min="8" max="8" width="4" style="59" customWidth="1"/>
    <col min="9" max="9" width="10.85546875" style="58" customWidth="1"/>
    <col min="10" max="10" width="5.85546875" style="59" customWidth="1"/>
    <col min="11" max="11" width="5.7109375" style="59" customWidth="1"/>
    <col min="12" max="12" width="2.42578125" style="59" customWidth="1"/>
    <col min="13" max="13" width="11.140625" style="58" customWidth="1"/>
    <col min="14" max="14" width="6.140625" style="59" customWidth="1"/>
    <col min="15" max="15" width="5.140625" style="59" customWidth="1"/>
    <col min="16" max="16" width="2.7109375" style="59" customWidth="1"/>
    <col min="17" max="17" width="4.42578125" style="59" customWidth="1"/>
    <col min="18" max="18" width="5" style="59" customWidth="1"/>
    <col min="19" max="19" width="2.5703125" style="59" customWidth="1"/>
    <col min="20" max="20" width="10.7109375" style="58" customWidth="1"/>
    <col min="21" max="21" width="2.28515625" style="60" customWidth="1"/>
    <col min="22" max="25" width="4.85546875" style="60" customWidth="1"/>
    <col min="26" max="26" width="10.28515625" style="60" customWidth="1"/>
    <col min="27" max="27" width="5.140625" style="60" customWidth="1"/>
    <col min="28" max="29" width="4.7109375" style="60" customWidth="1"/>
    <col min="30" max="30" width="17.42578125" style="60" customWidth="1"/>
    <col min="31" max="31" width="5.28515625" style="60" customWidth="1"/>
    <col min="32" max="32" width="4.42578125" style="60" customWidth="1"/>
    <col min="33" max="33" width="4.28515625" style="60" customWidth="1"/>
    <col min="34" max="34" width="6.140625" style="60" customWidth="1"/>
    <col min="35" max="35" width="7.5703125" style="60" customWidth="1"/>
    <col min="36" max="36" width="11.85546875" style="60" customWidth="1"/>
    <col min="37" max="37" width="3.85546875" style="60" customWidth="1"/>
    <col min="38" max="16384" width="9.140625" style="60"/>
  </cols>
  <sheetData>
    <row r="1" spans="1:37" ht="12" customHeight="1" x14ac:dyDescent="0.2">
      <c r="B1" s="17" t="s">
        <v>355</v>
      </c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71" customFormat="1" ht="12" customHeight="1" x14ac:dyDescent="0.25">
      <c r="A2" s="113"/>
      <c r="B2" s="56" t="s">
        <v>363</v>
      </c>
      <c r="C2" s="56" t="s">
        <v>364</v>
      </c>
      <c r="D2" s="56" t="s">
        <v>368</v>
      </c>
      <c r="E2" s="56" t="s">
        <v>406</v>
      </c>
      <c r="F2" s="56" t="s">
        <v>405</v>
      </c>
      <c r="G2" s="56" t="s">
        <v>367</v>
      </c>
      <c r="H2" s="56" t="s">
        <v>361</v>
      </c>
      <c r="I2" s="57" t="s">
        <v>422</v>
      </c>
      <c r="J2" s="56" t="s">
        <v>427</v>
      </c>
      <c r="K2" s="56" t="s">
        <v>428</v>
      </c>
      <c r="L2" s="56" t="s">
        <v>423</v>
      </c>
      <c r="M2" s="57" t="s">
        <v>429</v>
      </c>
      <c r="N2" s="56" t="s">
        <v>424</v>
      </c>
      <c r="O2" s="56" t="s">
        <v>425</v>
      </c>
      <c r="P2" s="56" t="s">
        <v>426</v>
      </c>
      <c r="Q2" s="56" t="s">
        <v>47</v>
      </c>
      <c r="R2" s="56" t="s">
        <v>362</v>
      </c>
      <c r="S2" s="56" t="s">
        <v>303</v>
      </c>
      <c r="T2" s="57" t="s">
        <v>172</v>
      </c>
      <c r="U2" s="56" t="s">
        <v>430</v>
      </c>
    </row>
    <row r="3" spans="1:37" ht="12" customHeight="1" x14ac:dyDescent="0.2">
      <c r="A3" s="112">
        <v>1</v>
      </c>
      <c r="B3" s="16">
        <v>0.15179126609969301</v>
      </c>
      <c r="C3" s="34">
        <v>7.1268826017500304</v>
      </c>
      <c r="D3" s="96">
        <v>0.61999379158845302</v>
      </c>
      <c r="E3" s="15">
        <v>0.152269870685557</v>
      </c>
      <c r="F3" s="15">
        <v>1</v>
      </c>
      <c r="G3" s="15">
        <v>0.75065005931402995</v>
      </c>
      <c r="H3" s="16">
        <f t="shared" ref="H3:H11" si="0">(N3-J3)/J3</f>
        <v>5.5214723926380431E-2</v>
      </c>
      <c r="I3" s="90" t="s">
        <v>296</v>
      </c>
      <c r="J3" s="91">
        <v>48.9</v>
      </c>
      <c r="K3" s="91">
        <v>3.3</v>
      </c>
      <c r="L3" s="91">
        <v>9</v>
      </c>
      <c r="M3" s="90" t="s">
        <v>407</v>
      </c>
      <c r="N3" s="91">
        <v>51.6</v>
      </c>
      <c r="O3" s="91">
        <v>5.2</v>
      </c>
      <c r="P3" s="91">
        <v>13</v>
      </c>
      <c r="Q3" s="91" t="s">
        <v>49</v>
      </c>
      <c r="R3" s="91" t="s">
        <v>359</v>
      </c>
      <c r="S3" s="91" t="s">
        <v>308</v>
      </c>
      <c r="T3" s="90" t="s">
        <v>408</v>
      </c>
      <c r="U3" s="99" t="s">
        <v>420</v>
      </c>
      <c r="V3" s="99"/>
      <c r="Z3" s="40"/>
    </row>
    <row r="4" spans="1:37" s="85" customFormat="1" ht="12" customHeight="1" x14ac:dyDescent="0.2">
      <c r="A4" s="112">
        <v>2</v>
      </c>
      <c r="B4" s="50">
        <v>0.24129939710994899</v>
      </c>
      <c r="C4" s="44">
        <v>158840.570149281</v>
      </c>
      <c r="D4" s="97">
        <v>3.5713564070074102E-2</v>
      </c>
      <c r="E4" s="44">
        <v>0.94420461601463701</v>
      </c>
      <c r="F4" s="44">
        <v>0.52799925897395805</v>
      </c>
      <c r="G4" s="44">
        <v>0.42833084817045303</v>
      </c>
      <c r="H4" s="16">
        <f t="shared" si="0"/>
        <v>7.1802543006731492E-3</v>
      </c>
      <c r="I4" s="92" t="s">
        <v>409</v>
      </c>
      <c r="J4" s="93">
        <v>668500</v>
      </c>
      <c r="K4" s="93">
        <v>106700</v>
      </c>
      <c r="L4" s="93">
        <v>8</v>
      </c>
      <c r="M4" s="92" t="s">
        <v>410</v>
      </c>
      <c r="N4" s="93">
        <v>673300</v>
      </c>
      <c r="O4" s="93">
        <v>157300</v>
      </c>
      <c r="P4" s="93">
        <v>8</v>
      </c>
      <c r="Q4" s="93" t="s">
        <v>353</v>
      </c>
      <c r="R4" s="93">
        <v>0.05</v>
      </c>
      <c r="S4" s="93" t="s">
        <v>308</v>
      </c>
      <c r="T4" s="92" t="s">
        <v>411</v>
      </c>
      <c r="U4" s="15"/>
      <c r="V4" s="15"/>
      <c r="Z4" s="44"/>
    </row>
    <row r="5" spans="1:37" s="70" customFormat="1" ht="12" customHeight="1" x14ac:dyDescent="0.2">
      <c r="A5" s="112">
        <v>3</v>
      </c>
      <c r="B5" s="51">
        <v>0.31491948549316001</v>
      </c>
      <c r="C5" s="94">
        <v>115266.14071585301</v>
      </c>
      <c r="D5" s="98">
        <v>5.0486469068246699E-2</v>
      </c>
      <c r="E5" s="53">
        <v>0.89255209995396501</v>
      </c>
      <c r="F5" s="53">
        <v>0.55332797401924605</v>
      </c>
      <c r="G5" s="53">
        <v>0.35124519657054598</v>
      </c>
      <c r="H5" s="16">
        <f t="shared" si="0"/>
        <v>-1.9669504201611735E-2</v>
      </c>
      <c r="I5" s="52" t="s">
        <v>291</v>
      </c>
      <c r="J5" s="53">
        <v>365693</v>
      </c>
      <c r="K5" s="53">
        <v>125513</v>
      </c>
      <c r="L5" s="53">
        <v>14</v>
      </c>
      <c r="M5" s="52" t="s">
        <v>292</v>
      </c>
      <c r="N5" s="53">
        <v>358500</v>
      </c>
      <c r="O5" s="53">
        <v>157620</v>
      </c>
      <c r="P5" s="53">
        <v>15</v>
      </c>
      <c r="Q5" s="53" t="s">
        <v>269</v>
      </c>
      <c r="R5" s="53" t="s">
        <v>357</v>
      </c>
      <c r="S5" s="53" t="s">
        <v>308</v>
      </c>
      <c r="T5" s="52" t="s">
        <v>293</v>
      </c>
      <c r="U5" s="99" t="s">
        <v>420</v>
      </c>
      <c r="Z5" s="94"/>
    </row>
    <row r="6" spans="1:37" ht="12" customHeight="1" x14ac:dyDescent="0.2">
      <c r="A6" s="112">
        <v>4</v>
      </c>
      <c r="B6" s="16">
        <v>0.31061758132699901</v>
      </c>
      <c r="C6" s="28">
        <v>127.23067180345799</v>
      </c>
      <c r="D6" s="96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39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357</v>
      </c>
      <c r="S6" s="15" t="s">
        <v>308</v>
      </c>
      <c r="T6" s="17" t="s">
        <v>247</v>
      </c>
      <c r="U6" s="99" t="s">
        <v>420</v>
      </c>
      <c r="Z6" s="28"/>
    </row>
    <row r="7" spans="1:37" s="70" customFormat="1" ht="12" customHeight="1" x14ac:dyDescent="0.2">
      <c r="A7" s="112">
        <v>5</v>
      </c>
      <c r="B7" s="51">
        <v>0.633079824678911</v>
      </c>
      <c r="C7" s="95">
        <v>16.177375293757699</v>
      </c>
      <c r="D7" s="98">
        <v>0.39130715079531098</v>
      </c>
      <c r="E7" s="53">
        <v>0.47329322505174598</v>
      </c>
      <c r="F7" s="53">
        <v>1</v>
      </c>
      <c r="G7" s="53">
        <v>0.53185997443182498</v>
      </c>
      <c r="H7" s="16">
        <f t="shared" si="0"/>
        <v>-0.16017316017316027</v>
      </c>
      <c r="I7" s="54" t="s">
        <v>414</v>
      </c>
      <c r="J7" s="53">
        <v>23.1</v>
      </c>
      <c r="K7" s="53">
        <v>11.3</v>
      </c>
      <c r="L7" s="53">
        <v>7</v>
      </c>
      <c r="M7" s="54" t="s">
        <v>415</v>
      </c>
      <c r="N7" s="53">
        <v>19.399999999999999</v>
      </c>
      <c r="O7" s="95">
        <v>7.15</v>
      </c>
      <c r="P7" s="53">
        <v>8</v>
      </c>
      <c r="Q7" s="53" t="s">
        <v>49</v>
      </c>
      <c r="R7" s="53" t="s">
        <v>360</v>
      </c>
      <c r="S7" s="53" t="s">
        <v>308</v>
      </c>
      <c r="T7" s="52" t="s">
        <v>421</v>
      </c>
      <c r="U7" s="99" t="s">
        <v>420</v>
      </c>
      <c r="Z7" s="95"/>
    </row>
    <row r="8" spans="1:37" s="85" customFormat="1" ht="12" customHeight="1" x14ac:dyDescent="0.2">
      <c r="A8" s="112">
        <v>6</v>
      </c>
      <c r="B8" s="16">
        <v>1.09857171516531</v>
      </c>
      <c r="C8" s="34">
        <v>0.71020712681328102</v>
      </c>
      <c r="D8" s="96">
        <v>0.25180073430266697</v>
      </c>
      <c r="E8" s="15">
        <v>0.62356527119917304</v>
      </c>
      <c r="F8" s="15">
        <v>1</v>
      </c>
      <c r="G8" s="15">
        <v>0.46608805098768102</v>
      </c>
      <c r="H8" s="16">
        <f t="shared" si="0"/>
        <v>-0.13464235624123419</v>
      </c>
      <c r="I8" s="92" t="s">
        <v>257</v>
      </c>
      <c r="J8" s="93">
        <v>0.71299999999999997</v>
      </c>
      <c r="K8" s="93">
        <v>0.29699999999999999</v>
      </c>
      <c r="L8" s="93">
        <v>8</v>
      </c>
      <c r="M8" s="92" t="s">
        <v>300</v>
      </c>
      <c r="N8" s="93">
        <v>0.61699999999999999</v>
      </c>
      <c r="O8" s="93">
        <v>0.45</v>
      </c>
      <c r="P8" s="93">
        <v>8</v>
      </c>
      <c r="Q8" s="93" t="s">
        <v>412</v>
      </c>
      <c r="R8" s="93" t="s">
        <v>356</v>
      </c>
      <c r="S8" s="93" t="s">
        <v>309</v>
      </c>
      <c r="T8" s="92" t="s">
        <v>301</v>
      </c>
      <c r="U8" s="99" t="s">
        <v>420</v>
      </c>
      <c r="Z8" s="34"/>
    </row>
    <row r="9" spans="1:37" s="70" customFormat="1" ht="12" customHeight="1" x14ac:dyDescent="0.2">
      <c r="A9" s="112">
        <v>7</v>
      </c>
      <c r="B9" s="51">
        <v>1.06146056606671</v>
      </c>
      <c r="C9" s="94">
        <v>34.608572305934999</v>
      </c>
      <c r="D9" s="98">
        <v>0.12847995194645101</v>
      </c>
      <c r="E9" s="53">
        <v>0.744524617045352</v>
      </c>
      <c r="F9" s="53">
        <v>0.63465869131768005</v>
      </c>
      <c r="G9" s="53">
        <v>0.37030064190211498</v>
      </c>
      <c r="H9" s="51">
        <f t="shared" si="0"/>
        <v>0.1388888888888889</v>
      </c>
      <c r="I9" s="101" t="s">
        <v>418</v>
      </c>
      <c r="J9" s="102">
        <v>36</v>
      </c>
      <c r="K9" s="102">
        <v>23</v>
      </c>
      <c r="L9" s="102">
        <v>15</v>
      </c>
      <c r="M9" s="101" t="s">
        <v>419</v>
      </c>
      <c r="N9" s="102">
        <v>41</v>
      </c>
      <c r="O9" s="102">
        <v>50</v>
      </c>
      <c r="P9" s="102">
        <v>13</v>
      </c>
      <c r="Q9" s="102" t="s">
        <v>49</v>
      </c>
      <c r="R9" s="102">
        <v>0.05</v>
      </c>
      <c r="S9" s="102" t="s">
        <v>312</v>
      </c>
      <c r="T9" s="101" t="s">
        <v>313</v>
      </c>
      <c r="U9" s="103" t="s">
        <v>420</v>
      </c>
      <c r="X9" s="94"/>
      <c r="Z9" s="95"/>
    </row>
    <row r="10" spans="1:37" s="85" customFormat="1" ht="12" customHeight="1" x14ac:dyDescent="0.2">
      <c r="A10" s="112">
        <v>8</v>
      </c>
      <c r="B10" s="50">
        <v>3.99759047989915</v>
      </c>
      <c r="C10" s="94">
        <v>749292.30353048595</v>
      </c>
      <c r="D10" s="97">
        <v>3.9523876652813497E-2</v>
      </c>
      <c r="E10" s="44">
        <v>0.96246605138118502</v>
      </c>
      <c r="F10" s="44">
        <v>1</v>
      </c>
      <c r="G10" s="44">
        <v>0.54470925070932796</v>
      </c>
      <c r="H10" s="50">
        <f t="shared" si="0"/>
        <v>1.8032205992361904E-2</v>
      </c>
      <c r="I10" s="105" t="s">
        <v>291</v>
      </c>
      <c r="J10" s="106">
        <v>304788</v>
      </c>
      <c r="K10" s="106">
        <v>113425</v>
      </c>
      <c r="L10" s="106">
        <v>4</v>
      </c>
      <c r="M10" s="105" t="s">
        <v>341</v>
      </c>
      <c r="N10" s="106">
        <v>310284</v>
      </c>
      <c r="O10" s="106">
        <v>160647</v>
      </c>
      <c r="P10" s="106">
        <v>3</v>
      </c>
      <c r="Q10" s="106" t="s">
        <v>413</v>
      </c>
      <c r="R10" s="106" t="s">
        <v>359</v>
      </c>
      <c r="S10" s="106" t="s">
        <v>332</v>
      </c>
      <c r="T10" s="105" t="s">
        <v>339</v>
      </c>
      <c r="U10" s="107" t="s">
        <v>420</v>
      </c>
      <c r="Z10" s="104"/>
    </row>
    <row r="11" spans="1:37" s="70" customFormat="1" ht="12" customHeight="1" x14ac:dyDescent="0.2">
      <c r="A11" s="112">
        <v>9</v>
      </c>
      <c r="B11" s="51">
        <v>4.8342169763688796</v>
      </c>
      <c r="C11" s="94">
        <v>17727.333292926902</v>
      </c>
      <c r="D11" s="98">
        <v>0.57883864704215804</v>
      </c>
      <c r="E11" s="53">
        <v>8.4891062144469995E-2</v>
      </c>
      <c r="F11" s="53">
        <v>1</v>
      </c>
      <c r="G11" s="53">
        <v>1.0841311155647999</v>
      </c>
      <c r="H11" s="16">
        <f t="shared" si="0"/>
        <v>0.72719967858577739</v>
      </c>
      <c r="I11" s="52" t="s">
        <v>417</v>
      </c>
      <c r="J11" s="53">
        <v>9956</v>
      </c>
      <c r="K11" s="94">
        <f>(12545-J11)*SQRT(L11)</f>
        <v>11578.359987493912</v>
      </c>
      <c r="L11" s="53">
        <v>20</v>
      </c>
      <c r="M11" s="52" t="s">
        <v>416</v>
      </c>
      <c r="N11" s="53">
        <v>17196</v>
      </c>
      <c r="O11" s="94">
        <f>(20348-N11)*SQRT(P11)</f>
        <v>13372.803445799986</v>
      </c>
      <c r="P11" s="53">
        <v>18</v>
      </c>
      <c r="Q11" s="53" t="s">
        <v>269</v>
      </c>
      <c r="R11" s="53" t="s">
        <v>204</v>
      </c>
      <c r="S11" s="53" t="s">
        <v>308</v>
      </c>
      <c r="T11" s="52" t="s">
        <v>399</v>
      </c>
      <c r="U11" s="99" t="s">
        <v>420</v>
      </c>
      <c r="Z11" s="94"/>
    </row>
    <row r="12" spans="1:37" s="85" customFormat="1" x14ac:dyDescent="0.15">
      <c r="B12" s="64"/>
      <c r="C12" s="89"/>
      <c r="D12" s="64"/>
      <c r="E12" s="66"/>
      <c r="F12" s="66"/>
      <c r="G12" s="66"/>
      <c r="H12" s="64"/>
      <c r="I12" s="65"/>
      <c r="J12" s="66"/>
      <c r="K12" s="89"/>
      <c r="L12" s="66"/>
      <c r="M12" s="65"/>
      <c r="N12" s="66"/>
      <c r="O12" s="89"/>
      <c r="P12" s="66"/>
      <c r="Q12" s="66"/>
      <c r="R12" s="66"/>
      <c r="S12" s="66"/>
      <c r="T12" s="65"/>
    </row>
    <row r="14" spans="1:37" x14ac:dyDescent="0.15">
      <c r="C14" s="72"/>
    </row>
    <row r="15" spans="1:37" ht="14.25" customHeight="1" x14ac:dyDescent="0.15"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</row>
    <row r="16" spans="1:37" x14ac:dyDescent="0.15">
      <c r="E16" s="76"/>
      <c r="F16" s="76"/>
      <c r="G16" s="76"/>
      <c r="H16" s="76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2:37" x14ac:dyDescent="0.15">
      <c r="E17" s="76"/>
      <c r="F17" s="76"/>
      <c r="G17" s="76"/>
      <c r="H17" s="76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</row>
    <row r="18" spans="2:37" x14ac:dyDescent="0.15">
      <c r="E18" s="76"/>
      <c r="F18" s="76"/>
      <c r="G18" s="76"/>
      <c r="H18" s="76"/>
      <c r="U18" s="71"/>
      <c r="V18" s="74"/>
      <c r="W18" s="74"/>
      <c r="X18" s="74"/>
      <c r="Y18" s="74"/>
      <c r="Z18" s="74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</row>
    <row r="19" spans="2:37" ht="12" customHeight="1" x14ac:dyDescent="0.15">
      <c r="B19" s="75" t="s">
        <v>377</v>
      </c>
      <c r="C19" s="75" t="s">
        <v>378</v>
      </c>
      <c r="D19" s="75" t="s">
        <v>379</v>
      </c>
      <c r="E19" s="76"/>
      <c r="F19" s="76"/>
      <c r="G19" s="76"/>
      <c r="H19" s="76"/>
      <c r="I19" s="78" t="s">
        <v>168</v>
      </c>
      <c r="J19" s="75" t="s">
        <v>380</v>
      </c>
      <c r="K19" s="75" t="s">
        <v>381</v>
      </c>
      <c r="L19" s="75" t="s">
        <v>382</v>
      </c>
      <c r="M19" s="78" t="s">
        <v>169</v>
      </c>
      <c r="N19" s="75" t="s">
        <v>383</v>
      </c>
      <c r="O19" s="75" t="s">
        <v>384</v>
      </c>
      <c r="P19" s="75" t="s">
        <v>385</v>
      </c>
      <c r="Q19" s="75" t="s">
        <v>47</v>
      </c>
      <c r="R19" s="75" t="s">
        <v>196</v>
      </c>
      <c r="S19" s="75" t="s">
        <v>303</v>
      </c>
      <c r="T19" s="78" t="s">
        <v>172</v>
      </c>
      <c r="V19" s="73"/>
      <c r="W19" s="76"/>
      <c r="X19" s="76"/>
      <c r="Y19" s="76"/>
      <c r="Z19" s="77"/>
      <c r="AA19" s="76"/>
      <c r="AB19" s="76"/>
      <c r="AC19" s="76"/>
      <c r="AD19" s="77"/>
      <c r="AE19" s="76"/>
      <c r="AF19" s="76"/>
      <c r="AG19" s="76"/>
      <c r="AH19" s="76"/>
      <c r="AI19" s="76"/>
      <c r="AJ19" s="77"/>
      <c r="AK19" s="73"/>
    </row>
    <row r="20" spans="2:37" ht="12" customHeight="1" x14ac:dyDescent="0.15">
      <c r="B20" s="61">
        <v>0.22021648333308816</v>
      </c>
      <c r="C20" s="67">
        <v>0.15701435261649185</v>
      </c>
      <c r="D20" s="59">
        <v>-1.542776998597477E-2</v>
      </c>
      <c r="E20" s="76"/>
      <c r="F20" s="76"/>
      <c r="G20" s="76"/>
      <c r="H20" s="79"/>
      <c r="I20" s="58" t="s">
        <v>358</v>
      </c>
      <c r="J20" s="59">
        <v>0.71299999999999997</v>
      </c>
      <c r="K20" s="62">
        <f>0.105*SQRT(L20)</f>
        <v>0.29698484809834996</v>
      </c>
      <c r="L20" s="59">
        <v>8</v>
      </c>
      <c r="M20" s="58" t="s">
        <v>300</v>
      </c>
      <c r="N20" s="59">
        <v>0.61699999999999999</v>
      </c>
      <c r="O20" s="62">
        <f>0.159*SQRT(P20)</f>
        <v>0.44971991283464424</v>
      </c>
      <c r="P20" s="59">
        <v>8</v>
      </c>
      <c r="Q20" s="59" t="s">
        <v>369</v>
      </c>
      <c r="R20" s="59">
        <v>7</v>
      </c>
      <c r="S20" s="59" t="s">
        <v>309</v>
      </c>
      <c r="T20" s="58" t="s">
        <v>301</v>
      </c>
      <c r="V20" s="76"/>
      <c r="W20" s="76"/>
      <c r="X20" s="76"/>
      <c r="Y20" s="79"/>
      <c r="Z20" s="80"/>
      <c r="AA20" s="81"/>
      <c r="AB20" s="82"/>
      <c r="AC20" s="76"/>
      <c r="AD20" s="80"/>
      <c r="AE20" s="81"/>
      <c r="AF20" s="76"/>
      <c r="AG20" s="76"/>
      <c r="AH20" s="76"/>
      <c r="AI20" s="76"/>
      <c r="AJ20" s="83"/>
      <c r="AK20" s="73"/>
    </row>
    <row r="21" spans="2:37" ht="12" customHeight="1" x14ac:dyDescent="0.15">
      <c r="B21" s="61">
        <f t="shared" ref="B21:B38" si="1">C21/J21</f>
        <v>0.30233492648200283</v>
      </c>
      <c r="C21" s="63">
        <f t="shared" ref="C21:C38" si="2">ABS(N21-J21) + ABS(_xlfn.NORM.S.INV(1-(0.05/R21)/2))*SQRT(K21^2/L21+O21^2/P21)</f>
        <v>110561.76626998305</v>
      </c>
      <c r="D21" s="61">
        <f t="shared" ref="D21:D38" si="3">-(J21-N21)/J21</f>
        <v>-1.9669504201611735E-2</v>
      </c>
      <c r="E21" s="76"/>
      <c r="F21" s="76"/>
      <c r="G21" s="76"/>
      <c r="H21" s="79"/>
      <c r="I21" s="58" t="s">
        <v>291</v>
      </c>
      <c r="J21" s="59">
        <v>365693</v>
      </c>
      <c r="K21" s="59">
        <v>125513</v>
      </c>
      <c r="L21" s="59">
        <v>14</v>
      </c>
      <c r="M21" s="58" t="s">
        <v>292</v>
      </c>
      <c r="N21" s="59">
        <v>358500</v>
      </c>
      <c r="O21" s="59">
        <v>157620</v>
      </c>
      <c r="P21" s="59">
        <v>15</v>
      </c>
      <c r="Q21" s="59" t="s">
        <v>370</v>
      </c>
      <c r="R21" s="59">
        <v>1</v>
      </c>
      <c r="S21" s="59" t="s">
        <v>308</v>
      </c>
      <c r="T21" s="58" t="s">
        <v>293</v>
      </c>
      <c r="V21" s="76"/>
      <c r="W21" s="76"/>
      <c r="X21" s="76"/>
      <c r="Y21" s="79"/>
      <c r="Z21" s="77"/>
      <c r="AA21" s="76"/>
      <c r="AB21" s="76"/>
      <c r="AC21" s="76"/>
      <c r="AD21" s="77"/>
      <c r="AE21" s="76"/>
      <c r="AF21" s="76"/>
      <c r="AG21" s="76"/>
      <c r="AH21" s="76"/>
      <c r="AI21" s="76"/>
      <c r="AJ21" s="77"/>
      <c r="AK21" s="73"/>
    </row>
    <row r="22" spans="2:37" ht="12" customHeight="1" x14ac:dyDescent="0.15">
      <c r="B22" s="61">
        <f t="shared" si="1"/>
        <v>0.33187378676985985</v>
      </c>
      <c r="C22" s="67">
        <f t="shared" si="2"/>
        <v>8.5955310773393698</v>
      </c>
      <c r="D22" s="61">
        <f t="shared" si="3"/>
        <v>-0.1274131274131273</v>
      </c>
      <c r="E22" s="76"/>
      <c r="F22" s="76"/>
      <c r="G22" s="76"/>
      <c r="H22" s="79"/>
      <c r="I22" s="58" t="s">
        <v>371</v>
      </c>
      <c r="J22" s="59">
        <v>25.9</v>
      </c>
      <c r="K22" s="59">
        <f>1.7*SQRT(L22)</f>
        <v>6.8</v>
      </c>
      <c r="L22" s="59">
        <v>16</v>
      </c>
      <c r="M22" s="58" t="s">
        <v>372</v>
      </c>
      <c r="N22" s="59">
        <v>22.6</v>
      </c>
      <c r="O22" s="68">
        <f>2.1*SQRT(P22)</f>
        <v>8.1332650270355753</v>
      </c>
      <c r="P22" s="59">
        <v>15</v>
      </c>
      <c r="Q22" s="59" t="s">
        <v>49</v>
      </c>
      <c r="R22" s="59">
        <v>1</v>
      </c>
      <c r="S22" s="59" t="s">
        <v>308</v>
      </c>
      <c r="T22" s="58" t="s">
        <v>289</v>
      </c>
      <c r="V22" s="76"/>
      <c r="W22" s="76"/>
      <c r="X22" s="76"/>
      <c r="Y22" s="79"/>
      <c r="Z22" s="77"/>
      <c r="AA22" s="76"/>
      <c r="AB22" s="76"/>
      <c r="AC22" s="76"/>
      <c r="AD22" s="77"/>
      <c r="AE22" s="76"/>
      <c r="AF22" s="76"/>
      <c r="AG22" s="76"/>
      <c r="AH22" s="76"/>
      <c r="AI22" s="76"/>
      <c r="AJ22" s="77"/>
      <c r="AK22" s="73"/>
    </row>
    <row r="23" spans="2:37" ht="12" customHeight="1" x14ac:dyDescent="0.15">
      <c r="B23" s="61">
        <f t="shared" si="1"/>
        <v>0.3351756133312177</v>
      </c>
      <c r="C23" s="63">
        <f t="shared" si="2"/>
        <v>8.7145659466116605</v>
      </c>
      <c r="D23" s="61">
        <f t="shared" si="3"/>
        <v>4.2307692307692366E-2</v>
      </c>
      <c r="E23" s="76"/>
      <c r="F23" s="76"/>
      <c r="G23" s="84"/>
      <c r="H23" s="79"/>
      <c r="I23" s="58" t="s">
        <v>283</v>
      </c>
      <c r="J23" s="59">
        <v>26</v>
      </c>
      <c r="K23" s="68">
        <f>(28.3-J23)*SQRT(L23)</f>
        <v>6.5053823869162395</v>
      </c>
      <c r="L23" s="59">
        <v>8</v>
      </c>
      <c r="M23" s="58" t="s">
        <v>284</v>
      </c>
      <c r="N23" s="59">
        <v>27.1</v>
      </c>
      <c r="O23" s="68">
        <f>(28.3-N23)*SQRT(P23)</f>
        <v>3.3941125496954263</v>
      </c>
      <c r="P23" s="59">
        <v>8</v>
      </c>
      <c r="Q23" s="59" t="s">
        <v>49</v>
      </c>
      <c r="R23" s="59">
        <v>15</v>
      </c>
      <c r="S23" s="59" t="s">
        <v>308</v>
      </c>
      <c r="T23" s="58" t="s">
        <v>285</v>
      </c>
      <c r="V23" s="76"/>
      <c r="W23" s="76"/>
      <c r="X23" s="84"/>
      <c r="Y23" s="79"/>
      <c r="Z23" s="77"/>
      <c r="AA23" s="76"/>
      <c r="AB23" s="76"/>
      <c r="AC23" s="76"/>
      <c r="AD23" s="77"/>
      <c r="AE23" s="76"/>
      <c r="AF23" s="76"/>
      <c r="AG23" s="76"/>
      <c r="AH23" s="76"/>
      <c r="AI23" s="76"/>
      <c r="AJ23" s="77"/>
      <c r="AK23" s="73"/>
    </row>
    <row r="24" spans="2:37" ht="12" customHeight="1" x14ac:dyDescent="0.15">
      <c r="B24" s="61">
        <f t="shared" si="1"/>
        <v>0.36468210626768915</v>
      </c>
      <c r="C24" s="68">
        <f t="shared" si="2"/>
        <v>131.28555825636809</v>
      </c>
      <c r="D24" s="61">
        <f t="shared" si="3"/>
        <v>-0.18055555555555555</v>
      </c>
      <c r="I24" s="58" t="s">
        <v>373</v>
      </c>
      <c r="J24" s="69">
        <v>360</v>
      </c>
      <c r="K24" s="63">
        <v>94</v>
      </c>
      <c r="L24" s="59">
        <v>9</v>
      </c>
      <c r="M24" s="58" t="s">
        <v>374</v>
      </c>
      <c r="N24" s="59">
        <v>295</v>
      </c>
      <c r="O24" s="68">
        <v>36</v>
      </c>
      <c r="P24" s="59">
        <v>8</v>
      </c>
      <c r="Q24" s="59" t="s">
        <v>369</v>
      </c>
      <c r="R24" s="59">
        <v>1</v>
      </c>
      <c r="S24" s="59" t="s">
        <v>308</v>
      </c>
      <c r="T24" s="58" t="s">
        <v>247</v>
      </c>
    </row>
    <row r="25" spans="2:37" ht="12" customHeight="1" x14ac:dyDescent="0.15">
      <c r="B25" s="61">
        <f t="shared" si="1"/>
        <v>0.38375612642394952</v>
      </c>
      <c r="C25" s="63">
        <f t="shared" si="2"/>
        <v>127779.27741538247</v>
      </c>
      <c r="D25" s="61">
        <f t="shared" si="3"/>
        <v>4.5589692765113973E-2</v>
      </c>
      <c r="I25" s="58" t="s">
        <v>386</v>
      </c>
      <c r="J25" s="59">
        <v>332970</v>
      </c>
      <c r="K25" s="63">
        <f>(357910-J25)*SQRT(L25)</f>
        <v>70540.972491169989</v>
      </c>
      <c r="L25" s="59">
        <v>8</v>
      </c>
      <c r="M25" s="58" t="s">
        <v>387</v>
      </c>
      <c r="N25" s="59">
        <v>348150</v>
      </c>
      <c r="O25" s="59">
        <f>(378520-N25)*SQRT(P25)</f>
        <v>74391.003488325106</v>
      </c>
      <c r="P25" s="59">
        <v>6</v>
      </c>
      <c r="Q25" s="59" t="s">
        <v>370</v>
      </c>
      <c r="R25" s="59">
        <v>12</v>
      </c>
      <c r="S25" s="59" t="s">
        <v>308</v>
      </c>
      <c r="T25" s="58" t="s">
        <v>190</v>
      </c>
    </row>
    <row r="26" spans="2:37" s="59" customFormat="1" ht="12" customHeight="1" x14ac:dyDescent="0.15">
      <c r="B26" s="61">
        <f t="shared" si="1"/>
        <v>0.43866397912473509</v>
      </c>
      <c r="C26" s="63">
        <f t="shared" si="2"/>
        <v>147.87362736294821</v>
      </c>
      <c r="D26" s="61">
        <f t="shared" si="3"/>
        <v>1.0382675763868287E-2</v>
      </c>
      <c r="I26" s="58" t="s">
        <v>283</v>
      </c>
      <c r="J26" s="59">
        <v>337.1</v>
      </c>
      <c r="K26" s="68">
        <f>(379.1-J26)*SQRT(L26)</f>
        <v>118.79393923933999</v>
      </c>
      <c r="L26" s="59">
        <v>8</v>
      </c>
      <c r="M26" s="58" t="s">
        <v>284</v>
      </c>
      <c r="N26" s="59">
        <v>340.6</v>
      </c>
      <c r="O26" s="68">
        <f>(366.2-340.6)*SQRT(P26)</f>
        <v>72.40773439350238</v>
      </c>
      <c r="P26" s="59">
        <v>8</v>
      </c>
      <c r="Q26" s="59" t="s">
        <v>370</v>
      </c>
      <c r="R26" s="59">
        <v>15</v>
      </c>
      <c r="S26" s="59" t="s">
        <v>308</v>
      </c>
      <c r="T26" s="58" t="s">
        <v>286</v>
      </c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spans="2:37" s="59" customFormat="1" ht="12" customHeight="1" x14ac:dyDescent="0.15">
      <c r="B27" s="61">
        <f t="shared" si="1"/>
        <v>0.54447029123354107</v>
      </c>
      <c r="C27" s="63">
        <f t="shared" si="2"/>
        <v>65064.199802408162</v>
      </c>
      <c r="D27" s="61">
        <f t="shared" si="3"/>
        <v>-7.364016736401674E-2</v>
      </c>
      <c r="I27" s="58" t="s">
        <v>388</v>
      </c>
      <c r="J27" s="59">
        <v>119500</v>
      </c>
      <c r="K27" s="59">
        <f>(135500-J27)*SQRT(L27)</f>
        <v>50596.442562694072</v>
      </c>
      <c r="L27" s="59">
        <v>10</v>
      </c>
      <c r="M27" s="58" t="s">
        <v>389</v>
      </c>
      <c r="N27" s="59">
        <v>110700</v>
      </c>
      <c r="O27" s="59">
        <f>(124800-N27)*SQRT(P27)</f>
        <v>66134.862213510365</v>
      </c>
      <c r="P27" s="59">
        <v>22</v>
      </c>
      <c r="Q27" s="59" t="s">
        <v>370</v>
      </c>
      <c r="R27" s="59">
        <v>6</v>
      </c>
      <c r="S27" s="59" t="s">
        <v>308</v>
      </c>
      <c r="T27" s="58" t="s">
        <v>251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spans="2:37" s="59" customFormat="1" ht="12" customHeight="1" x14ac:dyDescent="0.15">
      <c r="B28" s="61">
        <f t="shared" si="1"/>
        <v>0.59465772165882236</v>
      </c>
      <c r="C28" s="67">
        <f t="shared" si="2"/>
        <v>0.42399095554274036</v>
      </c>
      <c r="D28" s="61">
        <f t="shared" si="3"/>
        <v>-1.542776998597477E-2</v>
      </c>
      <c r="I28" s="58" t="s">
        <v>358</v>
      </c>
      <c r="J28" s="59">
        <v>0.71299999999999997</v>
      </c>
      <c r="K28" s="62">
        <f>0.105*SQRT(L28)</f>
        <v>0.29698484809834996</v>
      </c>
      <c r="L28" s="59">
        <v>8</v>
      </c>
      <c r="M28" s="58" t="s">
        <v>300</v>
      </c>
      <c r="N28" s="59">
        <v>0.70199999999999996</v>
      </c>
      <c r="O28" s="62">
        <f>0.112*SQRT(P28)</f>
        <v>0.31678383797157333</v>
      </c>
      <c r="P28" s="59">
        <v>8</v>
      </c>
      <c r="Q28" s="59" t="s">
        <v>369</v>
      </c>
      <c r="R28" s="59">
        <v>7</v>
      </c>
      <c r="S28" s="59" t="s">
        <v>309</v>
      </c>
      <c r="T28" s="58" t="s">
        <v>301</v>
      </c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spans="2:37" ht="12" customHeight="1" x14ac:dyDescent="0.15">
      <c r="B29" s="61">
        <f t="shared" si="1"/>
        <v>0.62604580322464665</v>
      </c>
      <c r="C29" s="67">
        <f t="shared" si="2"/>
        <v>5.5718076486993548E-2</v>
      </c>
      <c r="D29" s="61">
        <f t="shared" si="3"/>
        <v>-0.3146067415730337</v>
      </c>
      <c r="I29" s="58" t="s">
        <v>371</v>
      </c>
      <c r="J29" s="59">
        <v>8.8999999999999996E-2</v>
      </c>
      <c r="K29" s="62">
        <f>0.01*SQRT(L29)</f>
        <v>3.7416573867739417E-2</v>
      </c>
      <c r="L29" s="59">
        <v>14</v>
      </c>
      <c r="M29" s="58" t="s">
        <v>372</v>
      </c>
      <c r="N29" s="59">
        <v>6.0999999999999999E-2</v>
      </c>
      <c r="O29" s="62">
        <f>0.01*SQRT(P29)</f>
        <v>3.7416573867739417E-2</v>
      </c>
      <c r="P29" s="59">
        <v>14</v>
      </c>
      <c r="Q29" s="59" t="s">
        <v>369</v>
      </c>
      <c r="R29" s="59">
        <v>1</v>
      </c>
      <c r="S29" s="59" t="s">
        <v>308</v>
      </c>
      <c r="T29" s="58" t="s">
        <v>290</v>
      </c>
    </row>
    <row r="30" spans="2:37" ht="12" customHeight="1" x14ac:dyDescent="0.15">
      <c r="B30" s="61">
        <f t="shared" si="1"/>
        <v>0.64173877726018158</v>
      </c>
      <c r="C30" s="67">
        <f t="shared" si="2"/>
        <v>14.824165754710195</v>
      </c>
      <c r="D30" s="61">
        <f t="shared" si="3"/>
        <v>-0.16017316017316027</v>
      </c>
      <c r="I30" s="85" t="s">
        <v>390</v>
      </c>
      <c r="J30" s="66">
        <v>23.1</v>
      </c>
      <c r="K30" s="66">
        <v>11.3</v>
      </c>
      <c r="L30" s="66">
        <v>7</v>
      </c>
      <c r="M30" s="85" t="s">
        <v>391</v>
      </c>
      <c r="N30" s="66">
        <v>19.399999999999999</v>
      </c>
      <c r="O30" s="86">
        <v>7.15</v>
      </c>
      <c r="P30" s="66">
        <v>8</v>
      </c>
      <c r="Q30" s="66" t="s">
        <v>49</v>
      </c>
      <c r="R30" s="66">
        <v>2</v>
      </c>
      <c r="S30" s="66" t="s">
        <v>308</v>
      </c>
      <c r="T30" s="65" t="s">
        <v>334</v>
      </c>
    </row>
    <row r="31" spans="2:37" ht="12" customHeight="1" x14ac:dyDescent="0.15">
      <c r="B31" s="61">
        <f t="shared" si="1"/>
        <v>0.72845716036649566</v>
      </c>
      <c r="C31" s="63">
        <f t="shared" si="2"/>
        <v>47087.470846090277</v>
      </c>
      <c r="D31" s="61">
        <f t="shared" si="3"/>
        <v>-0.16615099009900991</v>
      </c>
      <c r="I31" s="58" t="s">
        <v>265</v>
      </c>
      <c r="J31" s="59">
        <v>64640</v>
      </c>
      <c r="K31" s="59">
        <v>34390</v>
      </c>
      <c r="L31" s="59">
        <v>9</v>
      </c>
      <c r="M31" s="58" t="s">
        <v>266</v>
      </c>
      <c r="N31" s="59">
        <v>53900</v>
      </c>
      <c r="O31" s="59">
        <v>10830</v>
      </c>
      <c r="P31" s="59">
        <v>10</v>
      </c>
      <c r="Q31" s="59" t="s">
        <v>370</v>
      </c>
      <c r="R31" s="59">
        <v>21</v>
      </c>
      <c r="S31" s="59" t="s">
        <v>308</v>
      </c>
      <c r="T31" s="58" t="s">
        <v>262</v>
      </c>
    </row>
    <row r="32" spans="2:37" ht="12" customHeight="1" x14ac:dyDescent="0.15">
      <c r="B32" s="61">
        <f t="shared" si="1"/>
        <v>0.87193649776221871</v>
      </c>
      <c r="C32" s="63">
        <f t="shared" si="2"/>
        <v>265755.7812799511</v>
      </c>
      <c r="D32" s="61">
        <f t="shared" si="3"/>
        <v>1.8032205992361904E-2</v>
      </c>
      <c r="I32" s="58" t="s">
        <v>291</v>
      </c>
      <c r="J32" s="59">
        <v>304788</v>
      </c>
      <c r="K32" s="59">
        <v>113425</v>
      </c>
      <c r="L32" s="59">
        <v>4</v>
      </c>
      <c r="M32" s="58" t="s">
        <v>341</v>
      </c>
      <c r="N32" s="59">
        <v>310284</v>
      </c>
      <c r="O32" s="59">
        <v>160647</v>
      </c>
      <c r="P32" s="59">
        <v>3</v>
      </c>
      <c r="Q32" s="59" t="s">
        <v>370</v>
      </c>
      <c r="R32" s="59">
        <v>3</v>
      </c>
      <c r="S32" s="59" t="s">
        <v>332</v>
      </c>
      <c r="T32" s="71" t="s">
        <v>339</v>
      </c>
    </row>
    <row r="33" spans="2:20" ht="12" customHeight="1" x14ac:dyDescent="0.15">
      <c r="B33" s="61">
        <f t="shared" si="1"/>
        <v>0.90104148622149904</v>
      </c>
      <c r="C33" s="63">
        <f t="shared" si="2"/>
        <v>202294.53605041257</v>
      </c>
      <c r="D33" s="61">
        <f t="shared" si="3"/>
        <v>-0.22222385539474743</v>
      </c>
      <c r="I33" s="58" t="s">
        <v>392</v>
      </c>
      <c r="J33" s="59">
        <v>224511.9</v>
      </c>
      <c r="K33" s="63">
        <f>(258134.5-J33)*SQRT(L33)</f>
        <v>82358.213825701692</v>
      </c>
      <c r="L33" s="59">
        <v>6</v>
      </c>
      <c r="M33" s="58" t="s">
        <v>393</v>
      </c>
      <c r="N33" s="59">
        <v>174620</v>
      </c>
      <c r="O33" s="63">
        <f>(215835-N33)*SQRT(P33)</f>
        <v>109044.6402855271</v>
      </c>
      <c r="P33" s="59">
        <v>7</v>
      </c>
      <c r="Q33" s="59" t="s">
        <v>370</v>
      </c>
      <c r="R33" s="59">
        <v>12</v>
      </c>
      <c r="S33" s="59" t="s">
        <v>308</v>
      </c>
      <c r="T33" s="58" t="s">
        <v>190</v>
      </c>
    </row>
    <row r="34" spans="2:20" ht="12" customHeight="1" x14ac:dyDescent="0.15">
      <c r="B34" s="61">
        <f t="shared" si="1"/>
        <v>0.93271875715240415</v>
      </c>
      <c r="C34" s="63">
        <f t="shared" si="2"/>
        <v>60253.631712045302</v>
      </c>
      <c r="D34" s="61">
        <f t="shared" si="3"/>
        <v>-0.16563467492260053</v>
      </c>
      <c r="I34" s="58" t="s">
        <v>263</v>
      </c>
      <c r="J34" s="59">
        <f>64.6*1000</f>
        <v>64599.999999999993</v>
      </c>
      <c r="K34" s="59">
        <f>34.4*1000</f>
        <v>34400</v>
      </c>
      <c r="L34" s="59">
        <v>9</v>
      </c>
      <c r="M34" s="58" t="s">
        <v>264</v>
      </c>
      <c r="N34" s="59">
        <f>53.9*1000</f>
        <v>53900</v>
      </c>
      <c r="O34" s="59">
        <f>34.8*1000</f>
        <v>34800</v>
      </c>
      <c r="P34" s="59">
        <v>9</v>
      </c>
      <c r="Q34" s="59" t="s">
        <v>370</v>
      </c>
      <c r="R34" s="59">
        <v>21</v>
      </c>
      <c r="S34" s="59" t="s">
        <v>308</v>
      </c>
      <c r="T34" s="58" t="s">
        <v>261</v>
      </c>
    </row>
    <row r="35" spans="2:20" ht="12" customHeight="1" x14ac:dyDescent="0.15">
      <c r="B35" s="61">
        <f t="shared" si="1"/>
        <v>0.96814672232900045</v>
      </c>
      <c r="C35" s="67">
        <f t="shared" si="2"/>
        <v>34.853282003844015</v>
      </c>
      <c r="D35" s="61">
        <f t="shared" si="3"/>
        <v>0.1388888888888889</v>
      </c>
      <c r="I35" s="58" t="s">
        <v>314</v>
      </c>
      <c r="J35" s="59">
        <v>36</v>
      </c>
      <c r="K35" s="63">
        <f>6*SQRT(L35)</f>
        <v>23.237900077244504</v>
      </c>
      <c r="L35" s="59">
        <v>15</v>
      </c>
      <c r="M35" s="58" t="s">
        <v>314</v>
      </c>
      <c r="N35" s="59">
        <v>41</v>
      </c>
      <c r="O35" s="63">
        <f>14*SQRT(P35)</f>
        <v>50.47771785649585</v>
      </c>
      <c r="P35" s="59">
        <v>13</v>
      </c>
      <c r="Q35" s="59" t="s">
        <v>49</v>
      </c>
      <c r="R35" s="59">
        <v>1</v>
      </c>
      <c r="S35" s="59" t="s">
        <v>312</v>
      </c>
      <c r="T35" s="60" t="s">
        <v>313</v>
      </c>
    </row>
    <row r="36" spans="2:20" ht="12" customHeight="1" x14ac:dyDescent="0.15">
      <c r="B36" s="61">
        <f t="shared" si="1"/>
        <v>1.0072498831657288</v>
      </c>
      <c r="C36" s="63">
        <f t="shared" si="2"/>
        <v>391.71947956315188</v>
      </c>
      <c r="D36" s="61">
        <f t="shared" si="3"/>
        <v>-0.25739264592440209</v>
      </c>
      <c r="I36" s="58" t="s">
        <v>375</v>
      </c>
      <c r="J36" s="59">
        <v>388.9</v>
      </c>
      <c r="K36" s="59">
        <v>347.3</v>
      </c>
      <c r="L36" s="59">
        <v>6</v>
      </c>
      <c r="M36" s="58" t="s">
        <v>376</v>
      </c>
      <c r="N36" s="59">
        <v>288.8</v>
      </c>
      <c r="O36" s="59">
        <v>110.5</v>
      </c>
      <c r="P36" s="59">
        <v>6</v>
      </c>
      <c r="Q36" s="59" t="s">
        <v>369</v>
      </c>
      <c r="R36" s="59">
        <v>1</v>
      </c>
      <c r="S36" s="59" t="s">
        <v>308</v>
      </c>
      <c r="T36" s="58" t="s">
        <v>247</v>
      </c>
    </row>
    <row r="37" spans="2:20" ht="12" customHeight="1" x14ac:dyDescent="0.15">
      <c r="B37" s="61">
        <f t="shared" si="1"/>
        <v>1.0221261204613394</v>
      </c>
      <c r="C37" s="63">
        <f t="shared" si="2"/>
        <v>38503.49095777866</v>
      </c>
      <c r="D37" s="61">
        <f t="shared" si="3"/>
        <v>-0.2808601008760287</v>
      </c>
      <c r="I37" s="58" t="s">
        <v>258</v>
      </c>
      <c r="J37" s="87">
        <v>37670</v>
      </c>
      <c r="K37" s="63">
        <v>29510</v>
      </c>
      <c r="L37" s="59">
        <v>9</v>
      </c>
      <c r="M37" s="58" t="s">
        <v>259</v>
      </c>
      <c r="N37" s="59">
        <v>27090</v>
      </c>
      <c r="O37" s="63">
        <v>29150</v>
      </c>
      <c r="P37" s="59">
        <v>8</v>
      </c>
      <c r="Q37" s="59" t="s">
        <v>370</v>
      </c>
      <c r="R37" s="59">
        <v>1</v>
      </c>
      <c r="S37" s="59" t="s">
        <v>308</v>
      </c>
      <c r="T37" s="58" t="s">
        <v>260</v>
      </c>
    </row>
    <row r="38" spans="2:20" ht="12" customHeight="1" x14ac:dyDescent="0.15">
      <c r="B38" s="61">
        <f t="shared" si="1"/>
        <v>1.0559803904811791</v>
      </c>
      <c r="C38" s="63">
        <f t="shared" si="2"/>
        <v>68258.572440703414</v>
      </c>
      <c r="D38" s="61">
        <f t="shared" si="3"/>
        <v>-0.45730198019801982</v>
      </c>
      <c r="I38" s="58" t="s">
        <v>265</v>
      </c>
      <c r="J38" s="59">
        <v>64640</v>
      </c>
      <c r="K38" s="59">
        <v>34390</v>
      </c>
      <c r="L38" s="59">
        <v>9</v>
      </c>
      <c r="M38" s="58" t="s">
        <v>267</v>
      </c>
      <c r="N38" s="59">
        <v>35080</v>
      </c>
      <c r="O38" s="59">
        <v>18420</v>
      </c>
      <c r="P38" s="59">
        <v>11</v>
      </c>
      <c r="Q38" s="59" t="s">
        <v>370</v>
      </c>
      <c r="R38" s="59">
        <v>21</v>
      </c>
      <c r="S38" s="59" t="s">
        <v>308</v>
      </c>
      <c r="T38" s="58" t="s">
        <v>262</v>
      </c>
    </row>
    <row r="39" spans="2:20" ht="12" customHeight="1" x14ac:dyDescent="0.15">
      <c r="B39" s="61">
        <v>1.0644902360012614</v>
      </c>
      <c r="C39" s="59">
        <v>26665.480411831599</v>
      </c>
      <c r="D39" s="59">
        <v>0.36167664670658684</v>
      </c>
      <c r="I39" s="58" t="s">
        <v>394</v>
      </c>
      <c r="J39" s="59">
        <v>25050</v>
      </c>
      <c r="K39" s="59">
        <v>22192.377069615592</v>
      </c>
      <c r="L39" s="59">
        <v>24</v>
      </c>
      <c r="M39" s="58" t="s">
        <v>395</v>
      </c>
      <c r="N39" s="59">
        <v>34110</v>
      </c>
      <c r="O39" s="59">
        <v>22454.620905283617</v>
      </c>
      <c r="P39" s="59">
        <v>21</v>
      </c>
      <c r="Q39" s="59" t="s">
        <v>353</v>
      </c>
      <c r="R39" s="59">
        <v>6</v>
      </c>
      <c r="S39" s="59" t="s">
        <v>308</v>
      </c>
      <c r="T39" s="58" t="s">
        <v>252</v>
      </c>
    </row>
    <row r="40" spans="2:20" ht="12" customHeight="1" x14ac:dyDescent="0.15">
      <c r="B40" s="61">
        <f>C40/J40</f>
        <v>1.1601979569426732</v>
      </c>
      <c r="C40" s="68">
        <f>ABS(N40-J40) + ABS(_xlfn.NORM.S.INV(1-(0.05/R40)/2))*SQRT(K40^2/L40+O40^2/P40)</f>
        <v>24.654206585031805</v>
      </c>
      <c r="D40" s="61">
        <f>-(J40-N40)/J40</f>
        <v>-0.34211764705882353</v>
      </c>
      <c r="I40" s="58" t="s">
        <v>371</v>
      </c>
      <c r="J40" s="59">
        <v>21.25</v>
      </c>
      <c r="K40" s="68">
        <f>(28.63-J40)*SQRT(L40)</f>
        <v>18.07723430173985</v>
      </c>
      <c r="L40" s="59">
        <v>6</v>
      </c>
      <c r="M40" s="58" t="s">
        <v>396</v>
      </c>
      <c r="N40" s="59">
        <v>13.98</v>
      </c>
      <c r="O40" s="68">
        <f>(18.9-N40)*SQRT(P40)</f>
        <v>12.05148953449323</v>
      </c>
      <c r="P40" s="59">
        <v>6</v>
      </c>
      <c r="Q40" s="59" t="s">
        <v>49</v>
      </c>
      <c r="R40" s="59">
        <v>1</v>
      </c>
      <c r="S40" s="59" t="s">
        <v>308</v>
      </c>
      <c r="T40" s="58" t="s">
        <v>294</v>
      </c>
    </row>
    <row r="41" spans="2:20" ht="12" customHeight="1" x14ac:dyDescent="0.15">
      <c r="B41" s="61">
        <f>C41/J41</f>
        <v>1.3730702180767695</v>
      </c>
      <c r="C41" s="67">
        <f>ABS(N41-J41) + ABS(_xlfn.NORM.S.INV(1-(0.05/R41)/2))*SQRT(K41^2/L41+O41^2/P41)</f>
        <v>0.23754114772728113</v>
      </c>
      <c r="D41" s="61">
        <f>-(J41-N41)/J41</f>
        <v>-0.51445086705202303</v>
      </c>
      <c r="I41" s="58" t="s">
        <v>291</v>
      </c>
      <c r="J41" s="59">
        <v>0.17299999999999999</v>
      </c>
      <c r="K41" s="62">
        <f>(0.226-J41)*SQRT(L41)</f>
        <v>0.14990663761154813</v>
      </c>
      <c r="L41" s="59">
        <v>8</v>
      </c>
      <c r="M41" s="58" t="s">
        <v>302</v>
      </c>
      <c r="N41" s="59">
        <v>8.4000000000000005E-2</v>
      </c>
      <c r="O41" s="67">
        <f>(0.103-N41)*SQRT(P41)</f>
        <v>5.3740115370177588E-2</v>
      </c>
      <c r="P41" s="59">
        <v>8</v>
      </c>
      <c r="Q41" s="59" t="s">
        <v>369</v>
      </c>
      <c r="R41" s="59">
        <v>6</v>
      </c>
      <c r="S41" s="59" t="s">
        <v>309</v>
      </c>
      <c r="T41" s="58" t="s">
        <v>304</v>
      </c>
    </row>
    <row r="42" spans="2:20" ht="12" customHeight="1" x14ac:dyDescent="0.15">
      <c r="B42" s="61">
        <f>C42/J42</f>
        <v>1.407364705439331</v>
      </c>
      <c r="C42" s="68">
        <f>ABS(N42-J42) + ABS(_xlfn.NORM.S.INV(1-(0.05/R42)/2))*SQRT(K42^2/L42+O42^2/P42)</f>
        <v>83.175254091464467</v>
      </c>
      <c r="D42" s="61">
        <f>-(J42-N42)/J42</f>
        <v>-8.1218274111675204E-2</v>
      </c>
      <c r="I42" s="58" t="s">
        <v>256</v>
      </c>
      <c r="J42" s="59">
        <v>59.1</v>
      </c>
      <c r="K42" s="63">
        <v>63.8</v>
      </c>
      <c r="L42" s="59">
        <v>6</v>
      </c>
      <c r="M42" s="58" t="s">
        <v>257</v>
      </c>
      <c r="N42" s="59">
        <v>54.3</v>
      </c>
      <c r="O42" s="59">
        <v>56.1</v>
      </c>
      <c r="P42" s="59">
        <v>8</v>
      </c>
      <c r="Q42" s="59" t="s">
        <v>49</v>
      </c>
      <c r="R42" s="59">
        <v>3</v>
      </c>
      <c r="S42" s="59" t="s">
        <v>308</v>
      </c>
      <c r="T42" s="58" t="s">
        <v>255</v>
      </c>
    </row>
    <row r="43" spans="2:20" ht="12" customHeight="1" x14ac:dyDescent="0.15">
      <c r="B43" s="61">
        <f>C43/J43</f>
        <v>1.8080937690781533</v>
      </c>
      <c r="C43" s="63">
        <f>ABS(N43-J43) + ABS(_xlfn.NORM.S.INV(1-(0.05/R43)/2))*SQRT(K43^2/L43+O43^2/P43)</f>
        <v>18001.381564942094</v>
      </c>
      <c r="D43" s="61">
        <f>-(J43-N43)/J43</f>
        <v>0.72719967858577739</v>
      </c>
      <c r="I43" s="58" t="s">
        <v>397</v>
      </c>
      <c r="J43" s="59">
        <v>9956</v>
      </c>
      <c r="K43" s="63">
        <f>(12545-J43)*SQRT(L43)</f>
        <v>11578.359987493912</v>
      </c>
      <c r="L43" s="59">
        <v>20</v>
      </c>
      <c r="M43" s="58" t="s">
        <v>398</v>
      </c>
      <c r="N43" s="59">
        <v>17196</v>
      </c>
      <c r="O43" s="63">
        <f>(20348-N43)*SQRT(P43)</f>
        <v>13372.803445799986</v>
      </c>
      <c r="P43" s="59">
        <v>18</v>
      </c>
      <c r="Q43" s="59" t="s">
        <v>370</v>
      </c>
      <c r="R43" s="59">
        <v>6</v>
      </c>
      <c r="S43" s="59" t="s">
        <v>308</v>
      </c>
      <c r="T43" s="58" t="s">
        <v>282</v>
      </c>
    </row>
    <row r="44" spans="2:20" ht="12" customHeight="1" x14ac:dyDescent="0.15">
      <c r="B44" s="61">
        <f>C44/J44</f>
        <v>0.91051281258890382</v>
      </c>
      <c r="C44" s="68">
        <f>ABS(N44-J44) + ABS(_xlfn.NORM.S.INV(1-(0.05/R44)/2))*SQRT(K44^2/L44+O44^2/P44)</f>
        <v>10.052061450981498</v>
      </c>
      <c r="D44" s="61">
        <f>-(J44-N44)/J44</f>
        <v>-0.30706521739130427</v>
      </c>
      <c r="I44" s="58" t="s">
        <v>371</v>
      </c>
      <c r="J44" s="59">
        <v>11.04</v>
      </c>
      <c r="K44" s="59">
        <f>(15-J44)</f>
        <v>3.9600000000000009</v>
      </c>
      <c r="L44" s="59">
        <v>6</v>
      </c>
      <c r="M44" s="58" t="s">
        <v>396</v>
      </c>
      <c r="N44" s="59">
        <v>7.65</v>
      </c>
      <c r="O44" s="68">
        <f>(10.64-N44)*SQRT(P44)</f>
        <v>7.3239743309217022</v>
      </c>
      <c r="P44" s="59">
        <v>6</v>
      </c>
      <c r="Q44" s="59" t="s">
        <v>49</v>
      </c>
      <c r="R44" s="59">
        <v>1</v>
      </c>
      <c r="S44" s="59" t="s">
        <v>308</v>
      </c>
      <c r="T44" s="58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V15:XFD15 V8:V11 Y3:Y6 Y8:Y11 V5:X6 W7 I40:J40 I19:R20 C1:D1 I1:XFD1 I45:T1048576 I16:XFD18 I39:T39 T5 E3 I6:P7 R6:R7 I11:T11 E5:E7 Q2:T2 V2:XFD2 W4:X4 I14:XFD14 I12:AC13 AI8:XFD13 B45:D1048576 B16:D19 B39:D40 B3:C3 H3:H8 E8:G8 H11:H12 E11:E12 E11:G11 B13:H14 E16:H1048576 E9:H10 AA8:AC11 AA3:XFD7 W8:X10 B5:C11">
    <cfRule type="expression" dxfId="566" priority="521">
      <formula>MOD(ROW(),2)=0</formula>
    </cfRule>
  </conditionalFormatting>
  <conditionalFormatting sqref="Q21 S5:S7 S11 B20:D22 B5:D6 B3:D3 B2:H2">
    <cfRule type="expression" dxfId="565" priority="515">
      <formula>MOD(ROW(),2)=0</formula>
    </cfRule>
    <cfRule type="expression" dxfId="564" priority="516">
      <formula>"MOD(ROW(),2)=0"</formula>
    </cfRule>
  </conditionalFormatting>
  <conditionalFormatting sqref="D23">
    <cfRule type="expression" dxfId="563" priority="507">
      <formula>MOD(ROW(),2)=0</formula>
    </cfRule>
    <cfRule type="expression" dxfId="562" priority="508">
      <formula>"MOD(ROW(),2)=0"</formula>
    </cfRule>
  </conditionalFormatting>
  <conditionalFormatting sqref="Q23">
    <cfRule type="expression" dxfId="561" priority="505">
      <formula>MOD(ROW(),2)=0</formula>
    </cfRule>
    <cfRule type="expression" dxfId="560" priority="506">
      <formula>"MOD(ROW(),2)=0"</formula>
    </cfRule>
  </conditionalFormatting>
  <conditionalFormatting sqref="C23">
    <cfRule type="expression" dxfId="559" priority="503">
      <formula>MOD(ROW(),2)=0</formula>
    </cfRule>
    <cfRule type="expression" dxfId="558" priority="504">
      <formula>"MOD(ROW(),2)=0"</formula>
    </cfRule>
  </conditionalFormatting>
  <conditionalFormatting sqref="B23">
    <cfRule type="expression" dxfId="557" priority="501">
      <formula>MOD(ROW(),2)=0</formula>
    </cfRule>
    <cfRule type="expression" dxfId="556" priority="502">
      <formula>"MOD(ROW(),2)=0"</formula>
    </cfRule>
  </conditionalFormatting>
  <conditionalFormatting sqref="T24">
    <cfRule type="expression" dxfId="555" priority="499">
      <formula>MOD(ROW(),2)=0</formula>
    </cfRule>
    <cfRule type="expression" dxfId="554" priority="500">
      <formula>"MOD(ROW(),2)=0"</formula>
    </cfRule>
  </conditionalFormatting>
  <conditionalFormatting sqref="T25">
    <cfRule type="expression" dxfId="553" priority="497">
      <formula>MOD(ROW(),2)=0</formula>
    </cfRule>
    <cfRule type="expression" dxfId="552" priority="498">
      <formula>"MOD(ROW(),2)=0"</formula>
    </cfRule>
  </conditionalFormatting>
  <conditionalFormatting sqref="D24">
    <cfRule type="expression" dxfId="551" priority="495">
      <formula>MOD(ROW(),2)=0</formula>
    </cfRule>
    <cfRule type="expression" dxfId="550" priority="496">
      <formula>"MOD(ROW(),2)=0"</formula>
    </cfRule>
  </conditionalFormatting>
  <conditionalFormatting sqref="C24">
    <cfRule type="expression" dxfId="549" priority="493">
      <formula>MOD(ROW(),2)=0</formula>
    </cfRule>
    <cfRule type="expression" dxfId="548" priority="494">
      <formula>"MOD(ROW(),2)=0"</formula>
    </cfRule>
  </conditionalFormatting>
  <conditionalFormatting sqref="B24">
    <cfRule type="expression" dxfId="547" priority="491">
      <formula>MOD(ROW(),2)=0</formula>
    </cfRule>
    <cfRule type="expression" dxfId="546" priority="492">
      <formula>"MOD(ROW(),2)=0"</formula>
    </cfRule>
  </conditionalFormatting>
  <conditionalFormatting sqref="Q24">
    <cfRule type="expression" dxfId="545" priority="489">
      <formula>MOD(ROW(),2)=0</formula>
    </cfRule>
    <cfRule type="expression" dxfId="544" priority="490">
      <formula>"MOD(ROW(),2)=0"</formula>
    </cfRule>
  </conditionalFormatting>
  <conditionalFormatting sqref="D25">
    <cfRule type="expression" dxfId="543" priority="487">
      <formula>MOD(ROW(),2)=0</formula>
    </cfRule>
    <cfRule type="expression" dxfId="542" priority="488">
      <formula>"MOD(ROW(),2)=0"</formula>
    </cfRule>
  </conditionalFormatting>
  <conditionalFormatting sqref="C25">
    <cfRule type="expression" dxfId="541" priority="485">
      <formula>MOD(ROW(),2)=0</formula>
    </cfRule>
    <cfRule type="expression" dxfId="540" priority="486">
      <formula>"MOD(ROW(),2)=0"</formula>
    </cfRule>
  </conditionalFormatting>
  <conditionalFormatting sqref="B25">
    <cfRule type="expression" dxfId="539" priority="483">
      <formula>MOD(ROW(),2)=0</formula>
    </cfRule>
    <cfRule type="expression" dxfId="538" priority="484">
      <formula>"MOD(ROW(),2)=0"</formula>
    </cfRule>
  </conditionalFormatting>
  <conditionalFormatting sqref="Q26">
    <cfRule type="expression" dxfId="537" priority="481">
      <formula>MOD(ROW(),2)=0</formula>
    </cfRule>
    <cfRule type="expression" dxfId="536" priority="482">
      <formula>"MOD(ROW(),2)=0"</formula>
    </cfRule>
  </conditionalFormatting>
  <conditionalFormatting sqref="Q25">
    <cfRule type="expression" dxfId="535" priority="479">
      <formula>MOD(ROW(),2)=0</formula>
    </cfRule>
    <cfRule type="expression" dxfId="534" priority="480">
      <formula>"MOD(ROW(),2)=0"</formula>
    </cfRule>
  </conditionalFormatting>
  <conditionalFormatting sqref="D26">
    <cfRule type="expression" dxfId="533" priority="477">
      <formula>MOD(ROW(),2)=0</formula>
    </cfRule>
    <cfRule type="expression" dxfId="532" priority="478">
      <formula>"MOD(ROW(),2)=0"</formula>
    </cfRule>
  </conditionalFormatting>
  <conditionalFormatting sqref="C26">
    <cfRule type="expression" dxfId="531" priority="475">
      <formula>MOD(ROW(),2)=0</formula>
    </cfRule>
    <cfRule type="expression" dxfId="530" priority="476">
      <formula>"MOD(ROW(),2)=0"</formula>
    </cfRule>
  </conditionalFormatting>
  <conditionalFormatting sqref="B26">
    <cfRule type="expression" dxfId="529" priority="473">
      <formula>MOD(ROW(),2)=0</formula>
    </cfRule>
    <cfRule type="expression" dxfId="528" priority="474">
      <formula>"MOD(ROW(),2)=0"</formula>
    </cfRule>
  </conditionalFormatting>
  <conditionalFormatting sqref="T26">
    <cfRule type="expression" dxfId="527" priority="471">
      <formula>MOD(ROW(),2)=0</formula>
    </cfRule>
    <cfRule type="expression" dxfId="526" priority="472">
      <formula>"MOD(ROW(),2)=0"</formula>
    </cfRule>
  </conditionalFormatting>
  <conditionalFormatting sqref="T27">
    <cfRule type="expression" dxfId="525" priority="469">
      <formula>MOD(ROW(),2)=0</formula>
    </cfRule>
    <cfRule type="expression" dxfId="524" priority="470">
      <formula>"MOD(ROW(),2)=0"</formula>
    </cfRule>
  </conditionalFormatting>
  <conditionalFormatting sqref="D27">
    <cfRule type="expression" dxfId="523" priority="467">
      <formula>MOD(ROW(),2)=0</formula>
    </cfRule>
    <cfRule type="expression" dxfId="522" priority="468">
      <formula>"MOD(ROW(),2)=0"</formula>
    </cfRule>
  </conditionalFormatting>
  <conditionalFormatting sqref="C27">
    <cfRule type="expression" dxfId="521" priority="465">
      <formula>MOD(ROW(),2)=0</formula>
    </cfRule>
    <cfRule type="expression" dxfId="520" priority="466">
      <formula>"MOD(ROW(),2)=0"</formula>
    </cfRule>
  </conditionalFormatting>
  <conditionalFormatting sqref="B27">
    <cfRule type="expression" dxfId="519" priority="463">
      <formula>MOD(ROW(),2)=0</formula>
    </cfRule>
    <cfRule type="expression" dxfId="518" priority="464">
      <formula>"MOD(ROW(),2)=0"</formula>
    </cfRule>
  </conditionalFormatting>
  <conditionalFormatting sqref="Q28">
    <cfRule type="expression" dxfId="517" priority="461">
      <formula>MOD(ROW(),2)=0</formula>
    </cfRule>
    <cfRule type="expression" dxfId="516" priority="462">
      <formula>"MOD(ROW(),2)=0"</formula>
    </cfRule>
  </conditionalFormatting>
  <conditionalFormatting sqref="D28">
    <cfRule type="expression" dxfId="515" priority="459">
      <formula>MOD(ROW(),2)=0</formula>
    </cfRule>
    <cfRule type="expression" dxfId="514" priority="460">
      <formula>"MOD(ROW(),2)=0"</formula>
    </cfRule>
  </conditionalFormatting>
  <conditionalFormatting sqref="C28">
    <cfRule type="expression" dxfId="513" priority="457">
      <formula>MOD(ROW(),2)=0</formula>
    </cfRule>
    <cfRule type="expression" dxfId="512" priority="458">
      <formula>"MOD(ROW(),2)=0"</formula>
    </cfRule>
  </conditionalFormatting>
  <conditionalFormatting sqref="B28">
    <cfRule type="expression" dxfId="511" priority="455">
      <formula>MOD(ROW(),2)=0</formula>
    </cfRule>
    <cfRule type="expression" dxfId="510" priority="456">
      <formula>"MOD(ROW(),2)=0"</formula>
    </cfRule>
  </conditionalFormatting>
  <conditionalFormatting sqref="I29">
    <cfRule type="expression" dxfId="509" priority="453">
      <formula>MOD(ROW(),2)=0</formula>
    </cfRule>
    <cfRule type="expression" dxfId="508" priority="454">
      <formula>"MOD(ROW(),2)=0"</formula>
    </cfRule>
  </conditionalFormatting>
  <conditionalFormatting sqref="Q29">
    <cfRule type="expression" dxfId="507" priority="451">
      <formula>MOD(ROW(),2)=0</formula>
    </cfRule>
    <cfRule type="expression" dxfId="506" priority="452">
      <formula>"MOD(ROW(),2)=0"</formula>
    </cfRule>
  </conditionalFormatting>
  <conditionalFormatting sqref="R29">
    <cfRule type="expression" dxfId="505" priority="447">
      <formula>MOD(ROW(),2)=0</formula>
    </cfRule>
    <cfRule type="expression" dxfId="504" priority="448">
      <formula>"MOD(ROW(),2)=0"</formula>
    </cfRule>
  </conditionalFormatting>
  <conditionalFormatting sqref="D29">
    <cfRule type="expression" dxfId="503" priority="445">
      <formula>MOD(ROW(),2)=0</formula>
    </cfRule>
    <cfRule type="expression" dxfId="502" priority="446">
      <formula>"MOD(ROW(),2)=0"</formula>
    </cfRule>
  </conditionalFormatting>
  <conditionalFormatting sqref="C29">
    <cfRule type="expression" dxfId="501" priority="443">
      <formula>MOD(ROW(),2)=0</formula>
    </cfRule>
    <cfRule type="expression" dxfId="500" priority="444">
      <formula>"MOD(ROW(),2)=0"</formula>
    </cfRule>
  </conditionalFormatting>
  <conditionalFormatting sqref="B29">
    <cfRule type="expression" dxfId="499" priority="441">
      <formula>MOD(ROW(),2)=0</formula>
    </cfRule>
    <cfRule type="expression" dxfId="498" priority="442">
      <formula>"MOD(ROW(),2)=0"</formula>
    </cfRule>
  </conditionalFormatting>
  <conditionalFormatting sqref="J32">
    <cfRule type="expression" dxfId="497" priority="437">
      <formula>MOD(ROW(),2)=0</formula>
    </cfRule>
    <cfRule type="expression" dxfId="496" priority="438">
      <formula>"MOD(ROW(),2)=0"</formula>
    </cfRule>
  </conditionalFormatting>
  <conditionalFormatting sqref="I30">
    <cfRule type="expression" dxfId="495" priority="435">
      <formula>MOD(ROW(),2)=0</formula>
    </cfRule>
    <cfRule type="expression" dxfId="494" priority="436">
      <formula>"MOD(ROW(),2)=0"</formula>
    </cfRule>
  </conditionalFormatting>
  <conditionalFormatting sqref="I30">
    <cfRule type="expression" dxfId="493" priority="433">
      <formula>MOD(ROW(),2)=0</formula>
    </cfRule>
    <cfRule type="expression" dxfId="492" priority="434">
      <formula>"MOD(ROW(),2)=0"</formula>
    </cfRule>
  </conditionalFormatting>
  <conditionalFormatting sqref="M30">
    <cfRule type="expression" dxfId="491" priority="431">
      <formula>MOD(ROW(),2)=0</formula>
    </cfRule>
    <cfRule type="expression" dxfId="490" priority="432">
      <formula>"MOD(ROW(),2)=0"</formula>
    </cfRule>
  </conditionalFormatting>
  <conditionalFormatting sqref="M30">
    <cfRule type="expression" dxfId="489" priority="429">
      <formula>MOD(ROW(),2)=0</formula>
    </cfRule>
    <cfRule type="expression" dxfId="488" priority="430">
      <formula>"MOD(ROW(),2)=0"</formula>
    </cfRule>
  </conditionalFormatting>
  <conditionalFormatting sqref="Q30">
    <cfRule type="expression" dxfId="487" priority="427">
      <formula>MOD(ROW(),2)=0</formula>
    </cfRule>
    <cfRule type="expression" dxfId="486" priority="428">
      <formula>"MOD(ROW(),2)=0"</formula>
    </cfRule>
  </conditionalFormatting>
  <conditionalFormatting sqref="Q30">
    <cfRule type="expression" dxfId="485" priority="425">
      <formula>MOD(ROW(),2)=0</formula>
    </cfRule>
    <cfRule type="expression" dxfId="484" priority="426">
      <formula>"MOD(ROW(),2)=0"</formula>
    </cfRule>
  </conditionalFormatting>
  <conditionalFormatting sqref="D30">
    <cfRule type="expression" dxfId="483" priority="423">
      <formula>MOD(ROW(),2)=0</formula>
    </cfRule>
    <cfRule type="expression" dxfId="482" priority="424">
      <formula>"MOD(ROW(),2)=0"</formula>
    </cfRule>
  </conditionalFormatting>
  <conditionalFormatting sqref="C30">
    <cfRule type="expression" dxfId="481" priority="421">
      <formula>MOD(ROW(),2)=0</formula>
    </cfRule>
    <cfRule type="expression" dxfId="480" priority="422">
      <formula>"MOD(ROW(),2)=0"</formula>
    </cfRule>
  </conditionalFormatting>
  <conditionalFormatting sqref="B30">
    <cfRule type="expression" dxfId="479" priority="419">
      <formula>MOD(ROW(),2)=0</formula>
    </cfRule>
    <cfRule type="expression" dxfId="478" priority="420">
      <formula>"MOD(ROW(),2)=0"</formula>
    </cfRule>
  </conditionalFormatting>
  <conditionalFormatting sqref="I31">
    <cfRule type="expression" dxfId="477" priority="417">
      <formula>MOD(ROW(),2)=0</formula>
    </cfRule>
    <cfRule type="expression" dxfId="476" priority="418">
      <formula>"MOD(ROW(),2)=0"</formula>
    </cfRule>
  </conditionalFormatting>
  <conditionalFormatting sqref="I31">
    <cfRule type="expression" dxfId="475" priority="415">
      <formula>MOD(ROW(),2)=0</formula>
    </cfRule>
    <cfRule type="expression" dxfId="474" priority="416">
      <formula>"MOD(ROW(),2)=0"</formula>
    </cfRule>
  </conditionalFormatting>
  <conditionalFormatting sqref="M31">
    <cfRule type="expression" dxfId="473" priority="413">
      <formula>MOD(ROW(),2)=0</formula>
    </cfRule>
    <cfRule type="expression" dxfId="472" priority="414">
      <formula>"MOD(ROW(),2)=0"</formula>
    </cfRule>
  </conditionalFormatting>
  <conditionalFormatting sqref="M31">
    <cfRule type="expression" dxfId="471" priority="411">
      <formula>MOD(ROW(),2)=0</formula>
    </cfRule>
    <cfRule type="expression" dxfId="470" priority="412">
      <formula>"MOD(ROW(),2)=0"</formula>
    </cfRule>
  </conditionalFormatting>
  <conditionalFormatting sqref="Q31">
    <cfRule type="expression" dxfId="469" priority="409">
      <formula>MOD(ROW(),2)=0</formula>
    </cfRule>
    <cfRule type="expression" dxfId="468" priority="410">
      <formula>"MOD(ROW(),2)=0"</formula>
    </cfRule>
  </conditionalFormatting>
  <conditionalFormatting sqref="Q31">
    <cfRule type="expression" dxfId="467" priority="407">
      <formula>MOD(ROW(),2)=0</formula>
    </cfRule>
    <cfRule type="expression" dxfId="466" priority="408">
      <formula>"MOD(ROW(),2)=0"</formula>
    </cfRule>
  </conditionalFormatting>
  <conditionalFormatting sqref="D31">
    <cfRule type="expression" dxfId="465" priority="405">
      <formula>MOD(ROW(),2)=0</formula>
    </cfRule>
    <cfRule type="expression" dxfId="464" priority="406">
      <formula>"MOD(ROW(),2)=0"</formula>
    </cfRule>
  </conditionalFormatting>
  <conditionalFormatting sqref="C31">
    <cfRule type="expression" dxfId="463" priority="403">
      <formula>MOD(ROW(),2)=0</formula>
    </cfRule>
    <cfRule type="expression" dxfId="462" priority="404">
      <formula>"MOD(ROW(),2)=0"</formula>
    </cfRule>
  </conditionalFormatting>
  <conditionalFormatting sqref="B31">
    <cfRule type="expression" dxfId="461" priority="401">
      <formula>MOD(ROW(),2)=0</formula>
    </cfRule>
    <cfRule type="expression" dxfId="460" priority="402">
      <formula>"MOD(ROW(),2)=0"</formula>
    </cfRule>
  </conditionalFormatting>
  <conditionalFormatting sqref="D32">
    <cfRule type="expression" dxfId="459" priority="399">
      <formula>MOD(ROW(),2)=0</formula>
    </cfRule>
    <cfRule type="expression" dxfId="458" priority="400">
      <formula>"MOD(ROW(),2)=0"</formula>
    </cfRule>
  </conditionalFormatting>
  <conditionalFormatting sqref="C32">
    <cfRule type="expression" dxfId="457" priority="397">
      <formula>MOD(ROW(),2)=0</formula>
    </cfRule>
    <cfRule type="expression" dxfId="456" priority="398">
      <formula>"MOD(ROW(),2)=0"</formula>
    </cfRule>
  </conditionalFormatting>
  <conditionalFormatting sqref="B32">
    <cfRule type="expression" dxfId="455" priority="395">
      <formula>MOD(ROW(),2)=0</formula>
    </cfRule>
    <cfRule type="expression" dxfId="454" priority="396">
      <formula>"MOD(ROW(),2)=0"</formula>
    </cfRule>
  </conditionalFormatting>
  <conditionalFormatting sqref="Q33">
    <cfRule type="expression" dxfId="453" priority="393">
      <formula>MOD(ROW(),2)=0</formula>
    </cfRule>
    <cfRule type="expression" dxfId="452" priority="394">
      <formula>"MOD(ROW(),2)=0"</formula>
    </cfRule>
  </conditionalFormatting>
  <conditionalFormatting sqref="Q33">
    <cfRule type="expression" dxfId="451" priority="391">
      <formula>MOD(ROW(),2)=0</formula>
    </cfRule>
    <cfRule type="expression" dxfId="450" priority="392">
      <formula>"MOD(ROW(),2)=0"</formula>
    </cfRule>
  </conditionalFormatting>
  <conditionalFormatting sqref="D33">
    <cfRule type="expression" dxfId="449" priority="389">
      <formula>MOD(ROW(),2)=0</formula>
    </cfRule>
    <cfRule type="expression" dxfId="448" priority="390">
      <formula>"MOD(ROW(),2)=0"</formula>
    </cfRule>
  </conditionalFormatting>
  <conditionalFormatting sqref="C33">
    <cfRule type="expression" dxfId="447" priority="387">
      <formula>MOD(ROW(),2)=0</formula>
    </cfRule>
    <cfRule type="expression" dxfId="446" priority="388">
      <formula>"MOD(ROW(),2)=0"</formula>
    </cfRule>
  </conditionalFormatting>
  <conditionalFormatting sqref="B33">
    <cfRule type="expression" dxfId="445" priority="385">
      <formula>MOD(ROW(),2)=0</formula>
    </cfRule>
    <cfRule type="expression" dxfId="444" priority="386">
      <formula>"MOD(ROW(),2)=0"</formula>
    </cfRule>
  </conditionalFormatting>
  <conditionalFormatting sqref="J34:L34 N34:P34">
    <cfRule type="expression" dxfId="443" priority="375">
      <formula>MOD(ROW(),2)=0</formula>
    </cfRule>
    <cfRule type="expression" dxfId="442" priority="376">
      <formula>"MOD(ROW(),2)=0"</formula>
    </cfRule>
  </conditionalFormatting>
  <conditionalFormatting sqref="I34">
    <cfRule type="expression" dxfId="441" priority="373">
      <formula>MOD(ROW(),2)=0</formula>
    </cfRule>
    <cfRule type="expression" dxfId="440" priority="374">
      <formula>"MOD(ROW(),2)=0"</formula>
    </cfRule>
  </conditionalFormatting>
  <conditionalFormatting sqref="I34">
    <cfRule type="expression" dxfId="439" priority="371">
      <formula>MOD(ROW(),2)=0</formula>
    </cfRule>
    <cfRule type="expression" dxfId="438" priority="372">
      <formula>"MOD(ROW(),2)=0"</formula>
    </cfRule>
  </conditionalFormatting>
  <conditionalFormatting sqref="M34">
    <cfRule type="expression" dxfId="437" priority="367">
      <formula>MOD(ROW(),2)=0</formula>
    </cfRule>
    <cfRule type="expression" dxfId="436" priority="368">
      <formula>"MOD(ROW(),2)=0"</formula>
    </cfRule>
  </conditionalFormatting>
  <conditionalFormatting sqref="M34">
    <cfRule type="expression" dxfId="435" priority="369">
      <formula>MOD(ROW(),2)=0</formula>
    </cfRule>
    <cfRule type="expression" dxfId="434" priority="370">
      <formula>"MOD(ROW(),2)=0"</formula>
    </cfRule>
  </conditionalFormatting>
  <conditionalFormatting sqref="Q34">
    <cfRule type="expression" dxfId="433" priority="365">
      <formula>MOD(ROW(),2)=0</formula>
    </cfRule>
    <cfRule type="expression" dxfId="432" priority="366">
      <formula>"MOD(ROW(),2)=0"</formula>
    </cfRule>
  </conditionalFormatting>
  <conditionalFormatting sqref="D34">
    <cfRule type="expression" dxfId="431" priority="363">
      <formula>MOD(ROW(),2)=0</formula>
    </cfRule>
    <cfRule type="expression" dxfId="430" priority="364">
      <formula>"MOD(ROW(),2)=0"</formula>
    </cfRule>
  </conditionalFormatting>
  <conditionalFormatting sqref="C34">
    <cfRule type="expression" dxfId="429" priority="361">
      <formula>MOD(ROW(),2)=0</formula>
    </cfRule>
    <cfRule type="expression" dxfId="428" priority="362">
      <formula>"MOD(ROW(),2)=0"</formula>
    </cfRule>
  </conditionalFormatting>
  <conditionalFormatting sqref="B34">
    <cfRule type="expression" dxfId="427" priority="359">
      <formula>MOD(ROW(),2)=0</formula>
    </cfRule>
    <cfRule type="expression" dxfId="426" priority="360">
      <formula>"MOD(ROW(),2)=0"</formula>
    </cfRule>
  </conditionalFormatting>
  <conditionalFormatting sqref="T35">
    <cfRule type="expression" dxfId="425" priority="357">
      <formula>MOD(ROW(),2)=0</formula>
    </cfRule>
    <cfRule type="expression" dxfId="424" priority="358">
      <formula>"MOD(ROW(),2)=0"</formula>
    </cfRule>
  </conditionalFormatting>
  <conditionalFormatting sqref="I35">
    <cfRule type="expression" dxfId="423" priority="355">
      <formula>MOD(ROW(),2)=0</formula>
    </cfRule>
    <cfRule type="expression" dxfId="422" priority="356">
      <formula>"MOD(ROW(),2)=0"</formula>
    </cfRule>
  </conditionalFormatting>
  <conditionalFormatting sqref="I35">
    <cfRule type="expression" dxfId="421" priority="353">
      <formula>MOD(ROW(),2)=0</formula>
    </cfRule>
    <cfRule type="expression" dxfId="420" priority="354">
      <formula>"MOD(ROW(),2)=0"</formula>
    </cfRule>
  </conditionalFormatting>
  <conditionalFormatting sqref="M35">
    <cfRule type="expression" dxfId="419" priority="349">
      <formula>MOD(ROW(),2)=0</formula>
    </cfRule>
    <cfRule type="expression" dxfId="418" priority="350">
      <formula>"MOD(ROW(),2)=0"</formula>
    </cfRule>
  </conditionalFormatting>
  <conditionalFormatting sqref="M35">
    <cfRule type="expression" dxfId="417" priority="351">
      <formula>MOD(ROW(),2)=0</formula>
    </cfRule>
    <cfRule type="expression" dxfId="416" priority="352">
      <formula>"MOD(ROW(),2)=0"</formula>
    </cfRule>
  </conditionalFormatting>
  <conditionalFormatting sqref="D35">
    <cfRule type="expression" dxfId="415" priority="347">
      <formula>MOD(ROW(),2)=0</formula>
    </cfRule>
    <cfRule type="expression" dxfId="414" priority="348">
      <formula>"MOD(ROW(),2)=0"</formula>
    </cfRule>
  </conditionalFormatting>
  <conditionalFormatting sqref="C35">
    <cfRule type="expression" dxfId="413" priority="345">
      <formula>MOD(ROW(),2)=0</formula>
    </cfRule>
    <cfRule type="expression" dxfId="412" priority="346">
      <formula>"MOD(ROW(),2)=0"</formula>
    </cfRule>
  </conditionalFormatting>
  <conditionalFormatting sqref="B35">
    <cfRule type="expression" dxfId="411" priority="343">
      <formula>MOD(ROW(),2)=0</formula>
    </cfRule>
    <cfRule type="expression" dxfId="410" priority="344">
      <formula>"MOD(ROW(),2)=0"</formula>
    </cfRule>
  </conditionalFormatting>
  <conditionalFormatting sqref="Q36">
    <cfRule type="expression" dxfId="409" priority="341">
      <formula>MOD(ROW(),2)=0</formula>
    </cfRule>
    <cfRule type="expression" dxfId="408" priority="342">
      <formula>"MOD(ROW(),2)=0"</formula>
    </cfRule>
  </conditionalFormatting>
  <conditionalFormatting sqref="Q36">
    <cfRule type="expression" dxfId="407" priority="339">
      <formula>MOD(ROW(),2)=0</formula>
    </cfRule>
    <cfRule type="expression" dxfId="406" priority="340">
      <formula>"MOD(ROW(),2)=0"</formula>
    </cfRule>
  </conditionalFormatting>
  <conditionalFormatting sqref="D36">
    <cfRule type="expression" dxfId="405" priority="337">
      <formula>MOD(ROW(),2)=0</formula>
    </cfRule>
    <cfRule type="expression" dxfId="404" priority="338">
      <formula>"MOD(ROW(),2)=0"</formula>
    </cfRule>
  </conditionalFormatting>
  <conditionalFormatting sqref="C36">
    <cfRule type="expression" dxfId="403" priority="335">
      <formula>MOD(ROW(),2)=0</formula>
    </cfRule>
    <cfRule type="expression" dxfId="402" priority="336">
      <formula>"MOD(ROW(),2)=0"</formula>
    </cfRule>
  </conditionalFormatting>
  <conditionalFormatting sqref="B36">
    <cfRule type="expression" dxfId="401" priority="333">
      <formula>MOD(ROW(),2)=0</formula>
    </cfRule>
    <cfRule type="expression" dxfId="400" priority="334">
      <formula>"MOD(ROW(),2)=0"</formula>
    </cfRule>
  </conditionalFormatting>
  <conditionalFormatting sqref="I37">
    <cfRule type="expression" dxfId="399" priority="331">
      <formula>MOD(ROW(),2)=0</formula>
    </cfRule>
    <cfRule type="expression" dxfId="398" priority="332">
      <formula>"MOD(ROW(),2)=0"</formula>
    </cfRule>
  </conditionalFormatting>
  <conditionalFormatting sqref="I37">
    <cfRule type="expression" dxfId="397" priority="329">
      <formula>MOD(ROW(),2)=0</formula>
    </cfRule>
    <cfRule type="expression" dxfId="396" priority="330">
      <formula>"MOD(ROW(),2)=0"</formula>
    </cfRule>
  </conditionalFormatting>
  <conditionalFormatting sqref="M37">
    <cfRule type="expression" dxfId="395" priority="327">
      <formula>MOD(ROW(),2)=0</formula>
    </cfRule>
    <cfRule type="expression" dxfId="394" priority="328">
      <formula>"MOD(ROW(),2)=0"</formula>
    </cfRule>
  </conditionalFormatting>
  <conditionalFormatting sqref="M37">
    <cfRule type="expression" dxfId="393" priority="325">
      <formula>MOD(ROW(),2)=0</formula>
    </cfRule>
    <cfRule type="expression" dxfId="392" priority="326">
      <formula>"MOD(ROW(),2)=0"</formula>
    </cfRule>
  </conditionalFormatting>
  <conditionalFormatting sqref="I38">
    <cfRule type="expression" dxfId="391" priority="323">
      <formula>MOD(ROW(),2)=0</formula>
    </cfRule>
    <cfRule type="expression" dxfId="390" priority="324">
      <formula>"MOD(ROW(),2)=0"</formula>
    </cfRule>
  </conditionalFormatting>
  <conditionalFormatting sqref="I38">
    <cfRule type="expression" dxfId="389" priority="321">
      <formula>MOD(ROW(),2)=0</formula>
    </cfRule>
    <cfRule type="expression" dxfId="388" priority="322">
      <formula>"MOD(ROW(),2)=0"</formula>
    </cfRule>
  </conditionalFormatting>
  <conditionalFormatting sqref="M38">
    <cfRule type="expression" dxfId="387" priority="319">
      <formula>MOD(ROW(),2)=0</formula>
    </cfRule>
    <cfRule type="expression" dxfId="386" priority="320">
      <formula>"MOD(ROW(),2)=0"</formula>
    </cfRule>
  </conditionalFormatting>
  <conditionalFormatting sqref="M38">
    <cfRule type="expression" dxfId="385" priority="317">
      <formula>MOD(ROW(),2)=0</formula>
    </cfRule>
    <cfRule type="expression" dxfId="384" priority="318">
      <formula>"MOD(ROW(),2)=0"</formula>
    </cfRule>
  </conditionalFormatting>
  <conditionalFormatting sqref="D37">
    <cfRule type="expression" dxfId="383" priority="315">
      <formula>MOD(ROW(),2)=0</formula>
    </cfRule>
    <cfRule type="expression" dxfId="382" priority="316">
      <formula>"MOD(ROW(),2)=0"</formula>
    </cfRule>
  </conditionalFormatting>
  <conditionalFormatting sqref="C37">
    <cfRule type="expression" dxfId="381" priority="313">
      <formula>MOD(ROW(),2)=0</formula>
    </cfRule>
    <cfRule type="expression" dxfId="380" priority="314">
      <formula>"MOD(ROW(),2)=0"</formula>
    </cfRule>
  </conditionalFormatting>
  <conditionalFormatting sqref="B37">
    <cfRule type="expression" dxfId="379" priority="311">
      <formula>MOD(ROW(),2)=0</formula>
    </cfRule>
    <cfRule type="expression" dxfId="378" priority="312">
      <formula>"MOD(ROW(),2)=0"</formula>
    </cfRule>
  </conditionalFormatting>
  <conditionalFormatting sqref="D38">
    <cfRule type="expression" dxfId="377" priority="309">
      <formula>MOD(ROW(),2)=0</formula>
    </cfRule>
    <cfRule type="expression" dxfId="376" priority="310">
      <formula>"MOD(ROW(),2)=0"</formula>
    </cfRule>
  </conditionalFormatting>
  <conditionalFormatting sqref="C38">
    <cfRule type="expression" dxfId="375" priority="307">
      <formula>MOD(ROW(),2)=0</formula>
    </cfRule>
    <cfRule type="expression" dxfId="374" priority="308">
      <formula>"MOD(ROW(),2)=0"</formula>
    </cfRule>
  </conditionalFormatting>
  <conditionalFormatting sqref="B38">
    <cfRule type="expression" dxfId="373" priority="305">
      <formula>MOD(ROW(),2)=0</formula>
    </cfRule>
    <cfRule type="expression" dxfId="372" priority="306">
      <formula>"MOD(ROW(),2)=0"</formula>
    </cfRule>
  </conditionalFormatting>
  <conditionalFormatting sqref="T41">
    <cfRule type="expression" dxfId="371" priority="295">
      <formula>MOD(ROW(),2)=0</formula>
    </cfRule>
    <cfRule type="expression" dxfId="370" priority="296">
      <formula>"MOD(ROW(),2)=0"</formula>
    </cfRule>
  </conditionalFormatting>
  <conditionalFormatting sqref="Q40">
    <cfRule type="expression" dxfId="369" priority="293">
      <formula>MOD(ROW(),2)=0</formula>
    </cfRule>
    <cfRule type="expression" dxfId="368" priority="294">
      <formula>"MOD(ROW(),2)=0"</formula>
    </cfRule>
  </conditionalFormatting>
  <conditionalFormatting sqref="Q41">
    <cfRule type="expression" dxfId="367" priority="291">
      <formula>MOD(ROW(),2)=0</formula>
    </cfRule>
    <cfRule type="expression" dxfId="366" priority="292">
      <formula>"MOD(ROW(),2)=0"</formula>
    </cfRule>
  </conditionalFormatting>
  <conditionalFormatting sqref="D41">
    <cfRule type="expression" dxfId="365" priority="289">
      <formula>MOD(ROW(),2)=0</formula>
    </cfRule>
    <cfRule type="expression" dxfId="364" priority="290">
      <formula>"MOD(ROW(),2)=0"</formula>
    </cfRule>
  </conditionalFormatting>
  <conditionalFormatting sqref="C41">
    <cfRule type="expression" dxfId="363" priority="287">
      <formula>MOD(ROW(),2)=0</formula>
    </cfRule>
    <cfRule type="expression" dxfId="362" priority="288">
      <formula>"MOD(ROW(),2)=0"</formula>
    </cfRule>
  </conditionalFormatting>
  <conditionalFormatting sqref="B41">
    <cfRule type="expression" dxfId="361" priority="285">
      <formula>MOD(ROW(),2)=0</formula>
    </cfRule>
    <cfRule type="expression" dxfId="360" priority="286">
      <formula>"MOD(ROW(),2)=0"</formula>
    </cfRule>
  </conditionalFormatting>
  <conditionalFormatting sqref="D42">
    <cfRule type="expression" dxfId="359" priority="281">
      <formula>MOD(ROW(),2)=0</formula>
    </cfRule>
    <cfRule type="expression" dxfId="358" priority="282">
      <formula>"MOD(ROW(),2)=0"</formula>
    </cfRule>
  </conditionalFormatting>
  <conditionalFormatting sqref="C42">
    <cfRule type="expression" dxfId="357" priority="279">
      <formula>MOD(ROW(),2)=0</formula>
    </cfRule>
    <cfRule type="expression" dxfId="356" priority="280">
      <formula>"MOD(ROW(),2)=0"</formula>
    </cfRule>
  </conditionalFormatting>
  <conditionalFormatting sqref="B42">
    <cfRule type="expression" dxfId="355" priority="277">
      <formula>MOD(ROW(),2)=0</formula>
    </cfRule>
    <cfRule type="expression" dxfId="354" priority="278">
      <formula>"MOD(ROW(),2)=0"</formula>
    </cfRule>
  </conditionalFormatting>
  <conditionalFormatting sqref="T42">
    <cfRule type="expression" dxfId="353" priority="275">
      <formula>MOD(ROW(),2)=0</formula>
    </cfRule>
    <cfRule type="expression" dxfId="352" priority="276">
      <formula>"MOD(ROW(),2)=0"</formula>
    </cfRule>
  </conditionalFormatting>
  <conditionalFormatting sqref="S42 S40 S19:S38">
    <cfRule type="expression" dxfId="351" priority="273">
      <formula>MOD(ROW(),2)=0</formula>
    </cfRule>
    <cfRule type="expression" dxfId="350" priority="274">
      <formula>"MOD(ROW(),2)=0"</formula>
    </cfRule>
  </conditionalFormatting>
  <conditionalFormatting sqref="T43">
    <cfRule type="expression" dxfId="349" priority="271">
      <formula>MOD(ROW(),2)=0</formula>
    </cfRule>
    <cfRule type="expression" dxfId="348" priority="272">
      <formula>"MOD(ROW(),2)=0"</formula>
    </cfRule>
  </conditionalFormatting>
  <conditionalFormatting sqref="I43">
    <cfRule type="expression" dxfId="347" priority="269">
      <formula>MOD(ROW(),2)=0</formula>
    </cfRule>
    <cfRule type="expression" dxfId="346" priority="270">
      <formula>"MOD(ROW(),2)=0"</formula>
    </cfRule>
  </conditionalFormatting>
  <conditionalFormatting sqref="B43">
    <cfRule type="expression" dxfId="345" priority="259">
      <formula>MOD(ROW(),2)=0</formula>
    </cfRule>
    <cfRule type="expression" dxfId="344" priority="260">
      <formula>"MOD(ROW(),2)=0"</formula>
    </cfRule>
  </conditionalFormatting>
  <conditionalFormatting sqref="M43">
    <cfRule type="expression" dxfId="343" priority="265">
      <formula>MOD(ROW(),2)=0</formula>
    </cfRule>
    <cfRule type="expression" dxfId="342" priority="266">
      <formula>"MOD(ROW(),2)=0"</formula>
    </cfRule>
  </conditionalFormatting>
  <conditionalFormatting sqref="D43">
    <cfRule type="expression" dxfId="341" priority="263">
      <formula>MOD(ROW(),2)=0</formula>
    </cfRule>
    <cfRule type="expression" dxfId="340" priority="264">
      <formula>"MOD(ROW(),2)=0"</formula>
    </cfRule>
  </conditionalFormatting>
  <conditionalFormatting sqref="C43">
    <cfRule type="expression" dxfId="339" priority="261">
      <formula>MOD(ROW(),2)=0</formula>
    </cfRule>
    <cfRule type="expression" dxfId="338" priority="262">
      <formula>"MOD(ROW(),2)=0"</formula>
    </cfRule>
  </conditionalFormatting>
  <conditionalFormatting sqref="K40">
    <cfRule type="expression" dxfId="337" priority="257">
      <formula>MOD(ROW(),2)=0</formula>
    </cfRule>
    <cfRule type="expression" dxfId="336" priority="258">
      <formula>"MOD(ROW(),2)=0"</formula>
    </cfRule>
  </conditionalFormatting>
  <conditionalFormatting sqref="S44:T44">
    <cfRule type="expression" dxfId="335" priority="255">
      <formula>MOD(ROW(),2)=0</formula>
    </cfRule>
    <cfRule type="expression" dxfId="334" priority="256">
      <formula>"MOD(ROW(),2)=0"</formula>
    </cfRule>
  </conditionalFormatting>
  <conditionalFormatting sqref="Q44">
    <cfRule type="expression" dxfId="333" priority="253">
      <formula>MOD(ROW(),2)=0</formula>
    </cfRule>
    <cfRule type="expression" dxfId="332" priority="254">
      <formula>"MOD(ROW(),2)=0"</formula>
    </cfRule>
  </conditionalFormatting>
  <conditionalFormatting sqref="Q44">
    <cfRule type="expression" dxfId="331" priority="251">
      <formula>MOD(ROW(),2)=0</formula>
    </cfRule>
    <cfRule type="expression" dxfId="330" priority="252">
      <formula>"MOD(ROW(),2)=0"</formula>
    </cfRule>
  </conditionalFormatting>
  <conditionalFormatting sqref="I44:J44">
    <cfRule type="expression" dxfId="329" priority="249">
      <formula>MOD(ROW(),2)=0</formula>
    </cfRule>
    <cfRule type="expression" dxfId="328" priority="250">
      <formula>"MOD(ROW(),2)=0"</formula>
    </cfRule>
  </conditionalFormatting>
  <conditionalFormatting sqref="B44">
    <cfRule type="expression" dxfId="327" priority="243">
      <formula>MOD(ROW(),2)=0</formula>
    </cfRule>
    <cfRule type="expression" dxfId="326" priority="244">
      <formula>"MOD(ROW(),2)=0"</formula>
    </cfRule>
  </conditionalFormatting>
  <conditionalFormatting sqref="D44">
    <cfRule type="expression" dxfId="325" priority="247">
      <formula>MOD(ROW(),2)=0</formula>
    </cfRule>
    <cfRule type="expression" dxfId="324" priority="248">
      <formula>"MOD(ROW(),2)=0"</formula>
    </cfRule>
  </conditionalFormatting>
  <conditionalFormatting sqref="C44">
    <cfRule type="expression" dxfId="323" priority="245">
      <formula>MOD(ROW(),2)=0</formula>
    </cfRule>
    <cfRule type="expression" dxfId="322" priority="246">
      <formula>"MOD(ROW(),2)=0"</formula>
    </cfRule>
  </conditionalFormatting>
  <conditionalFormatting sqref="B12">
    <cfRule type="expression" dxfId="321" priority="241">
      <formula>MOD(ROW(),2)=0</formula>
    </cfRule>
  </conditionalFormatting>
  <conditionalFormatting sqref="Q5">
    <cfRule type="expression" dxfId="320" priority="238">
      <formula>MOD(ROW(),2)=0</formula>
    </cfRule>
    <cfRule type="expression" dxfId="319" priority="239">
      <formula>"MOD(ROW(),2)=0"</formula>
    </cfRule>
  </conditionalFormatting>
  <conditionalFormatting sqref="B1">
    <cfRule type="expression" dxfId="318" priority="148">
      <formula>MOD(ROW(),2)=0</formula>
    </cfRule>
    <cfRule type="expression" dxfId="317" priority="149">
      <formula>"MOD(ROW(),2)=0"</formula>
    </cfRule>
  </conditionalFormatting>
  <conditionalFormatting sqref="I6:R6 T6">
    <cfRule type="expression" dxfId="316" priority="230">
      <formula>MOD(ROW(),2)=0</formula>
    </cfRule>
  </conditionalFormatting>
  <conditionalFormatting sqref="T7">
    <cfRule type="expression" dxfId="315" priority="218">
      <formula>MOD(ROW(),2)=0</formula>
    </cfRule>
    <cfRule type="expression" dxfId="314" priority="219">
      <formula>"MOD(ROW(),2)=0"</formula>
    </cfRule>
  </conditionalFormatting>
  <conditionalFormatting sqref="D7">
    <cfRule type="expression" dxfId="313" priority="216">
      <formula>MOD(ROW(),2)=0</formula>
    </cfRule>
    <cfRule type="expression" dxfId="312" priority="217">
      <formula>"MOD(ROW(),2)=0"</formula>
    </cfRule>
  </conditionalFormatting>
  <conditionalFormatting sqref="Q7">
    <cfRule type="expression" dxfId="311" priority="210">
      <formula>MOD(ROW(),2)=0</formula>
    </cfRule>
    <cfRule type="expression" dxfId="310" priority="211">
      <formula>"MOD(ROW(),2)=0"</formula>
    </cfRule>
  </conditionalFormatting>
  <conditionalFormatting sqref="J12:L12 N12:S12">
    <cfRule type="expression" dxfId="309" priority="207">
      <formula>MOD(ROW(),2)=0</formula>
    </cfRule>
  </conditionalFormatting>
  <conditionalFormatting sqref="T12">
    <cfRule type="expression" dxfId="308" priority="205">
      <formula>MOD(ROW(),2)=0</formula>
    </cfRule>
    <cfRule type="expression" dxfId="307" priority="206">
      <formula>"MOD(ROW(),2)=0"</formula>
    </cfRule>
  </conditionalFormatting>
  <conditionalFormatting sqref="I12">
    <cfRule type="expression" dxfId="306" priority="203">
      <formula>MOD(ROW(),2)=0</formula>
    </cfRule>
    <cfRule type="expression" dxfId="305" priority="204">
      <formula>"MOD(ROW(),2)=0"</formula>
    </cfRule>
  </conditionalFormatting>
  <conditionalFormatting sqref="M12">
    <cfRule type="expression" dxfId="304" priority="201">
      <formula>MOD(ROW(),2)=0</formula>
    </cfRule>
    <cfRule type="expression" dxfId="303" priority="202">
      <formula>"MOD(ROW(),2)=0"</formula>
    </cfRule>
  </conditionalFormatting>
  <conditionalFormatting sqref="D12">
    <cfRule type="expression" dxfId="302" priority="199">
      <formula>MOD(ROW(),2)=0</formula>
    </cfRule>
    <cfRule type="expression" dxfId="301" priority="200">
      <formula>"MOD(ROW(),2)=0"</formula>
    </cfRule>
  </conditionalFormatting>
  <conditionalFormatting sqref="I11:P11 R11 T11">
    <cfRule type="expression" dxfId="300" priority="180">
      <formula>MOD(ROW(),2)=0</formula>
    </cfRule>
  </conditionalFormatting>
  <conditionalFormatting sqref="D9">
    <cfRule type="expression" dxfId="299" priority="168">
      <formula>MOD(ROW(),2)=0</formula>
    </cfRule>
    <cfRule type="expression" dxfId="298" priority="169">
      <formula>"MOD(ROW(),2)=0"</formula>
    </cfRule>
  </conditionalFormatting>
  <conditionalFormatting sqref="Q11">
    <cfRule type="expression" dxfId="297" priority="162">
      <formula>MOD(ROW(),2)=0</formula>
    </cfRule>
    <cfRule type="expression" dxfId="296" priority="163">
      <formula>"MOD(ROW(),2)=0"</formula>
    </cfRule>
  </conditionalFormatting>
  <conditionalFormatting sqref="Q11">
    <cfRule type="expression" dxfId="295" priority="160">
      <formula>MOD(ROW(),2)=0</formula>
    </cfRule>
    <cfRule type="expression" dxfId="294" priority="161">
      <formula>"MOD(ROW(),2)=0"</formula>
    </cfRule>
  </conditionalFormatting>
  <conditionalFormatting sqref="D11">
    <cfRule type="expression" dxfId="293" priority="158">
      <formula>MOD(ROW(),2)=0</formula>
    </cfRule>
    <cfRule type="expression" dxfId="292" priority="159">
      <formula>"MOD(ROW(),2)=0"</formula>
    </cfRule>
  </conditionalFormatting>
  <conditionalFormatting sqref="B1">
    <cfRule type="expression" dxfId="291" priority="150">
      <formula>MOD(ROW(),2)=0</formula>
    </cfRule>
    <cfRule type="expression" dxfId="290" priority="151">
      <formula>"MOD(ROW(),2)=0"</formula>
    </cfRule>
  </conditionalFormatting>
  <conditionalFormatting sqref="D10">
    <cfRule type="expression" dxfId="289" priority="142">
      <formula>MOD(ROW(),2)=0</formula>
    </cfRule>
    <cfRule type="expression" dxfId="288" priority="143">
      <formula>"MOD(ROW(),2)=0"</formula>
    </cfRule>
  </conditionalFormatting>
  <conditionalFormatting sqref="C10">
    <cfRule type="expression" dxfId="287" priority="140">
      <formula>MOD(ROW(),2)=0</formula>
    </cfRule>
    <cfRule type="expression" dxfId="286" priority="141">
      <formula>"MOD(ROW(),2)=0"</formula>
    </cfRule>
  </conditionalFormatting>
  <conditionalFormatting sqref="B10">
    <cfRule type="expression" dxfId="285" priority="138">
      <formula>MOD(ROW(),2)=0</formula>
    </cfRule>
    <cfRule type="expression" dxfId="284" priority="139">
      <formula>"MOD(ROW(),2)=0"</formula>
    </cfRule>
  </conditionalFormatting>
  <conditionalFormatting sqref="K44">
    <cfRule type="expression" dxfId="283" priority="133">
      <formula>MOD(ROW(),2)=0</formula>
    </cfRule>
  </conditionalFormatting>
  <conditionalFormatting sqref="D8">
    <cfRule type="expression" dxfId="282" priority="107">
      <formula>MOD(ROW(),2)=0</formula>
    </cfRule>
    <cfRule type="expression" dxfId="281" priority="108">
      <formula>"MOD(ROW(),2)=0"</formula>
    </cfRule>
  </conditionalFormatting>
  <conditionalFormatting sqref="E1:H1 F5:G7 F7:F8">
    <cfRule type="expression" dxfId="280" priority="100">
      <formula>MOD(ROW(),2)=0</formula>
    </cfRule>
  </conditionalFormatting>
  <conditionalFormatting sqref="B11">
    <cfRule type="expression" dxfId="279" priority="97">
      <formula>MOD(ROW(),2)=0</formula>
    </cfRule>
  </conditionalFormatting>
  <conditionalFormatting sqref="T6">
    <cfRule type="expression" dxfId="278" priority="95">
      <formula>MOD(ROW(),2)=0</formula>
    </cfRule>
    <cfRule type="expression" dxfId="277" priority="96">
      <formula>"MOD(ROW(),2)=0"</formula>
    </cfRule>
  </conditionalFormatting>
  <conditionalFormatting sqref="D6">
    <cfRule type="expression" dxfId="276" priority="93">
      <formula>MOD(ROW(),2)=0</formula>
    </cfRule>
    <cfRule type="expression" dxfId="275" priority="94">
      <formula>"MOD(ROW(),2)=0"</formula>
    </cfRule>
  </conditionalFormatting>
  <conditionalFormatting sqref="Q6">
    <cfRule type="expression" dxfId="274" priority="91">
      <formula>MOD(ROW(),2)=0</formula>
    </cfRule>
    <cfRule type="expression" dxfId="273" priority="92">
      <formula>"MOD(ROW(),2)=0"</formula>
    </cfRule>
  </conditionalFormatting>
  <conditionalFormatting sqref="J11:L11 N11:S11">
    <cfRule type="expression" dxfId="272" priority="90">
      <formula>MOD(ROW(),2)=0</formula>
    </cfRule>
  </conditionalFormatting>
  <conditionalFormatting sqref="T11">
    <cfRule type="expression" dxfId="271" priority="88">
      <formula>MOD(ROW(),2)=0</formula>
    </cfRule>
    <cfRule type="expression" dxfId="270" priority="89">
      <formula>"MOD(ROW(),2)=0"</formula>
    </cfRule>
  </conditionalFormatting>
  <conditionalFormatting sqref="I11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M11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D11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D10">
    <cfRule type="expression" dxfId="263" priority="70">
      <formula>MOD(ROW(),2)=0</formula>
    </cfRule>
    <cfRule type="expression" dxfId="262" priority="71">
      <formula>"MOD(ROW(),2)=0"</formula>
    </cfRule>
  </conditionalFormatting>
  <conditionalFormatting sqref="D9">
    <cfRule type="expression" dxfId="261" priority="64">
      <formula>MOD(ROW(),2)=0</formula>
    </cfRule>
    <cfRule type="expression" dxfId="260" priority="65">
      <formula>"MOD(ROW(),2)=0"</formula>
    </cfRule>
  </conditionalFormatting>
  <conditionalFormatting sqref="D8">
    <cfRule type="expression" dxfId="259" priority="59">
      <formula>MOD(ROW(),2)=0</formula>
    </cfRule>
    <cfRule type="expression" dxfId="258" priority="60">
      <formula>"MOD(ROW(),2)=0"</formula>
    </cfRule>
  </conditionalFormatting>
  <conditionalFormatting sqref="C8">
    <cfRule type="expression" dxfId="257" priority="57">
      <formula>MOD(ROW(),2)=0</formula>
    </cfRule>
    <cfRule type="expression" dxfId="256" priority="58">
      <formula>"MOD(ROW(),2)=0"</formula>
    </cfRule>
  </conditionalFormatting>
  <conditionalFormatting sqref="B8">
    <cfRule type="expression" dxfId="255" priority="55">
      <formula>MOD(ROW(),2)=0</formula>
    </cfRule>
    <cfRule type="expression" dxfId="254" priority="56">
      <formula>"MOD(ROW(),2)=0"</formula>
    </cfRule>
  </conditionalFormatting>
  <conditionalFormatting sqref="Q7">
    <cfRule type="expression" dxfId="253" priority="40">
      <formula>MOD(ROW(),2)=0</formula>
    </cfRule>
    <cfRule type="expression" dxfId="252" priority="41">
      <formula>"MOD(ROW(),2)=0"</formula>
    </cfRule>
  </conditionalFormatting>
  <conditionalFormatting sqref="D7">
    <cfRule type="expression" dxfId="251" priority="38">
      <formula>MOD(ROW(),2)=0</formula>
    </cfRule>
    <cfRule type="expression" dxfId="250" priority="39">
      <formula>"MOD(ROW(),2)=0"</formula>
    </cfRule>
  </conditionalFormatting>
  <conditionalFormatting sqref="S7">
    <cfRule type="expression" dxfId="249" priority="36">
      <formula>MOD(ROW(),2)=0</formula>
    </cfRule>
    <cfRule type="expression" dxfId="248" priority="37">
      <formula>"MOD(ROW(),2)=0"</formula>
    </cfRule>
  </conditionalFormatting>
  <conditionalFormatting sqref="T7">
    <cfRule type="expression" dxfId="247" priority="52">
      <formula>MOD(ROW(),2)=0</formula>
    </cfRule>
  </conditionalFormatting>
  <conditionalFormatting sqref="I7">
    <cfRule type="expression" dxfId="246" priority="50">
      <formula>MOD(ROW(),2)=0</formula>
    </cfRule>
    <cfRule type="expression" dxfId="245" priority="51">
      <formula>"MOD(ROW(),2)=0"</formula>
    </cfRule>
  </conditionalFormatting>
  <conditionalFormatting sqref="I7">
    <cfRule type="expression" dxfId="244" priority="48">
      <formula>MOD(ROW(),2)=0</formula>
    </cfRule>
    <cfRule type="expression" dxfId="243" priority="49">
      <formula>"MOD(ROW(),2)=0"</formula>
    </cfRule>
  </conditionalFormatting>
  <conditionalFormatting sqref="M7">
    <cfRule type="expression" dxfId="242" priority="46">
      <formula>MOD(ROW(),2)=0</formula>
    </cfRule>
    <cfRule type="expression" dxfId="241" priority="47">
      <formula>"MOD(ROW(),2)=0"</formula>
    </cfRule>
  </conditionalFormatting>
  <conditionalFormatting sqref="M7">
    <cfRule type="expression" dxfId="240" priority="44">
      <formula>MOD(ROW(),2)=0</formula>
    </cfRule>
    <cfRule type="expression" dxfId="239" priority="45">
      <formula>"MOD(ROW(),2)=0"</formula>
    </cfRule>
  </conditionalFormatting>
  <conditionalFormatting sqref="Q7">
    <cfRule type="expression" dxfId="238" priority="42">
      <formula>MOD(ROW(),2)=0</formula>
    </cfRule>
    <cfRule type="expression" dxfId="237" priority="43">
      <formula>"MOD(ROW(),2)=0"</formula>
    </cfRule>
  </conditionalFormatting>
  <conditionalFormatting sqref="U2">
    <cfRule type="expression" dxfId="236" priority="34">
      <formula>MOD(ROW(),2)=0</formula>
    </cfRule>
    <cfRule type="expression" dxfId="235" priority="35">
      <formula>"MOD(ROW(),2)=0"</formula>
    </cfRule>
  </conditionalFormatting>
  <conditionalFormatting sqref="V3">
    <cfRule type="expression" dxfId="234" priority="32">
      <formula>MOD(ROW(),2)=0</formula>
    </cfRule>
    <cfRule type="expression" dxfId="233" priority="33">
      <formula>"MOD(ROW(),2)=0"</formula>
    </cfRule>
  </conditionalFormatting>
  <conditionalFormatting sqref="V4">
    <cfRule type="expression" dxfId="232" priority="30">
      <formula>MOD(ROW(),2)=0</formula>
    </cfRule>
    <cfRule type="expression" dxfId="231" priority="31">
      <formula>"MOD(ROW(),2)=0"</formula>
    </cfRule>
  </conditionalFormatting>
  <conditionalFormatting sqref="U5">
    <cfRule type="expression" dxfId="230" priority="28">
      <formula>MOD(ROW(),2)=0</formula>
    </cfRule>
    <cfRule type="expression" dxfId="229" priority="29">
      <formula>"MOD(ROW(),2)=0"</formula>
    </cfRule>
  </conditionalFormatting>
  <conditionalFormatting sqref="U3">
    <cfRule type="expression" dxfId="228" priority="26">
      <formula>MOD(ROW(),2)=0</formula>
    </cfRule>
    <cfRule type="expression" dxfId="227" priority="27">
      <formula>"MOD(ROW(),2)=0"</formula>
    </cfRule>
  </conditionalFormatting>
  <conditionalFormatting sqref="U6">
    <cfRule type="expression" dxfId="226" priority="24">
      <formula>MOD(ROW(),2)=0</formula>
    </cfRule>
    <cfRule type="expression" dxfId="225" priority="25">
      <formula>"MOD(ROW(),2)=0"</formula>
    </cfRule>
  </conditionalFormatting>
  <conditionalFormatting sqref="U4">
    <cfRule type="expression" dxfId="224" priority="22">
      <formula>MOD(ROW(),2)=0</formula>
    </cfRule>
    <cfRule type="expression" dxfId="223" priority="23">
      <formula>"MOD(ROW(),2)=0"</formula>
    </cfRule>
  </conditionalFormatting>
  <conditionalFormatting sqref="U7">
    <cfRule type="expression" dxfId="222" priority="20">
      <formula>MOD(ROW(),2)=0</formula>
    </cfRule>
    <cfRule type="expression" dxfId="221" priority="21">
      <formula>"MOD(ROW(),2)=0"</formula>
    </cfRule>
  </conditionalFormatting>
  <conditionalFormatting sqref="U8">
    <cfRule type="expression" dxfId="220" priority="18">
      <formula>MOD(ROW(),2)=0</formula>
    </cfRule>
    <cfRule type="expression" dxfId="219" priority="19">
      <formula>"MOD(ROW(),2)=0"</formula>
    </cfRule>
  </conditionalFormatting>
  <conditionalFormatting sqref="U10">
    <cfRule type="expression" dxfId="218" priority="16">
      <formula>MOD(ROW(),2)=0</formula>
    </cfRule>
    <cfRule type="expression" dxfId="217" priority="17">
      <formula>"MOD(ROW(),2)=0"</formula>
    </cfRule>
  </conditionalFormatting>
  <conditionalFormatting sqref="U9">
    <cfRule type="expression" dxfId="216" priority="14">
      <formula>MOD(ROW(),2)=0</formula>
    </cfRule>
    <cfRule type="expression" dxfId="215" priority="15">
      <formula>"MOD(ROW(),2)=0"</formula>
    </cfRule>
  </conditionalFormatting>
  <conditionalFormatting sqref="U11">
    <cfRule type="expression" dxfId="214" priority="12">
      <formula>MOD(ROW(),2)=0</formula>
    </cfRule>
    <cfRule type="expression" dxfId="213" priority="13">
      <formula>"MOD(ROW(),2)=0"</formula>
    </cfRule>
  </conditionalFormatting>
  <conditionalFormatting sqref="I2:P2">
    <cfRule type="expression" dxfId="212" priority="10">
      <formula>MOD(ROW(),2)=0</formula>
    </cfRule>
    <cfRule type="expression" dxfId="211" priority="11">
      <formula>"MOD(ROW(),2)=0"</formula>
    </cfRule>
  </conditionalFormatting>
  <conditionalFormatting sqref="Z3 Z5:Z11">
    <cfRule type="expression" dxfId="210" priority="9">
      <formula>MOD(ROW(),2)=0</formula>
    </cfRule>
  </conditionalFormatting>
  <conditionalFormatting sqref="Z5:Z6 Z3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Z10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Z8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X9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A2" sqref="A2:XFD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11" customFormat="1" ht="12" customHeight="1" x14ac:dyDescent="0.25">
      <c r="A2" s="108" t="s">
        <v>361</v>
      </c>
      <c r="B2" s="109" t="s">
        <v>422</v>
      </c>
      <c r="C2" s="108" t="s">
        <v>427</v>
      </c>
      <c r="D2" s="108" t="s">
        <v>428</v>
      </c>
      <c r="E2" s="108" t="s">
        <v>423</v>
      </c>
      <c r="F2" s="109" t="s">
        <v>429</v>
      </c>
      <c r="G2" s="108" t="s">
        <v>424</v>
      </c>
      <c r="H2" s="108" t="s">
        <v>425</v>
      </c>
      <c r="I2" s="108" t="s">
        <v>426</v>
      </c>
      <c r="J2" s="108" t="s">
        <v>47</v>
      </c>
      <c r="K2" s="108" t="s">
        <v>362</v>
      </c>
      <c r="L2" s="108" t="s">
        <v>303</v>
      </c>
      <c r="M2" s="109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23" t="s">
        <v>11</v>
      </c>
      <c r="C2" s="123"/>
      <c r="D2" s="123"/>
      <c r="E2" s="123"/>
      <c r="F2" s="123"/>
      <c r="H2" s="122" t="s">
        <v>10</v>
      </c>
      <c r="I2" s="122"/>
      <c r="J2" s="122" t="s">
        <v>3</v>
      </c>
      <c r="K2" s="122"/>
      <c r="L2" s="2"/>
      <c r="N2" s="122" t="s">
        <v>32</v>
      </c>
      <c r="O2" s="122"/>
      <c r="P2" s="122"/>
      <c r="Q2" s="122"/>
      <c r="R2" s="122"/>
      <c r="S2" s="122"/>
      <c r="T2" s="122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2021-10-04T01:43:48Z</dcterms:modified>
</cp:coreProperties>
</file>