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dr\Documents\prt-ge-s2-2015-svn\trunk\Board\_01_Documents_Projet\"/>
    </mc:Choice>
  </mc:AlternateContent>
  <bookViews>
    <workbookView xWindow="0" yWindow="0" windowWidth="19200" windowHeight="8235" activeTab="4"/>
  </bookViews>
  <sheets>
    <sheet name="Duty Cycle" sheetId="1" r:id="rId1"/>
    <sheet name="Inductor value" sheetId="2" r:id="rId2"/>
    <sheet name="Capacitors" sheetId="3" r:id="rId3"/>
    <sheet name="Diode" sheetId="4" r:id="rId4"/>
    <sheet name="Feedback resistor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C13" i="4"/>
  <c r="C11" i="3"/>
  <c r="G11" i="1"/>
  <c r="C16" i="5" l="1"/>
  <c r="K16" i="3"/>
  <c r="D9" i="2"/>
  <c r="C12" i="2" s="1"/>
  <c r="C11" i="2"/>
  <c r="J17" i="3" l="1"/>
  <c r="F8" i="1"/>
  <c r="F9" i="1" s="1"/>
  <c r="C5" i="1"/>
</calcChain>
</file>

<file path=xl/sharedStrings.xml><?xml version="1.0" encoding="utf-8"?>
<sst xmlns="http://schemas.openxmlformats.org/spreadsheetml/2006/main" count="41" uniqueCount="35">
  <si>
    <t>Duty Cycle</t>
  </si>
  <si>
    <t>Vin (V)</t>
  </si>
  <si>
    <t>Vout (V)</t>
  </si>
  <si>
    <t>Vd (V)</t>
  </si>
  <si>
    <t>Vsw (V)</t>
  </si>
  <si>
    <t>The lower the Vd, the higher the efficiency of the converter</t>
  </si>
  <si>
    <t>Comments</t>
  </si>
  <si>
    <t>Rdson (Ω)</t>
  </si>
  <si>
    <t>Iout (A)</t>
  </si>
  <si>
    <t>Simple D calculus</t>
  </si>
  <si>
    <t>Elaborate D calculus</t>
  </si>
  <si>
    <t>Max. output current (A)</t>
  </si>
  <si>
    <t>Ts (s)</t>
  </si>
  <si>
    <t>Fs (Hz)</t>
  </si>
  <si>
    <t>L (H)</t>
  </si>
  <si>
    <r>
      <t xml:space="preserve">We have to make sure that is capable of
supporting the peak output current </t>
    </r>
    <r>
      <rPr>
        <b/>
        <sz val="11"/>
        <color theme="1"/>
        <rFont val="Calibri"/>
        <family val="2"/>
        <scheme val="minor"/>
      </rPr>
      <t>without saturating</t>
    </r>
    <r>
      <rPr>
        <sz val="11"/>
        <color theme="1"/>
        <rFont val="Calibri"/>
        <family val="2"/>
        <scheme val="minor"/>
      </rPr>
      <t xml:space="preserve">. Induc-
tor </t>
    </r>
    <r>
      <rPr>
        <b/>
        <sz val="11"/>
        <color theme="1"/>
        <rFont val="Calibri"/>
        <family val="2"/>
        <scheme val="minor"/>
      </rPr>
      <t>saturation will result in a sudden reduction in inductance</t>
    </r>
    <r>
      <rPr>
        <sz val="11"/>
        <color theme="1"/>
        <rFont val="Calibri"/>
        <family val="2"/>
        <scheme val="minor"/>
      </rPr>
      <t xml:space="preserve">
and prevent the regulator from operating correctly.</t>
    </r>
  </si>
  <si>
    <t>Inductors with lower series resistance (RDCR) will provide better operating efficiency.</t>
  </si>
  <si>
    <t>Input capacitor</t>
  </si>
  <si>
    <r>
      <t xml:space="preserve">The primary
specifications of the input capacitor are </t>
    </r>
    <r>
      <rPr>
        <b/>
        <sz val="11"/>
        <color theme="1"/>
        <rFont val="Calibri"/>
        <family val="2"/>
        <scheme val="minor"/>
      </rPr>
      <t>capacitance,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voltage,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RMS current rating, and ESL (Equivalent Series Inductance).</t>
    </r>
    <r>
      <rPr>
        <sz val="11"/>
        <color theme="1"/>
        <rFont val="Calibri"/>
        <family val="2"/>
        <scheme val="minor"/>
      </rPr>
      <t xml:space="preserve">
The </t>
    </r>
    <r>
      <rPr>
        <b/>
        <sz val="11"/>
        <color theme="1"/>
        <rFont val="Calibri"/>
        <family val="2"/>
        <scheme val="minor"/>
      </rPr>
      <t>recommended</t>
    </r>
    <r>
      <rPr>
        <sz val="11"/>
        <color theme="1"/>
        <rFont val="Calibri"/>
        <family val="2"/>
        <scheme val="minor"/>
      </rPr>
      <t xml:space="preserve"> input capacitance is </t>
    </r>
    <r>
      <rPr>
        <b/>
        <sz val="11"/>
        <color theme="1"/>
        <rFont val="Calibri"/>
        <family val="2"/>
        <scheme val="minor"/>
      </rPr>
      <t>22 µF.</t>
    </r>
  </si>
  <si>
    <t>Irms (A)</t>
  </si>
  <si>
    <t>Duty Cycle approximation difference</t>
  </si>
  <si>
    <r>
      <rPr>
        <b/>
        <sz val="11"/>
        <color theme="1"/>
        <rFont val="Calibri"/>
        <family val="2"/>
        <scheme val="minor"/>
      </rPr>
      <t>Surface mount
capacitors are strongly recommended.</t>
    </r>
    <r>
      <rPr>
        <sz val="11"/>
        <color theme="1"/>
        <rFont val="Calibri"/>
        <family val="2"/>
        <scheme val="minor"/>
      </rPr>
      <t xml:space="preserve">
Sanyo POSCAP, Tantalum or Niobium, Panasonic SP, and
multilayer ceramic capacitors </t>
    </r>
    <r>
      <rPr>
        <b/>
        <sz val="11"/>
        <color theme="1"/>
        <rFont val="Calibri"/>
        <family val="2"/>
        <scheme val="minor"/>
      </rPr>
      <t>(MLCC)</t>
    </r>
    <r>
      <rPr>
        <sz val="11"/>
        <color theme="1"/>
        <rFont val="Calibri"/>
        <family val="2"/>
        <scheme val="minor"/>
      </rPr>
      <t xml:space="preserve"> are all good choices for
both input and output capacitors and have </t>
    </r>
    <r>
      <rPr>
        <b/>
        <sz val="11"/>
        <color theme="1"/>
        <rFont val="Calibri"/>
        <family val="2"/>
        <scheme val="minor"/>
      </rPr>
      <t>very low ESL</t>
    </r>
    <r>
      <rPr>
        <sz val="11"/>
        <color theme="1"/>
        <rFont val="Calibri"/>
        <family val="2"/>
        <scheme val="minor"/>
      </rPr>
      <t>. For
MLCCs it is recommended to use X7R or X5R type capacitors
due to their tolerance and temperature characteristics.</t>
    </r>
  </si>
  <si>
    <t>Output capacitor</t>
  </si>
  <si>
    <r>
      <t xml:space="preserve"> Since the output
capacitor is one of the two external components that control
the stability of the regulator control loop, most applications will
require a</t>
    </r>
    <r>
      <rPr>
        <b/>
        <sz val="11"/>
        <color theme="1"/>
        <rFont val="Calibri"/>
        <family val="2"/>
        <scheme val="minor"/>
      </rPr>
      <t xml:space="preserve"> minimum of 22 µF of output capacitance</t>
    </r>
    <r>
      <rPr>
        <sz val="11"/>
        <color theme="1"/>
        <rFont val="Calibri"/>
        <family val="2"/>
        <scheme val="minor"/>
      </rPr>
      <t xml:space="preserve">. Capaci-
tance often, but not always, can be increased significantly
with little detriment to the regulator stability. Like the input ca-
pacitor, recommended </t>
    </r>
    <r>
      <rPr>
        <b/>
        <sz val="11"/>
        <color theme="1"/>
        <rFont val="Calibri"/>
        <family val="2"/>
        <scheme val="minor"/>
      </rPr>
      <t>multilayer ceramic capacitors are X7R
or X5R types</t>
    </r>
    <r>
      <rPr>
        <sz val="11"/>
        <color theme="1"/>
        <rFont val="Calibri"/>
        <family val="2"/>
        <scheme val="minor"/>
      </rPr>
      <t>.</t>
    </r>
  </si>
  <si>
    <t>Resr (Ω)</t>
  </si>
  <si>
    <t>Ripple target ΔVout (percentage of Vout and V)</t>
  </si>
  <si>
    <t>Cout (F)</t>
  </si>
  <si>
    <t>Id1 (A)</t>
  </si>
  <si>
    <t>R2 (Ω)</t>
  </si>
  <si>
    <t>R1 (Ω)</t>
  </si>
  <si>
    <t>Ripple target Δil (percentage of max. output current and A)</t>
  </si>
  <si>
    <t>Worst case</t>
  </si>
  <si>
    <t>Voltage dropout accross the internal MOSFET</t>
  </si>
  <si>
    <t>ΔVout (V)</t>
  </si>
  <si>
    <t>In the other way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</si>
</sst>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46">
    <xf numFmtId="0" fontId="0" fillId="0" borderId="0" xfId="0"/>
    <xf numFmtId="0" fontId="4" fillId="3" borderId="1" xfId="4"/>
    <xf numFmtId="0" fontId="2" fillId="0" borderId="0" xfId="2"/>
    <xf numFmtId="0" fontId="3" fillId="2" borderId="1" xfId="3"/>
    <xf numFmtId="0" fontId="3" fillId="2" borderId="3" xfId="3" applyBorder="1"/>
    <xf numFmtId="0" fontId="4" fillId="3" borderId="3" xfId="4" applyBorder="1"/>
    <xf numFmtId="9" fontId="4" fillId="3" borderId="3" xfId="4" applyNumberFormat="1" applyBorder="1"/>
    <xf numFmtId="0" fontId="0" fillId="0" borderId="3" xfId="0" applyBorder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/>
    <xf numFmtId="0" fontId="3" fillId="2" borderId="3" xfId="3" applyBorder="1" applyAlignment="1"/>
    <xf numFmtId="9" fontId="3" fillId="2" borderId="3" xfId="3" applyNumberFormat="1" applyBorder="1" applyAlignment="1"/>
    <xf numFmtId="11" fontId="3" fillId="2" borderId="3" xfId="3" applyNumberFormat="1" applyBorder="1"/>
    <xf numFmtId="11" fontId="4" fillId="3" borderId="3" xfId="4" applyNumberFormat="1" applyBorder="1"/>
    <xf numFmtId="0" fontId="3" fillId="2" borderId="3" xfId="3" applyBorder="1" applyAlignment="1">
      <alignment wrapText="1"/>
    </xf>
    <xf numFmtId="9" fontId="4" fillId="3" borderId="3" xfId="1" applyFont="1" applyFill="1" applyBorder="1"/>
    <xf numFmtId="0" fontId="0" fillId="0" borderId="5" xfId="0" applyBorder="1"/>
    <xf numFmtId="0" fontId="4" fillId="3" borderId="1" xfId="4" applyNumberFormat="1"/>
    <xf numFmtId="0" fontId="3" fillId="2" borderId="1" xfId="3" applyNumberFormat="1"/>
    <xf numFmtId="0" fontId="0" fillId="0" borderId="3" xfId="0" applyBorder="1" applyAlignment="1">
      <alignment horizontal="center"/>
    </xf>
    <xf numFmtId="0" fontId="0" fillId="4" borderId="3" xfId="5" applyFont="1" applyBorder="1" applyAlignment="1">
      <alignment horizontal="center" vertical="center" wrapText="1"/>
    </xf>
    <xf numFmtId="0" fontId="0" fillId="4" borderId="3" xfId="5" applyFont="1" applyBorder="1" applyAlignment="1">
      <alignment horizontal="center" vertical="center"/>
    </xf>
    <xf numFmtId="0" fontId="0" fillId="4" borderId="14" xfId="5" applyFont="1" applyBorder="1" applyAlignment="1">
      <alignment horizontal="center" vertical="center" wrapText="1"/>
    </xf>
    <xf numFmtId="0" fontId="0" fillId="4" borderId="15" xfId="5" applyFont="1" applyBorder="1" applyAlignment="1">
      <alignment horizontal="center" vertical="center" wrapText="1"/>
    </xf>
    <xf numFmtId="0" fontId="0" fillId="4" borderId="16" xfId="5" applyFont="1" applyBorder="1" applyAlignment="1">
      <alignment horizontal="center" vertical="center" wrapText="1"/>
    </xf>
    <xf numFmtId="0" fontId="0" fillId="4" borderId="17" xfId="5" applyFont="1" applyBorder="1" applyAlignment="1">
      <alignment horizontal="center" vertical="center" wrapText="1"/>
    </xf>
    <xf numFmtId="0" fontId="0" fillId="4" borderId="18" xfId="5" applyFont="1" applyBorder="1" applyAlignment="1">
      <alignment horizontal="center" vertical="center" wrapText="1"/>
    </xf>
    <xf numFmtId="0" fontId="0" fillId="4" borderId="19" xfId="5" applyFont="1" applyBorder="1" applyAlignment="1">
      <alignment horizontal="center" vertical="center" wrapText="1"/>
    </xf>
    <xf numFmtId="0" fontId="0" fillId="4" borderId="20" xfId="5" applyFont="1" applyBorder="1" applyAlignment="1">
      <alignment horizontal="center" vertical="center" wrapText="1"/>
    </xf>
    <xf numFmtId="0" fontId="0" fillId="4" borderId="21" xfId="5" applyFont="1" applyBorder="1" applyAlignment="1">
      <alignment horizontal="center" vertical="center" wrapText="1"/>
    </xf>
    <xf numFmtId="0" fontId="0" fillId="4" borderId="6" xfId="5" applyFont="1" applyBorder="1" applyAlignment="1">
      <alignment horizontal="center" wrapText="1"/>
    </xf>
    <xf numFmtId="0" fontId="0" fillId="4" borderId="7" xfId="5" applyFont="1" applyBorder="1" applyAlignment="1">
      <alignment horizontal="center"/>
    </xf>
    <xf numFmtId="0" fontId="0" fillId="4" borderId="8" xfId="5" applyFont="1" applyBorder="1" applyAlignment="1">
      <alignment horizontal="center"/>
    </xf>
    <xf numFmtId="0" fontId="0" fillId="4" borderId="9" xfId="5" applyFont="1" applyBorder="1" applyAlignment="1">
      <alignment horizontal="center"/>
    </xf>
    <xf numFmtId="0" fontId="0" fillId="4" borderId="2" xfId="5" applyFont="1" applyBorder="1" applyAlignment="1">
      <alignment horizontal="center"/>
    </xf>
    <xf numFmtId="0" fontId="0" fillId="4" borderId="10" xfId="5" applyFont="1" applyBorder="1" applyAlignment="1">
      <alignment horizontal="center"/>
    </xf>
    <xf numFmtId="0" fontId="0" fillId="4" borderId="11" xfId="5" applyFont="1" applyBorder="1" applyAlignment="1">
      <alignment horizontal="center"/>
    </xf>
    <xf numFmtId="0" fontId="0" fillId="4" borderId="12" xfId="5" applyFont="1" applyBorder="1" applyAlignment="1">
      <alignment horizontal="center"/>
    </xf>
    <xf numFmtId="0" fontId="0" fillId="4" borderId="13" xfId="5" applyFont="1" applyBorder="1" applyAlignment="1">
      <alignment horizontal="center"/>
    </xf>
    <xf numFmtId="0" fontId="4" fillId="3" borderId="3" xfId="4" applyBorder="1" applyAlignment="1">
      <alignment horizontal="center"/>
    </xf>
    <xf numFmtId="0" fontId="3" fillId="2" borderId="3" xfId="3" applyBorder="1" applyAlignment="1">
      <alignment vertical="center" wrapText="1"/>
    </xf>
    <xf numFmtId="0" fontId="3" fillId="2" borderId="4" xfId="3" applyBorder="1"/>
    <xf numFmtId="0" fontId="0" fillId="0" borderId="0" xfId="0" applyBorder="1"/>
    <xf numFmtId="0" fontId="4" fillId="3" borderId="4" xfId="4" applyBorder="1"/>
    <xf numFmtId="9" fontId="3" fillId="2" borderId="22" xfId="3" applyNumberFormat="1" applyBorder="1"/>
  </cellXfs>
  <cellStyles count="6">
    <cellStyle name="Calcul" xfId="4" builtinId="22"/>
    <cellStyle name="Commentaire" xfId="5" builtinId="10"/>
    <cellStyle name="Entrée" xfId="3" builtinId="20"/>
    <cellStyle name="Normal" xfId="0" builtinId="0"/>
    <cellStyle name="Pourcentage" xfId="1" builtinId="5"/>
    <cellStyle name="Titr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4</xdr:col>
      <xdr:colOff>113845</xdr:colOff>
      <xdr:row>5</xdr:row>
      <xdr:rowOff>47525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00025"/>
          <a:ext cx="3638095" cy="8000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781050</xdr:colOff>
      <xdr:row>12</xdr:row>
      <xdr:rowOff>47625</xdr:rowOff>
    </xdr:from>
    <xdr:to>
      <xdr:col>2</xdr:col>
      <xdr:colOff>447442</xdr:colOff>
      <xdr:row>14</xdr:row>
      <xdr:rowOff>180911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2524125"/>
          <a:ext cx="1866667" cy="514286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9</xdr:row>
      <xdr:rowOff>38100</xdr:rowOff>
    </xdr:from>
    <xdr:to>
      <xdr:col>6</xdr:col>
      <xdr:colOff>533167</xdr:colOff>
      <xdr:row>10</xdr:row>
      <xdr:rowOff>180933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5" y="1914525"/>
          <a:ext cx="1866667" cy="333333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12</xdr:col>
      <xdr:colOff>47625</xdr:colOff>
      <xdr:row>14</xdr:row>
      <xdr:rowOff>38100</xdr:rowOff>
    </xdr:from>
    <xdr:to>
      <xdr:col>15</xdr:col>
      <xdr:colOff>399720</xdr:colOff>
      <xdr:row>15</xdr:row>
      <xdr:rowOff>352362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2638425"/>
          <a:ext cx="2638095" cy="504762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5</xdr:col>
      <xdr:colOff>732957</xdr:colOff>
      <xdr:row>10</xdr:row>
      <xdr:rowOff>190267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28600"/>
          <a:ext cx="3742857" cy="1866667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704381</xdr:colOff>
      <xdr:row>13</xdr:row>
      <xdr:rowOff>18762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752381" cy="2304762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301729</xdr:colOff>
      <xdr:row>2</xdr:row>
      <xdr:rowOff>10872</xdr:rowOff>
    </xdr:from>
    <xdr:to>
      <xdr:col>13</xdr:col>
      <xdr:colOff>621298</xdr:colOff>
      <xdr:row>12</xdr:row>
      <xdr:rowOff>37820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3729" y="391872"/>
          <a:ext cx="5653569" cy="1931948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E11" sqref="E11:G11"/>
    </sheetView>
  </sheetViews>
  <sheetFormatPr baseColWidth="10" defaultRowHeight="15" x14ac:dyDescent="0.25"/>
  <cols>
    <col min="2" max="2" width="13.28515625" bestFit="1" customWidth="1"/>
    <col min="3" max="3" width="7.85546875" customWidth="1"/>
    <col min="4" max="4" width="7.28515625" customWidth="1"/>
    <col min="5" max="5" width="16.42578125" customWidth="1"/>
    <col min="6" max="6" width="18.7109375" customWidth="1"/>
    <col min="7" max="7" width="54.7109375" bestFit="1" customWidth="1"/>
  </cols>
  <sheetData>
    <row r="1" spans="2:7" ht="18.75" x14ac:dyDescent="0.3">
      <c r="B1" s="8"/>
    </row>
    <row r="2" spans="2:7" x14ac:dyDescent="0.25">
      <c r="B2" s="20" t="s">
        <v>9</v>
      </c>
      <c r="C2" s="20"/>
      <c r="E2" s="20" t="s">
        <v>10</v>
      </c>
      <c r="F2" s="20"/>
      <c r="G2" s="9" t="s">
        <v>6</v>
      </c>
    </row>
    <row r="3" spans="2:7" x14ac:dyDescent="0.25">
      <c r="B3" s="4" t="s">
        <v>1</v>
      </c>
      <c r="C3" s="4">
        <v>5</v>
      </c>
      <c r="E3" s="4" t="s">
        <v>1</v>
      </c>
      <c r="F3" s="4">
        <v>5</v>
      </c>
      <c r="G3" s="4"/>
    </row>
    <row r="4" spans="2:7" x14ac:dyDescent="0.25">
      <c r="B4" s="4" t="s">
        <v>2</v>
      </c>
      <c r="C4" s="4">
        <v>3.3</v>
      </c>
      <c r="E4" s="4" t="s">
        <v>2</v>
      </c>
      <c r="F4" s="4">
        <v>3.3</v>
      </c>
      <c r="G4" s="4"/>
    </row>
    <row r="5" spans="2:7" x14ac:dyDescent="0.25">
      <c r="B5" s="5" t="s">
        <v>0</v>
      </c>
      <c r="C5" s="6">
        <f>C4/C3</f>
        <v>0.65999999999999992</v>
      </c>
      <c r="E5" s="4" t="s">
        <v>3</v>
      </c>
      <c r="F5" s="4">
        <v>0.4</v>
      </c>
      <c r="G5" s="4" t="s">
        <v>5</v>
      </c>
    </row>
    <row r="6" spans="2:7" x14ac:dyDescent="0.25">
      <c r="E6" s="4" t="s">
        <v>7</v>
      </c>
      <c r="F6" s="4">
        <v>0.19500000000000001</v>
      </c>
      <c r="G6" s="4" t="s">
        <v>31</v>
      </c>
    </row>
    <row r="7" spans="2:7" x14ac:dyDescent="0.25">
      <c r="E7" s="4" t="s">
        <v>8</v>
      </c>
      <c r="F7" s="4">
        <v>0.6</v>
      </c>
      <c r="G7" s="4" t="s">
        <v>31</v>
      </c>
    </row>
    <row r="8" spans="2:7" x14ac:dyDescent="0.25">
      <c r="E8" s="5" t="s">
        <v>4</v>
      </c>
      <c r="F8" s="5">
        <f>F6*F7</f>
        <v>0.11699999999999999</v>
      </c>
      <c r="G8" s="5" t="s">
        <v>32</v>
      </c>
    </row>
    <row r="9" spans="2:7" x14ac:dyDescent="0.25">
      <c r="E9" s="5" t="s">
        <v>0</v>
      </c>
      <c r="F9" s="6">
        <f>(F4+F5)/(F3+F5-F8)</f>
        <v>0.70035964414158614</v>
      </c>
      <c r="G9" s="5"/>
    </row>
    <row r="11" spans="2:7" x14ac:dyDescent="0.25">
      <c r="E11" s="40" t="s">
        <v>20</v>
      </c>
      <c r="F11" s="40"/>
      <c r="G11" s="16">
        <f>(F9-C5)/F9</f>
        <v>5.7627027027027024E-2</v>
      </c>
    </row>
  </sheetData>
  <mergeCells count="3">
    <mergeCell ref="B2:C2"/>
    <mergeCell ref="E2:F2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4"/>
  <sheetViews>
    <sheetView workbookViewId="0">
      <selection activeCell="C10" sqref="C10"/>
    </sheetView>
  </sheetViews>
  <sheetFormatPr baseColWidth="10" defaultRowHeight="15" x14ac:dyDescent="0.25"/>
  <cols>
    <col min="2" max="2" width="33" bestFit="1" customWidth="1"/>
    <col min="3" max="3" width="8.5703125" bestFit="1" customWidth="1"/>
  </cols>
  <sheetData>
    <row r="7" spans="2:12" x14ac:dyDescent="0.25">
      <c r="E7" s="10"/>
    </row>
    <row r="8" spans="2:12" ht="15" customHeight="1" x14ac:dyDescent="0.25">
      <c r="B8" s="11" t="s">
        <v>11</v>
      </c>
      <c r="C8" s="11">
        <v>1</v>
      </c>
      <c r="D8" s="11"/>
      <c r="E8" s="10"/>
      <c r="F8" s="21" t="s">
        <v>15</v>
      </c>
      <c r="G8" s="21"/>
      <c r="H8" s="21"/>
      <c r="I8" s="21"/>
      <c r="J8" s="21"/>
      <c r="K8" s="21"/>
      <c r="L8" s="21"/>
    </row>
    <row r="9" spans="2:12" ht="30" x14ac:dyDescent="0.25">
      <c r="B9" s="15" t="s">
        <v>30</v>
      </c>
      <c r="C9" s="12">
        <v>0.17</v>
      </c>
      <c r="D9" s="11">
        <f>C9*C8</f>
        <v>0.17</v>
      </c>
      <c r="F9" s="21"/>
      <c r="G9" s="21"/>
      <c r="H9" s="21"/>
      <c r="I9" s="21"/>
      <c r="J9" s="21"/>
      <c r="K9" s="21"/>
      <c r="L9" s="21"/>
    </row>
    <row r="10" spans="2:12" x14ac:dyDescent="0.25">
      <c r="B10" s="4" t="s">
        <v>13</v>
      </c>
      <c r="C10" s="13">
        <v>1600000</v>
      </c>
      <c r="D10" s="4"/>
      <c r="F10" s="21"/>
      <c r="G10" s="21"/>
      <c r="H10" s="21"/>
      <c r="I10" s="21"/>
      <c r="J10" s="21"/>
      <c r="K10" s="21"/>
      <c r="L10" s="21"/>
    </row>
    <row r="11" spans="2:12" x14ac:dyDescent="0.25">
      <c r="B11" s="4" t="s">
        <v>12</v>
      </c>
      <c r="C11" s="13">
        <f>1/C10</f>
        <v>6.2500000000000005E-7</v>
      </c>
      <c r="D11" s="4"/>
      <c r="F11" s="22" t="s">
        <v>16</v>
      </c>
      <c r="G11" s="22"/>
      <c r="H11" s="22"/>
      <c r="I11" s="22"/>
      <c r="J11" s="22"/>
      <c r="K11" s="22"/>
      <c r="L11" s="22"/>
    </row>
    <row r="12" spans="2:12" x14ac:dyDescent="0.25">
      <c r="B12" s="5" t="s">
        <v>14</v>
      </c>
      <c r="C12" s="14">
        <f>('Duty Cycle'!F9*C11)/(2*D9)*('Duty Cycle'!C3-'Duty Cycle'!C4)</f>
        <v>2.1886238879424572E-6</v>
      </c>
      <c r="D12" s="5"/>
      <c r="F12" s="22"/>
      <c r="G12" s="22"/>
      <c r="H12" s="22"/>
      <c r="I12" s="22"/>
      <c r="J12" s="22"/>
      <c r="K12" s="22"/>
      <c r="L12" s="22"/>
    </row>
    <row r="13" spans="2:12" x14ac:dyDescent="0.25">
      <c r="F13" s="22"/>
      <c r="G13" s="22"/>
      <c r="H13" s="22"/>
      <c r="I13" s="22"/>
      <c r="J13" s="22"/>
      <c r="K13" s="22"/>
      <c r="L13" s="22"/>
    </row>
    <row r="14" spans="2:12" x14ac:dyDescent="0.25">
      <c r="F14" s="22"/>
      <c r="G14" s="22"/>
      <c r="H14" s="22"/>
      <c r="I14" s="22"/>
      <c r="J14" s="22"/>
      <c r="K14" s="22"/>
      <c r="L14" s="22"/>
    </row>
  </sheetData>
  <mergeCells count="2">
    <mergeCell ref="F8:L10"/>
    <mergeCell ref="F11:L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opLeftCell="C1" workbookViewId="0">
      <selection activeCell="L18" sqref="L18"/>
    </sheetView>
  </sheetViews>
  <sheetFormatPr baseColWidth="10" defaultRowHeight="15" x14ac:dyDescent="0.25"/>
  <cols>
    <col min="2" max="2" width="18.140625" bestFit="1" customWidth="1"/>
    <col min="9" max="9" width="24.5703125" bestFit="1" customWidth="1"/>
  </cols>
  <sheetData>
    <row r="1" spans="2:13" x14ac:dyDescent="0.25">
      <c r="H1" s="17"/>
    </row>
    <row r="2" spans="2:13" ht="24" thickBot="1" x14ac:dyDescent="0.4">
      <c r="B2" s="2" t="s">
        <v>17</v>
      </c>
      <c r="H2" s="17"/>
      <c r="I2" s="2" t="s">
        <v>22</v>
      </c>
    </row>
    <row r="3" spans="2:13" ht="19.5" customHeight="1" thickBot="1" x14ac:dyDescent="0.3">
      <c r="B3" s="23" t="s">
        <v>18</v>
      </c>
      <c r="C3" s="24"/>
      <c r="D3" s="25"/>
      <c r="H3" s="17"/>
    </row>
    <row r="4" spans="2:13" x14ac:dyDescent="0.25">
      <c r="B4" s="26"/>
      <c r="C4" s="21"/>
      <c r="D4" s="27"/>
      <c r="H4" s="17"/>
      <c r="I4" s="31" t="s">
        <v>23</v>
      </c>
      <c r="J4" s="32"/>
      <c r="K4" s="32"/>
      <c r="L4" s="32"/>
      <c r="M4" s="33"/>
    </row>
    <row r="5" spans="2:13" x14ac:dyDescent="0.25">
      <c r="B5" s="26"/>
      <c r="C5" s="21"/>
      <c r="D5" s="27"/>
      <c r="H5" s="17"/>
      <c r="I5" s="34"/>
      <c r="J5" s="35"/>
      <c r="K5" s="35"/>
      <c r="L5" s="35"/>
      <c r="M5" s="36"/>
    </row>
    <row r="6" spans="2:13" x14ac:dyDescent="0.25">
      <c r="B6" s="26"/>
      <c r="C6" s="21"/>
      <c r="D6" s="27"/>
      <c r="H6" s="17"/>
      <c r="I6" s="34"/>
      <c r="J6" s="35"/>
      <c r="K6" s="35"/>
      <c r="L6" s="35"/>
      <c r="M6" s="36"/>
    </row>
    <row r="7" spans="2:13" x14ac:dyDescent="0.25">
      <c r="B7" s="26"/>
      <c r="C7" s="21"/>
      <c r="D7" s="27"/>
      <c r="H7" s="17"/>
      <c r="I7" s="34"/>
      <c r="J7" s="35"/>
      <c r="K7" s="35"/>
      <c r="L7" s="35"/>
      <c r="M7" s="36"/>
    </row>
    <row r="8" spans="2:13" x14ac:dyDescent="0.25">
      <c r="B8" s="26"/>
      <c r="C8" s="21"/>
      <c r="D8" s="27"/>
      <c r="H8" s="17"/>
      <c r="I8" s="34"/>
      <c r="J8" s="35"/>
      <c r="K8" s="35"/>
      <c r="L8" s="35"/>
      <c r="M8" s="36"/>
    </row>
    <row r="9" spans="2:13" ht="15.75" thickBot="1" x14ac:dyDescent="0.3">
      <c r="B9" s="28"/>
      <c r="C9" s="29"/>
      <c r="D9" s="30"/>
      <c r="H9" s="17"/>
      <c r="I9" s="34"/>
      <c r="J9" s="35"/>
      <c r="K9" s="35"/>
      <c r="L9" s="35"/>
      <c r="M9" s="36"/>
    </row>
    <row r="10" spans="2:13" x14ac:dyDescent="0.25">
      <c r="H10" s="17"/>
      <c r="I10" s="34"/>
      <c r="J10" s="35"/>
      <c r="K10" s="35"/>
      <c r="L10" s="35"/>
      <c r="M10" s="36"/>
    </row>
    <row r="11" spans="2:13" x14ac:dyDescent="0.25">
      <c r="B11" s="1" t="s">
        <v>19</v>
      </c>
      <c r="C11" s="1">
        <f>'Inductor value'!C8*SQRT('Duty Cycle'!F9*(1-'Duty Cycle'!F9))</f>
        <v>0.45810043985948862</v>
      </c>
      <c r="H11" s="17"/>
      <c r="I11" s="34"/>
      <c r="J11" s="35"/>
      <c r="K11" s="35"/>
      <c r="L11" s="35"/>
      <c r="M11" s="36"/>
    </row>
    <row r="12" spans="2:13" ht="5.25" customHeight="1" x14ac:dyDescent="0.25">
      <c r="H12" s="17"/>
      <c r="I12" s="34"/>
      <c r="J12" s="35"/>
      <c r="K12" s="35"/>
      <c r="L12" s="35"/>
      <c r="M12" s="36"/>
    </row>
    <row r="13" spans="2:13" ht="5.25" customHeight="1" thickBot="1" x14ac:dyDescent="0.3">
      <c r="H13" s="17"/>
      <c r="I13" s="37"/>
      <c r="J13" s="38"/>
      <c r="K13" s="38"/>
      <c r="L13" s="38"/>
      <c r="M13" s="39"/>
    </row>
    <row r="14" spans="2:13" ht="15" customHeight="1" x14ac:dyDescent="0.25">
      <c r="B14" s="23" t="s">
        <v>21</v>
      </c>
      <c r="C14" s="24"/>
      <c r="D14" s="24"/>
      <c r="E14" s="25"/>
      <c r="H14" s="17"/>
    </row>
    <row r="15" spans="2:13" x14ac:dyDescent="0.25">
      <c r="B15" s="26"/>
      <c r="C15" s="21"/>
      <c r="D15" s="21"/>
      <c r="E15" s="27"/>
      <c r="H15" s="17"/>
      <c r="I15" s="4" t="s">
        <v>24</v>
      </c>
      <c r="J15" s="4"/>
      <c r="K15" s="7"/>
    </row>
    <row r="16" spans="2:13" ht="45" x14ac:dyDescent="0.25">
      <c r="B16" s="26"/>
      <c r="C16" s="21"/>
      <c r="D16" s="21"/>
      <c r="E16" s="27"/>
      <c r="H16" s="17"/>
      <c r="I16" s="41" t="s">
        <v>25</v>
      </c>
      <c r="J16" s="45">
        <v>0.1</v>
      </c>
      <c r="K16" s="4">
        <f>J16*'Duty Cycle'!C4</f>
        <v>0.33</v>
      </c>
    </row>
    <row r="17" spans="2:12" x14ac:dyDescent="0.25">
      <c r="B17" s="26"/>
      <c r="C17" s="21"/>
      <c r="D17" s="21"/>
      <c r="E17" s="27"/>
      <c r="H17" s="17"/>
      <c r="I17" s="44" t="s">
        <v>26</v>
      </c>
      <c r="J17" s="14">
        <f>1/((8*'Inductor value'!C10)*(K16/'Inductor value'!D9-J15))</f>
        <v>4.0246212121212125E-8</v>
      </c>
      <c r="K17" s="43"/>
    </row>
    <row r="18" spans="2:12" x14ac:dyDescent="0.25">
      <c r="B18" s="26"/>
      <c r="C18" s="21"/>
      <c r="D18" s="21"/>
      <c r="E18" s="27"/>
      <c r="H18" s="17"/>
      <c r="I18" s="43"/>
      <c r="J18" s="43"/>
      <c r="K18" s="43"/>
    </row>
    <row r="19" spans="2:12" x14ac:dyDescent="0.25">
      <c r="B19" s="26"/>
      <c r="C19" s="21"/>
      <c r="D19" s="21"/>
      <c r="E19" s="27"/>
      <c r="H19" s="17"/>
      <c r="I19" s="42" t="s">
        <v>24</v>
      </c>
      <c r="J19" s="4"/>
      <c r="K19" s="43"/>
      <c r="L19" t="s">
        <v>34</v>
      </c>
    </row>
    <row r="20" spans="2:12" x14ac:dyDescent="0.25">
      <c r="B20" s="26"/>
      <c r="C20" s="21"/>
      <c r="D20" s="21"/>
      <c r="E20" s="27"/>
      <c r="H20" s="17"/>
      <c r="I20" s="42" t="s">
        <v>26</v>
      </c>
      <c r="J20" s="13">
        <v>2.1999999999999999E-5</v>
      </c>
      <c r="K20" s="43"/>
    </row>
    <row r="21" spans="2:12" x14ac:dyDescent="0.25">
      <c r="B21" s="26"/>
      <c r="C21" s="21"/>
      <c r="D21" s="21"/>
      <c r="E21" s="27"/>
      <c r="H21" s="17"/>
      <c r="I21" s="44" t="s">
        <v>33</v>
      </c>
      <c r="J21" s="14">
        <f>'Inductor value'!D9*(J19+1/(8*'Inductor value'!C10*J20))</f>
        <v>6.0369318181818191E-4</v>
      </c>
      <c r="K21" s="43"/>
    </row>
    <row r="22" spans="2:12" x14ac:dyDescent="0.25">
      <c r="B22" s="26"/>
      <c r="C22" s="21"/>
      <c r="D22" s="21"/>
      <c r="E22" s="27"/>
      <c r="H22" s="17"/>
    </row>
    <row r="23" spans="2:12" ht="13.5" customHeight="1" x14ac:dyDescent="0.25">
      <c r="B23" s="26"/>
      <c r="C23" s="21"/>
      <c r="D23" s="21"/>
      <c r="E23" s="27"/>
      <c r="H23" s="17"/>
    </row>
    <row r="24" spans="2:12" ht="15.75" thickBot="1" x14ac:dyDescent="0.3">
      <c r="B24" s="28"/>
      <c r="C24" s="29"/>
      <c r="D24" s="29"/>
      <c r="E24" s="30"/>
      <c r="H24" s="17"/>
    </row>
  </sheetData>
  <mergeCells count="3">
    <mergeCell ref="B3:D9"/>
    <mergeCell ref="B14:E24"/>
    <mergeCell ref="I4:M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C13"/>
  <sheetViews>
    <sheetView workbookViewId="0">
      <selection activeCell="C14" sqref="C14"/>
    </sheetView>
  </sheetViews>
  <sheetFormatPr baseColWidth="10" defaultRowHeight="15" x14ac:dyDescent="0.25"/>
  <sheetData>
    <row r="13" spans="2:3" x14ac:dyDescent="0.25">
      <c r="B13" s="1" t="s">
        <v>27</v>
      </c>
      <c r="C13" s="1">
        <f>('Inductor value'!C8)*(1-'Duty Cycle'!F9)</f>
        <v>0.29964035585841386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C16"/>
  <sheetViews>
    <sheetView tabSelected="1" workbookViewId="0">
      <selection activeCell="C16" sqref="C16"/>
    </sheetView>
  </sheetViews>
  <sheetFormatPr baseColWidth="10" defaultRowHeight="15" x14ac:dyDescent="0.25"/>
  <sheetData>
    <row r="15" spans="2:3" x14ac:dyDescent="0.25">
      <c r="B15" s="3" t="s">
        <v>28</v>
      </c>
      <c r="C15" s="19">
        <v>10000</v>
      </c>
    </row>
    <row r="16" spans="2:3" x14ac:dyDescent="0.25">
      <c r="B16" s="1" t="s">
        <v>29</v>
      </c>
      <c r="C16" s="18">
        <f>(('Duty Cycle'!C4/0.6)-1)*C15</f>
        <v>45000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Duty Cycle</vt:lpstr>
      <vt:lpstr>Inductor value</vt:lpstr>
      <vt:lpstr>Capacitors</vt:lpstr>
      <vt:lpstr>Diode</vt:lpstr>
      <vt:lpstr>Feedback resistors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</dc:creator>
  <cp:lastModifiedBy>Badr</cp:lastModifiedBy>
  <dcterms:created xsi:type="dcterms:W3CDTF">2015-03-09T08:31:44Z</dcterms:created>
  <dcterms:modified xsi:type="dcterms:W3CDTF">2015-03-26T23:31:08Z</dcterms:modified>
</cp:coreProperties>
</file>