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disque ancien\démarches\hiring uk\jp\"/>
    </mc:Choice>
  </mc:AlternateContent>
  <bookViews>
    <workbookView xWindow="0" yWindow="0" windowWidth="17925" windowHeight="973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5" i="1" l="1"/>
  <c r="L15" i="1"/>
  <c r="J15" i="1"/>
  <c r="I15" i="1"/>
  <c r="H15" i="1"/>
  <c r="K15" i="1" s="1"/>
  <c r="M14" i="1"/>
  <c r="L14" i="1"/>
  <c r="K14" i="1"/>
  <c r="J14" i="1"/>
  <c r="I14" i="1"/>
  <c r="H14" i="1"/>
  <c r="M12" i="1"/>
  <c r="L12" i="1"/>
  <c r="J12" i="1"/>
  <c r="I12" i="1"/>
  <c r="H12" i="1"/>
  <c r="K12" i="1" s="1"/>
  <c r="M11" i="1"/>
  <c r="L11" i="1"/>
  <c r="K11" i="1"/>
  <c r="J11" i="1"/>
  <c r="I11" i="1"/>
  <c r="H11" i="1"/>
  <c r="M9" i="1"/>
  <c r="L9" i="1"/>
  <c r="J9" i="1"/>
  <c r="I9" i="1"/>
  <c r="H9" i="1"/>
  <c r="K9" i="1" s="1"/>
  <c r="M8" i="1"/>
  <c r="L8" i="1"/>
  <c r="K8" i="1"/>
  <c r="J8" i="1"/>
  <c r="I8" i="1"/>
  <c r="H8" i="1"/>
  <c r="M7" i="1"/>
  <c r="L7" i="1"/>
  <c r="J7" i="1"/>
  <c r="I7" i="1"/>
  <c r="H7" i="1"/>
  <c r="K7" i="1" s="1"/>
  <c r="M6" i="1"/>
  <c r="L6" i="1"/>
  <c r="J6" i="1"/>
  <c r="H6" i="1" s="1"/>
  <c r="K6" i="1" s="1"/>
  <c r="I6" i="1"/>
  <c r="M5" i="1"/>
  <c r="L5" i="1"/>
  <c r="J5" i="1"/>
  <c r="I5" i="1"/>
  <c r="H5" i="1"/>
  <c r="K5" i="1" s="1"/>
  <c r="M4" i="1"/>
  <c r="L4" i="1"/>
  <c r="K4" i="1"/>
  <c r="J4" i="1"/>
  <c r="I4" i="1"/>
  <c r="H4" i="1"/>
  <c r="M3" i="1"/>
  <c r="L3" i="1"/>
  <c r="J3" i="1"/>
  <c r="I3" i="1"/>
  <c r="H3" i="1"/>
  <c r="K3" i="1" s="1"/>
</calcChain>
</file>

<file path=xl/sharedStrings.xml><?xml version="1.0" encoding="utf-8"?>
<sst xmlns="http://schemas.openxmlformats.org/spreadsheetml/2006/main" count="55" uniqueCount="32">
  <si>
    <t>Trade informations</t>
  </si>
  <si>
    <t>Share informations</t>
  </si>
  <si>
    <t>Calculated informations</t>
  </si>
  <si>
    <t>symbol</t>
  </si>
  <si>
    <t>buy or sell</t>
  </si>
  <si>
    <t>quantity</t>
  </si>
  <si>
    <t>price</t>
  </si>
  <si>
    <t>last dividend</t>
  </si>
  <si>
    <t>Fixed Dividend</t>
  </si>
  <si>
    <t>Par Value</t>
  </si>
  <si>
    <t>dividend yield</t>
  </si>
  <si>
    <t>common</t>
  </si>
  <si>
    <t>preffered</t>
  </si>
  <si>
    <t>P/E Ratio</t>
  </si>
  <si>
    <t>Geometric Mean</t>
  </si>
  <si>
    <t>Volume Weighted Stock Price</t>
  </si>
  <si>
    <t>tea</t>
  </si>
  <si>
    <t>buy</t>
  </si>
  <si>
    <t>sell</t>
  </si>
  <si>
    <t>gin</t>
  </si>
  <si>
    <t>joe</t>
  </si>
  <si>
    <t>pop</t>
  </si>
  <si>
    <t>ale</t>
  </si>
  <si>
    <t>t+7mn</t>
  </si>
  <si>
    <t>t+15mn</t>
  </si>
  <si>
    <t>test dividend yield</t>
  </si>
  <si>
    <t>test p/E ratio</t>
  </si>
  <si>
    <t>test Geometric Mean</t>
  </si>
  <si>
    <t>test VWSP</t>
  </si>
  <si>
    <t>add 7 mn</t>
  </si>
  <si>
    <t>add 15 mn</t>
  </si>
  <si>
    <t>test 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</si>
</sst>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0" borderId="0" xfId="0" applyFont="1"/>
    <xf numFmtId="0" fontId="2" fillId="3" borderId="1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3" borderId="1" xfId="0" applyFill="1" applyBorder="1"/>
    <xf numFmtId="0" fontId="0" fillId="3" borderId="1" xfId="0" applyFill="1" applyBorder="1" applyAlignment="1">
      <alignment horizontal="left" indent="1"/>
    </xf>
    <xf numFmtId="0" fontId="0" fillId="4" borderId="1" xfId="0" applyFill="1" applyBorder="1"/>
    <xf numFmtId="0" fontId="0" fillId="5" borderId="1" xfId="0" applyFill="1" applyBorder="1"/>
    <xf numFmtId="0" fontId="0" fillId="6" borderId="1" xfId="0" applyFill="1" applyBorder="1"/>
    <xf numFmtId="0" fontId="0" fillId="7" borderId="1" xfId="0" applyFill="1" applyBorder="1" applyAlignment="1">
      <alignment horizontal="center"/>
    </xf>
    <xf numFmtId="0" fontId="0" fillId="3" borderId="0" xfId="0" applyFill="1" applyBorder="1"/>
    <xf numFmtId="0" fontId="1" fillId="3" borderId="0" xfId="0" applyFont="1" applyFill="1" applyBorder="1"/>
    <xf numFmtId="0" fontId="2" fillId="8" borderId="0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1"/>
  <sheetViews>
    <sheetView tabSelected="1" topLeftCell="A2" workbookViewId="0">
      <selection activeCell="B19" sqref="B19"/>
    </sheetView>
  </sheetViews>
  <sheetFormatPr defaultRowHeight="15" x14ac:dyDescent="0.25"/>
  <cols>
    <col min="2" max="2" width="10.140625" bestFit="1" customWidth="1"/>
    <col min="3" max="3" width="8.42578125" bestFit="1" customWidth="1"/>
    <col min="4" max="4" width="7.28515625" bestFit="1" customWidth="1"/>
    <col min="5" max="5" width="12.42578125" bestFit="1" customWidth="1"/>
    <col min="6" max="6" width="14.42578125" bestFit="1" customWidth="1"/>
    <col min="7" max="7" width="9.42578125" bestFit="1" customWidth="1"/>
    <col min="8" max="8" width="13.85546875" bestFit="1" customWidth="1"/>
    <col min="9" max="10" width="12" bestFit="1" customWidth="1"/>
    <col min="12" max="12" width="15.85546875" bestFit="1" customWidth="1"/>
    <col min="13" max="13" width="27.7109375" bestFit="1" customWidth="1"/>
  </cols>
  <sheetData>
    <row r="1" spans="1:13" s="2" customFormat="1" x14ac:dyDescent="0.25">
      <c r="A1" s="1" t="s">
        <v>0</v>
      </c>
      <c r="B1" s="1"/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/>
      <c r="L1" s="1"/>
      <c r="M1" s="1"/>
    </row>
    <row r="2" spans="1:13" s="7" customFormat="1" x14ac:dyDescent="0.25">
      <c r="A2" s="3" t="s">
        <v>3</v>
      </c>
      <c r="B2" s="3" t="s">
        <v>4</v>
      </c>
      <c r="C2" s="3" t="s">
        <v>5</v>
      </c>
      <c r="D2" s="3" t="s">
        <v>6</v>
      </c>
      <c r="E2" s="4" t="s">
        <v>7</v>
      </c>
      <c r="F2" s="4" t="s">
        <v>8</v>
      </c>
      <c r="G2" s="4" t="s">
        <v>9</v>
      </c>
      <c r="H2" s="5" t="s">
        <v>10</v>
      </c>
      <c r="I2" s="6" t="s">
        <v>11</v>
      </c>
      <c r="J2" s="6" t="s">
        <v>12</v>
      </c>
      <c r="K2" s="5" t="s">
        <v>13</v>
      </c>
      <c r="L2" s="5" t="s">
        <v>14</v>
      </c>
      <c r="M2" s="5" t="s">
        <v>15</v>
      </c>
    </row>
    <row r="3" spans="1:13" x14ac:dyDescent="0.25">
      <c r="A3" s="8" t="s">
        <v>16</v>
      </c>
      <c r="B3" s="8" t="s">
        <v>17</v>
      </c>
      <c r="C3" s="8">
        <v>1</v>
      </c>
      <c r="D3" s="9">
        <v>23.5</v>
      </c>
      <c r="E3" s="10">
        <v>0</v>
      </c>
      <c r="F3" s="10"/>
      <c r="G3" s="10">
        <v>100</v>
      </c>
      <c r="H3" s="11">
        <f t="shared" ref="H3:H4" si="0">IF(ISBLANK(F3),I3,J3)</f>
        <v>0</v>
      </c>
      <c r="I3" s="12">
        <f>E3/D3</f>
        <v>0</v>
      </c>
      <c r="J3" s="12">
        <f t="shared" ref="J3:J4" si="1">F3*G3/D3</f>
        <v>0</v>
      </c>
      <c r="K3" s="11">
        <f>IF(H3=0,0, D3/H3)</f>
        <v>0</v>
      </c>
      <c r="L3" s="11">
        <f>D3^(1/1)</f>
        <v>23.5</v>
      </c>
      <c r="M3" s="11">
        <f>D3*C3</f>
        <v>23.5</v>
      </c>
    </row>
    <row r="4" spans="1:13" x14ac:dyDescent="0.25">
      <c r="A4" s="8" t="s">
        <v>16</v>
      </c>
      <c r="B4" s="8" t="s">
        <v>18</v>
      </c>
      <c r="C4" s="8">
        <v>2</v>
      </c>
      <c r="D4" s="9">
        <v>23.8</v>
      </c>
      <c r="E4" s="10">
        <v>0</v>
      </c>
      <c r="F4" s="10"/>
      <c r="G4" s="10">
        <v>100</v>
      </c>
      <c r="H4" s="11">
        <f t="shared" si="0"/>
        <v>0</v>
      </c>
      <c r="I4" s="12">
        <f t="shared" ref="I4:I15" si="2">E4/D4</f>
        <v>0</v>
      </c>
      <c r="J4" s="12">
        <f t="shared" si="1"/>
        <v>0</v>
      </c>
      <c r="K4" s="11">
        <f>IF(H4=0,0, D4/H4)</f>
        <v>0</v>
      </c>
      <c r="L4" s="11">
        <f>(D3*D4)^(1/2)</f>
        <v>23.649524308112415</v>
      </c>
      <c r="M4" s="11">
        <f>((D3*C3)+(D4*C4))/(C3+C4)</f>
        <v>23.7</v>
      </c>
    </row>
    <row r="5" spans="1:13" x14ac:dyDescent="0.25">
      <c r="A5" s="8" t="s">
        <v>19</v>
      </c>
      <c r="B5" s="8" t="s">
        <v>17</v>
      </c>
      <c r="C5" s="8">
        <v>3</v>
      </c>
      <c r="D5" s="9">
        <v>59</v>
      </c>
      <c r="E5" s="10">
        <v>8</v>
      </c>
      <c r="F5" s="10">
        <v>0.02</v>
      </c>
      <c r="G5" s="10">
        <v>100</v>
      </c>
      <c r="H5" s="11">
        <f>IF(ISBLANK(F5),I5,J5)</f>
        <v>3.3898305084745763E-2</v>
      </c>
      <c r="I5" s="12">
        <f t="shared" si="2"/>
        <v>0.13559322033898305</v>
      </c>
      <c r="J5" s="12">
        <f>F5*G5/D5</f>
        <v>3.3898305084745763E-2</v>
      </c>
      <c r="K5" s="11">
        <f t="shared" ref="K5:K18" si="3">D5/H5</f>
        <v>1740.5</v>
      </c>
      <c r="L5" s="11">
        <f>(D3*D4*D5)^(1/3)</f>
        <v>32.074922103050682</v>
      </c>
      <c r="M5" s="11">
        <f>((D3*C3)+(D4*C4)+(D5*C5))/(C3+C4+C5)</f>
        <v>41.35</v>
      </c>
    </row>
    <row r="6" spans="1:13" x14ac:dyDescent="0.25">
      <c r="A6" s="8" t="s">
        <v>19</v>
      </c>
      <c r="B6" s="8" t="s">
        <v>18</v>
      </c>
      <c r="C6" s="8">
        <v>4</v>
      </c>
      <c r="D6" s="9">
        <v>59.34</v>
      </c>
      <c r="E6" s="10">
        <v>8</v>
      </c>
      <c r="F6" s="10">
        <v>0.02</v>
      </c>
      <c r="G6" s="10">
        <v>100</v>
      </c>
      <c r="H6" s="11">
        <f t="shared" ref="H6:H15" si="4">IF(ISBLANK(F6),I6,J6)</f>
        <v>3.3704078193461405E-2</v>
      </c>
      <c r="I6" s="12">
        <f t="shared" si="2"/>
        <v>0.13481631277384562</v>
      </c>
      <c r="J6" s="12">
        <f>F6*G6/D6</f>
        <v>3.3704078193461405E-2</v>
      </c>
      <c r="K6" s="11">
        <f t="shared" si="3"/>
        <v>1760.6178000000002</v>
      </c>
      <c r="L6" s="11">
        <f>(D3*D4*D5*D6)^(1/4)</f>
        <v>37.407707465321522</v>
      </c>
      <c r="M6" s="11">
        <f>((D3*C3)+(D4*C4)+(D5*C5)+(D6*C6))/(C3+C4+C5+C6)</f>
        <v>48.546000000000006</v>
      </c>
    </row>
    <row r="7" spans="1:13" x14ac:dyDescent="0.25">
      <c r="A7" s="8" t="s">
        <v>20</v>
      </c>
      <c r="B7" s="8" t="s">
        <v>17</v>
      </c>
      <c r="C7" s="8">
        <v>5</v>
      </c>
      <c r="D7" s="9">
        <v>100</v>
      </c>
      <c r="E7" s="10">
        <v>13</v>
      </c>
      <c r="F7" s="10"/>
      <c r="G7" s="10">
        <v>250</v>
      </c>
      <c r="H7" s="11">
        <f t="shared" si="4"/>
        <v>0.13</v>
      </c>
      <c r="I7" s="12">
        <f t="shared" si="2"/>
        <v>0.13</v>
      </c>
      <c r="J7" s="12">
        <f t="shared" ref="J7:J16" si="5">F7*G7/D7</f>
        <v>0</v>
      </c>
      <c r="K7" s="11">
        <f t="shared" si="3"/>
        <v>769.23076923076917</v>
      </c>
      <c r="L7" s="11">
        <f>(D3*D4*D5*D6*D7)^(1/5)</f>
        <v>45.537467530960029</v>
      </c>
      <c r="M7" s="11">
        <f>((D3*C3)+(D4*C4)+(D5*C5)+(D6*C6)+(D7*C7))/(C3+C4+C5+C6+C7)</f>
        <v>65.697333333333333</v>
      </c>
    </row>
    <row r="8" spans="1:13" x14ac:dyDescent="0.25">
      <c r="A8" s="8" t="s">
        <v>21</v>
      </c>
      <c r="B8" s="8" t="s">
        <v>17</v>
      </c>
      <c r="C8" s="8">
        <v>6</v>
      </c>
      <c r="D8" s="9">
        <v>40</v>
      </c>
      <c r="E8" s="10">
        <v>8</v>
      </c>
      <c r="F8" s="10"/>
      <c r="G8" s="10">
        <v>100</v>
      </c>
      <c r="H8" s="11">
        <f t="shared" si="4"/>
        <v>0.2</v>
      </c>
      <c r="I8" s="12">
        <f t="shared" si="2"/>
        <v>0.2</v>
      </c>
      <c r="J8" s="12">
        <f t="shared" si="5"/>
        <v>0</v>
      </c>
      <c r="K8" s="11">
        <f t="shared" si="3"/>
        <v>200</v>
      </c>
      <c r="L8" s="11">
        <f>(D3*D4*D5*D6*D7*D8)^(1/6)</f>
        <v>44.563989241624412</v>
      </c>
      <c r="M8" s="11">
        <f>((D3*C3)+(D4*C4)+(D5*C5)+(D6*C6)+(D7*C7)+(D8*C8))/(C3+C4+C5+C6+C7+C8)</f>
        <v>58.3552380952381</v>
      </c>
    </row>
    <row r="9" spans="1:13" x14ac:dyDescent="0.25">
      <c r="A9" s="8" t="s">
        <v>22</v>
      </c>
      <c r="B9" s="8" t="s">
        <v>18</v>
      </c>
      <c r="C9" s="8">
        <v>7</v>
      </c>
      <c r="D9" s="9">
        <v>80.7</v>
      </c>
      <c r="E9" s="10">
        <v>23</v>
      </c>
      <c r="F9" s="10"/>
      <c r="G9" s="10">
        <v>60</v>
      </c>
      <c r="H9" s="11">
        <f t="shared" si="4"/>
        <v>0.28500619578686492</v>
      </c>
      <c r="I9" s="12">
        <f t="shared" si="2"/>
        <v>0.28500619578686492</v>
      </c>
      <c r="J9" s="12">
        <f t="shared" si="5"/>
        <v>0</v>
      </c>
      <c r="K9" s="11">
        <f t="shared" si="3"/>
        <v>283.15173913043481</v>
      </c>
      <c r="L9" s="11">
        <f>(D3*D4*D5*D6*D7*D8*D9)^(1/7)</f>
        <v>48.509345397822457</v>
      </c>
      <c r="M9" s="11">
        <f>((D3*C3)+(D4*C4)+(D5*C5)+(D6*C6)+(D7*C7)+(D8*C8)+(D9*C9))/(C3+C4+C5+C6+C7+C8+C9)</f>
        <v>63.941428571428574</v>
      </c>
    </row>
    <row r="10" spans="1:13" x14ac:dyDescent="0.25">
      <c r="A10" s="13" t="s">
        <v>23</v>
      </c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</row>
    <row r="11" spans="1:13" x14ac:dyDescent="0.25">
      <c r="A11" s="8" t="s">
        <v>16</v>
      </c>
      <c r="B11" s="8" t="s">
        <v>17</v>
      </c>
      <c r="C11" s="8">
        <v>12</v>
      </c>
      <c r="D11" s="9">
        <v>23</v>
      </c>
      <c r="E11" s="10">
        <v>0</v>
      </c>
      <c r="F11" s="10"/>
      <c r="G11" s="10">
        <v>100</v>
      </c>
      <c r="H11" s="11">
        <f t="shared" si="4"/>
        <v>0</v>
      </c>
      <c r="I11" s="12">
        <f t="shared" si="2"/>
        <v>0</v>
      </c>
      <c r="J11" s="12">
        <f t="shared" si="5"/>
        <v>0</v>
      </c>
      <c r="K11" s="11">
        <f>IF(H11=0,0, D11/H11)</f>
        <v>0</v>
      </c>
      <c r="L11" s="11">
        <f>(D3*D4*D5*D6*D7*D8*D9*D11)^(1/8)</f>
        <v>44.188902658610665</v>
      </c>
      <c r="M11" s="11">
        <f>((D3*C3)+(D4*C4)+(D5*C5)+(D6*C6)+(D7*C7)+(D8*C8)+(D9*C9)+(D11*C11))/(C3+C4+C5+C6+C7+C8+C9+C11)</f>
        <v>51.659000000000006</v>
      </c>
    </row>
    <row r="12" spans="1:13" x14ac:dyDescent="0.25">
      <c r="A12" s="8" t="s">
        <v>19</v>
      </c>
      <c r="B12" s="8" t="s">
        <v>18</v>
      </c>
      <c r="C12" s="8">
        <v>120</v>
      </c>
      <c r="D12" s="9">
        <v>58</v>
      </c>
      <c r="E12" s="10">
        <v>8</v>
      </c>
      <c r="F12" s="10">
        <v>0.02</v>
      </c>
      <c r="G12" s="10">
        <v>100</v>
      </c>
      <c r="H12" s="11">
        <f t="shared" si="4"/>
        <v>3.4482758620689655E-2</v>
      </c>
      <c r="I12" s="12">
        <f t="shared" si="2"/>
        <v>0.13793103448275862</v>
      </c>
      <c r="J12" s="12">
        <f t="shared" si="5"/>
        <v>3.4482758620689655E-2</v>
      </c>
      <c r="K12" s="11">
        <f t="shared" si="3"/>
        <v>1682</v>
      </c>
      <c r="L12" s="11">
        <f>(D3*D4*D5*D6*D7*D8*D9*D11*D12)^(1/9)</f>
        <v>45.54461979536044</v>
      </c>
      <c r="M12" s="11">
        <f>((D3*C3)+(D4*C4)+(D5*C5)+(D6*C6)+(D7*C7)+(D8*C8)+(D9*C9)+(D11*C11)+(D12*C12))/(C3+C4+C5+C6+C7+C8+C9+C11+C12)</f>
        <v>56.414750000000005</v>
      </c>
    </row>
    <row r="13" spans="1:13" x14ac:dyDescent="0.25">
      <c r="A13" s="13" t="s">
        <v>24</v>
      </c>
      <c r="B13" s="13"/>
      <c r="C13" s="13"/>
      <c r="D13" s="13"/>
      <c r="E13" s="13"/>
      <c r="F13" s="13"/>
      <c r="G13" s="13"/>
      <c r="H13" s="13"/>
      <c r="I13" s="13"/>
      <c r="J13" s="13"/>
      <c r="K13" s="13"/>
      <c r="L13" s="13"/>
      <c r="M13" s="13"/>
    </row>
    <row r="14" spans="1:13" x14ac:dyDescent="0.25">
      <c r="A14" s="8" t="s">
        <v>16</v>
      </c>
      <c r="B14" s="8" t="s">
        <v>17</v>
      </c>
      <c r="C14" s="8">
        <v>3</v>
      </c>
      <c r="D14" s="9">
        <v>22</v>
      </c>
      <c r="E14" s="10">
        <v>0</v>
      </c>
      <c r="F14" s="10"/>
      <c r="G14" s="10">
        <v>100</v>
      </c>
      <c r="H14" s="11">
        <f t="shared" si="4"/>
        <v>0</v>
      </c>
      <c r="I14" s="12">
        <f t="shared" si="2"/>
        <v>0</v>
      </c>
      <c r="J14" s="12">
        <f t="shared" si="5"/>
        <v>0</v>
      </c>
      <c r="K14" s="11">
        <f>IF(H14=0,0, D14/H14)</f>
        <v>0</v>
      </c>
      <c r="L14" s="11">
        <f>(D3*D4*D5*D6*D7*D8*D9*D11*D12*D14)^(1/10)</f>
        <v>42.348266839808318</v>
      </c>
      <c r="M14" s="11">
        <f>(D14*C14)/C14</f>
        <v>22</v>
      </c>
    </row>
    <row r="15" spans="1:13" x14ac:dyDescent="0.25">
      <c r="A15" s="8" t="s">
        <v>19</v>
      </c>
      <c r="B15" s="8" t="s">
        <v>18</v>
      </c>
      <c r="C15" s="8">
        <v>5</v>
      </c>
      <c r="D15" s="9">
        <v>57</v>
      </c>
      <c r="E15" s="10">
        <v>8</v>
      </c>
      <c r="F15" s="10">
        <v>0.02</v>
      </c>
      <c r="G15" s="10">
        <v>100</v>
      </c>
      <c r="H15" s="11">
        <f t="shared" si="4"/>
        <v>3.5087719298245612E-2</v>
      </c>
      <c r="I15" s="12">
        <f t="shared" si="2"/>
        <v>0.14035087719298245</v>
      </c>
      <c r="J15" s="12">
        <f t="shared" si="5"/>
        <v>3.5087719298245612E-2</v>
      </c>
      <c r="K15" s="11">
        <f t="shared" si="3"/>
        <v>1624.5</v>
      </c>
      <c r="L15" s="11">
        <f>(D3*D4*D5*D6*D7*D8*D9*D11*D12*D14*D15)^(1/11)</f>
        <v>43.507735401344121</v>
      </c>
      <c r="M15" s="11">
        <f>((D14*C14)+(D15*C15))/(C14+C15)</f>
        <v>43.875</v>
      </c>
    </row>
    <row r="17" spans="1:1" x14ac:dyDescent="0.25">
      <c r="A17" s="16" t="s">
        <v>31</v>
      </c>
    </row>
    <row r="18" spans="1:1" x14ac:dyDescent="0.25">
      <c r="A18" s="14" t="s">
        <v>25</v>
      </c>
    </row>
    <row r="19" spans="1:1" x14ac:dyDescent="0.25">
      <c r="A19" s="14" t="s">
        <v>26</v>
      </c>
    </row>
    <row r="20" spans="1:1" x14ac:dyDescent="0.25">
      <c r="A20" s="14" t="s">
        <v>27</v>
      </c>
    </row>
    <row r="21" spans="1:1" x14ac:dyDescent="0.25">
      <c r="A21" s="14" t="s">
        <v>28</v>
      </c>
    </row>
    <row r="22" spans="1:1" x14ac:dyDescent="0.25">
      <c r="A22" s="15" t="s">
        <v>29</v>
      </c>
    </row>
    <row r="23" spans="1:1" x14ac:dyDescent="0.25">
      <c r="A23" s="14" t="s">
        <v>25</v>
      </c>
    </row>
    <row r="24" spans="1:1" x14ac:dyDescent="0.25">
      <c r="A24" s="14" t="s">
        <v>26</v>
      </c>
    </row>
    <row r="25" spans="1:1" x14ac:dyDescent="0.25">
      <c r="A25" s="14" t="s">
        <v>27</v>
      </c>
    </row>
    <row r="26" spans="1:1" x14ac:dyDescent="0.25">
      <c r="A26" s="14" t="s">
        <v>28</v>
      </c>
    </row>
    <row r="27" spans="1:1" x14ac:dyDescent="0.25">
      <c r="A27" s="15" t="s">
        <v>30</v>
      </c>
    </row>
    <row r="28" spans="1:1" x14ac:dyDescent="0.25">
      <c r="A28" s="14" t="s">
        <v>25</v>
      </c>
    </row>
    <row r="29" spans="1:1" x14ac:dyDescent="0.25">
      <c r="A29" s="14" t="s">
        <v>26</v>
      </c>
    </row>
    <row r="30" spans="1:1" x14ac:dyDescent="0.25">
      <c r="A30" s="14" t="s">
        <v>27</v>
      </c>
    </row>
    <row r="31" spans="1:1" x14ac:dyDescent="0.25">
      <c r="A31" s="14" t="s">
        <v>28</v>
      </c>
    </row>
  </sheetData>
  <mergeCells count="5">
    <mergeCell ref="A1:D1"/>
    <mergeCell ref="E1:G1"/>
    <mergeCell ref="H1:M1"/>
    <mergeCell ref="A10:M10"/>
    <mergeCell ref="A13:M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</dc:creator>
  <cp:lastModifiedBy>sun</cp:lastModifiedBy>
  <dcterms:created xsi:type="dcterms:W3CDTF">2015-11-09T11:24:51Z</dcterms:created>
  <dcterms:modified xsi:type="dcterms:W3CDTF">2015-11-09T11:26:50Z</dcterms:modified>
</cp:coreProperties>
</file>