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JournalSubmission\JournalSubmissionCode\Data\Water\MeanImputation\"/>
    </mc:Choice>
  </mc:AlternateContent>
  <xr:revisionPtr revIDLastSave="0" documentId="13_ncr:1_{E25974DA-4DD3-4E89-9E0C-3659E2B5F252}" xr6:coauthVersionLast="47" xr6:coauthVersionMax="47" xr10:uidLastSave="{00000000-0000-0000-0000-000000000000}"/>
  <bookViews>
    <workbookView xWindow="11838" yWindow="0" windowWidth="11280" windowHeight="12060" activeTab="1" xr2:uid="{00000000-000D-0000-FFFF-FFFF00000000}"/>
  </bookViews>
  <sheets>
    <sheet name="Normality Testing" sheetId="1" r:id="rId1"/>
    <sheet name="Correlation 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L12" i="2"/>
  <c r="M12" i="2" s="1"/>
  <c r="H12" i="2"/>
  <c r="E12" i="2"/>
  <c r="F12" i="2" s="1"/>
  <c r="D12" i="2"/>
  <c r="L11" i="2"/>
  <c r="M11" i="2" s="1"/>
  <c r="H11" i="2"/>
  <c r="E11" i="2"/>
  <c r="F11" i="2" s="1"/>
  <c r="D11" i="2"/>
  <c r="L10" i="2"/>
  <c r="M10" i="2" s="1"/>
  <c r="G10" i="2"/>
  <c r="H10" i="2" s="1"/>
  <c r="E10" i="2"/>
  <c r="F10" i="2" s="1"/>
  <c r="D10" i="2"/>
  <c r="L9" i="2"/>
  <c r="M9" i="2" s="1"/>
  <c r="H9" i="2"/>
  <c r="E9" i="2"/>
  <c r="F9" i="2" s="1"/>
  <c r="D9" i="2"/>
  <c r="L8" i="2"/>
  <c r="M8" i="2" s="1"/>
  <c r="G8" i="2"/>
  <c r="H8" i="2" s="1"/>
  <c r="E8" i="2"/>
  <c r="F8" i="2" s="1"/>
  <c r="D8" i="2"/>
  <c r="L7" i="2"/>
  <c r="M7" i="2" s="1"/>
  <c r="H7" i="2"/>
  <c r="E7" i="2"/>
  <c r="F7" i="2" s="1"/>
  <c r="D7" i="2"/>
  <c r="L6" i="2"/>
  <c r="M6" i="2" s="1"/>
  <c r="H6" i="2"/>
  <c r="E6" i="2"/>
  <c r="F6" i="2" s="1"/>
  <c r="D6" i="2"/>
  <c r="L5" i="2"/>
  <c r="M5" i="2" s="1"/>
  <c r="G5" i="2"/>
  <c r="H5" i="2" s="1"/>
  <c r="E5" i="2"/>
  <c r="F5" i="2" s="1"/>
  <c r="D5" i="2"/>
  <c r="L4" i="2"/>
  <c r="M4" i="2" s="1"/>
  <c r="G4" i="2"/>
  <c r="H4" i="2" s="1"/>
  <c r="E4" i="2"/>
  <c r="F4" i="2" s="1"/>
  <c r="D4" i="2"/>
  <c r="L3" i="2"/>
  <c r="M3" i="2" s="1"/>
  <c r="G3" i="2"/>
  <c r="H3" i="2" s="1"/>
  <c r="E3" i="2"/>
  <c r="F3" i="2" s="1"/>
  <c r="D3" i="2"/>
  <c r="G7" i="1"/>
  <c r="E7" i="1"/>
  <c r="B7" i="1"/>
  <c r="C7" i="1" s="1"/>
  <c r="G6" i="1"/>
  <c r="E6" i="1"/>
  <c r="B6" i="1"/>
  <c r="C6" i="1" s="1"/>
  <c r="G5" i="1"/>
  <c r="E5" i="1"/>
  <c r="B5" i="1"/>
  <c r="C5" i="1" s="1"/>
  <c r="G4" i="1"/>
  <c r="E4" i="1"/>
  <c r="B4" i="1"/>
  <c r="C4" i="1" s="1"/>
  <c r="G3" i="1"/>
  <c r="B3" i="1"/>
  <c r="C3" i="1" s="1"/>
</calcChain>
</file>

<file path=xl/sharedStrings.xml><?xml version="1.0" encoding="utf-8"?>
<sst xmlns="http://schemas.openxmlformats.org/spreadsheetml/2006/main" count="41" uniqueCount="30">
  <si>
    <t>1-Sample KS Test</t>
  </si>
  <si>
    <t>Shapiro-Wilk</t>
  </si>
  <si>
    <t>Anderson-Darling</t>
  </si>
  <si>
    <t>Indicator</t>
  </si>
  <si>
    <t>p-value</t>
  </si>
  <si>
    <t>Normality</t>
  </si>
  <si>
    <t>Population</t>
  </si>
  <si>
    <t>Age</t>
  </si>
  <si>
    <t>Violations</t>
  </si>
  <si>
    <t>Water Loss</t>
  </si>
  <si>
    <t>API</t>
  </si>
  <si>
    <t>Spearman Rank Correlation</t>
  </si>
  <si>
    <t>2-Sample KS Test</t>
  </si>
  <si>
    <t>Kendall Tau Rank Correlation</t>
  </si>
  <si>
    <t>rho-value</t>
  </si>
  <si>
    <t>Correlation</t>
  </si>
  <si>
    <t>Significance</t>
  </si>
  <si>
    <t>Correlation Status</t>
  </si>
  <si>
    <t>Z-score / T</t>
  </si>
  <si>
    <t>Tau</t>
  </si>
  <si>
    <t>Population vs. Age</t>
  </si>
  <si>
    <t>Population vs. Violations</t>
  </si>
  <si>
    <t>Population vs. Water Loss</t>
  </si>
  <si>
    <t>Population vs. API</t>
  </si>
  <si>
    <t>Age vs. Violations</t>
  </si>
  <si>
    <t>Age vs. Water Loss</t>
  </si>
  <si>
    <t>Age vs. API</t>
  </si>
  <si>
    <t>Violations vs. Water Loss</t>
  </si>
  <si>
    <t>Violations vs. API</t>
  </si>
  <si>
    <t>Water Loss vs.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</si>
</sst>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E4" sqref="E4"/>
    </sheetView>
  </sheetViews>
  <sheetFormatPr defaultRowHeight="14.4" x14ac:dyDescent="0.55000000000000004"/>
  <cols>
    <col min="1" max="1" width="9.7890625" bestFit="1" customWidth="1"/>
    <col min="3" max="3" width="10.3125" bestFit="1" customWidth="1"/>
    <col min="5" max="5" width="10.3125" bestFit="1" customWidth="1"/>
    <col min="7" max="7" width="10.3125" bestFit="1" customWidth="1"/>
  </cols>
  <sheetData>
    <row r="1" spans="1:7" x14ac:dyDescent="0.55000000000000004">
      <c r="A1" s="1"/>
      <c r="B1" s="3" t="s">
        <v>0</v>
      </c>
      <c r="C1" s="3"/>
      <c r="D1" s="3" t="s">
        <v>1</v>
      </c>
      <c r="E1" s="3"/>
      <c r="F1" s="3" t="s">
        <v>2</v>
      </c>
      <c r="G1" s="3"/>
    </row>
    <row r="2" spans="1:7" x14ac:dyDescent="0.55000000000000004">
      <c r="A2" s="2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55000000000000004">
      <c r="A3" s="1" t="s">
        <v>6</v>
      </c>
      <c r="B3" s="1">
        <f>2.22*10^-16</f>
        <v>2.2200000000000001E-16</v>
      </c>
      <c r="C3" s="2" t="str">
        <f>IF(B3&gt;0.05, "Normal", "Not Normal")</f>
        <v>Not Normal</v>
      </c>
      <c r="D3" s="1">
        <v>0.88619999999999999</v>
      </c>
      <c r="E3" s="2" t="str">
        <f>IF(D3&gt;0.05, "Normal", "Not Normal")</f>
        <v>Normal</v>
      </c>
      <c r="F3" s="1">
        <v>0.85880000000000001</v>
      </c>
      <c r="G3" s="2" t="str">
        <f>IF(F3&gt;0.05, "Normal", "Not Normal")</f>
        <v>Normal</v>
      </c>
    </row>
    <row r="4" spans="1:7" x14ac:dyDescent="0.55000000000000004">
      <c r="A4" s="1" t="s">
        <v>7</v>
      </c>
      <c r="B4" s="1">
        <f>1.917*10^-13</f>
        <v>1.9170000000000001E-13</v>
      </c>
      <c r="C4" s="2" t="str">
        <f t="shared" ref="C4:C7" si="0">IF(B4&gt;0.05, "Normal", "Not Normal")</f>
        <v>Not Normal</v>
      </c>
      <c r="D4" s="1">
        <v>0.51759999999999995</v>
      </c>
      <c r="E4" s="2" t="str">
        <f t="shared" ref="E4:E7" si="1">IF(D4&gt;0.05, "Normal", "Not Normal")</f>
        <v>Normal</v>
      </c>
      <c r="F4" s="1">
        <v>0.495</v>
      </c>
      <c r="G4" s="2" t="str">
        <f t="shared" ref="G4:G7" si="2">IF(F4&gt;0.05, "Normal", "Not Normal")</f>
        <v>Normal</v>
      </c>
    </row>
    <row r="5" spans="1:7" x14ac:dyDescent="0.55000000000000004">
      <c r="A5" s="1" t="s">
        <v>8</v>
      </c>
      <c r="B5" s="1">
        <f>5.045*10^-7</f>
        <v>5.045E-7</v>
      </c>
      <c r="C5" s="2" t="str">
        <f t="shared" si="0"/>
        <v>Not Normal</v>
      </c>
      <c r="D5" s="1">
        <v>1.6580000000000001E-2</v>
      </c>
      <c r="E5" s="2" t="str">
        <f t="shared" si="1"/>
        <v>Not Normal</v>
      </c>
      <c r="F5" s="1">
        <v>1.7500000000000002E-2</v>
      </c>
      <c r="G5" s="2" t="str">
        <f t="shared" si="2"/>
        <v>Not Normal</v>
      </c>
    </row>
    <row r="6" spans="1:7" x14ac:dyDescent="0.55000000000000004">
      <c r="A6" s="1" t="s">
        <v>9</v>
      </c>
      <c r="B6" s="1">
        <f>2.22*10^-16</f>
        <v>2.2200000000000001E-16</v>
      </c>
      <c r="C6" s="2" t="str">
        <f t="shared" si="0"/>
        <v>Not Normal</v>
      </c>
      <c r="D6" s="1">
        <v>0.70520000000000005</v>
      </c>
      <c r="E6" s="2" t="str">
        <f t="shared" si="1"/>
        <v>Normal</v>
      </c>
      <c r="F6" s="1">
        <v>0.64059999999999995</v>
      </c>
      <c r="G6" s="2" t="str">
        <f t="shared" si="2"/>
        <v>Normal</v>
      </c>
    </row>
    <row r="7" spans="1:7" x14ac:dyDescent="0.55000000000000004">
      <c r="A7" s="1" t="s">
        <v>10</v>
      </c>
      <c r="B7" s="1">
        <f>4.783*10^-10</f>
        <v>4.783000000000001E-10</v>
      </c>
      <c r="C7" s="2" t="str">
        <f t="shared" si="0"/>
        <v>Not Normal</v>
      </c>
      <c r="D7" s="1">
        <v>0.17979999999999999</v>
      </c>
      <c r="E7" s="2" t="str">
        <f t="shared" si="1"/>
        <v>Normal</v>
      </c>
      <c r="F7" s="1">
        <v>0.27529999999999999</v>
      </c>
      <c r="G7" s="2" t="str">
        <f t="shared" si="2"/>
        <v>Normal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A8AF-7367-4EDD-A20C-211BE1F7F0E2}">
  <dimension ref="A1:M12"/>
  <sheetViews>
    <sheetView tabSelected="1" workbookViewId="0">
      <selection activeCell="E28" sqref="E28"/>
    </sheetView>
  </sheetViews>
  <sheetFormatPr defaultRowHeight="14.4" x14ac:dyDescent="0.55000000000000004"/>
  <cols>
    <col min="1" max="1" width="22.05078125" bestFit="1" customWidth="1"/>
    <col min="4" max="4" width="10.05078125" bestFit="1" customWidth="1"/>
    <col min="5" max="5" width="12.9453125" bestFit="1" customWidth="1"/>
    <col min="6" max="6" width="15.578125" bestFit="1" customWidth="1"/>
    <col min="8" max="8" width="15.578125" bestFit="1" customWidth="1"/>
    <col min="9" max="9" width="9.26171875" bestFit="1" customWidth="1"/>
    <col min="12" max="12" width="12.9453125" bestFit="1" customWidth="1"/>
    <col min="13" max="13" width="15.578125" bestFit="1" customWidth="1"/>
  </cols>
  <sheetData>
    <row r="1" spans="1:13" x14ac:dyDescent="0.55000000000000004">
      <c r="A1" s="1"/>
      <c r="B1" s="3" t="s">
        <v>11</v>
      </c>
      <c r="C1" s="3"/>
      <c r="D1" s="3"/>
      <c r="E1" s="3"/>
      <c r="F1" s="3"/>
      <c r="G1" s="3" t="s">
        <v>12</v>
      </c>
      <c r="H1" s="3"/>
      <c r="I1" s="3" t="s">
        <v>13</v>
      </c>
      <c r="J1" s="3"/>
      <c r="K1" s="3"/>
      <c r="L1" s="3"/>
      <c r="M1" s="3"/>
    </row>
    <row r="2" spans="1:13" x14ac:dyDescent="0.55000000000000004">
      <c r="A2" s="2" t="s">
        <v>3</v>
      </c>
      <c r="B2" s="1" t="s">
        <v>4</v>
      </c>
      <c r="C2" s="1" t="s">
        <v>14</v>
      </c>
      <c r="D2" s="1" t="s">
        <v>15</v>
      </c>
      <c r="E2" s="1" t="s">
        <v>16</v>
      </c>
      <c r="F2" s="2" t="s">
        <v>17</v>
      </c>
      <c r="G2" s="1" t="s">
        <v>4</v>
      </c>
      <c r="H2" s="1" t="s">
        <v>17</v>
      </c>
      <c r="I2" s="1" t="s">
        <v>18</v>
      </c>
      <c r="J2" s="1" t="s">
        <v>4</v>
      </c>
      <c r="K2" s="1" t="s">
        <v>19</v>
      </c>
      <c r="L2" s="1" t="s">
        <v>16</v>
      </c>
      <c r="M2" s="1" t="s">
        <v>17</v>
      </c>
    </row>
    <row r="3" spans="1:13" x14ac:dyDescent="0.55000000000000004">
      <c r="A3" s="1" t="s">
        <v>20</v>
      </c>
      <c r="B3" s="1">
        <v>0.41499999999999998</v>
      </c>
      <c r="C3" s="1">
        <v>-0.24725269999999999</v>
      </c>
      <c r="D3" s="1" t="str">
        <f>IF(C3 &lt; 0, "Negative", "Positive")</f>
        <v>Negative</v>
      </c>
      <c r="E3" s="1" t="str">
        <f>IF(B3&lt;=0.05, "Significant", "Not Significant")</f>
        <v>Not Significant</v>
      </c>
      <c r="F3" s="2" t="str">
        <f>IF(E3="Not Significant", "Not Correlated", "Correlated")</f>
        <v>Not Correlated</v>
      </c>
      <c r="G3" s="1">
        <f>1.923*10^-7</f>
        <v>1.9229999999999999E-7</v>
      </c>
      <c r="H3" s="2" t="str">
        <f>IF(G3&lt;0.05,"Not Correlated", "Correlated")</f>
        <v>Not Correlated</v>
      </c>
      <c r="I3" s="1">
        <v>34</v>
      </c>
      <c r="J3" s="1">
        <v>0.59</v>
      </c>
      <c r="K3" s="1">
        <v>-0.12820509999999999</v>
      </c>
      <c r="L3" s="1" t="str">
        <f>IF(J3&lt;0.05, "Significant", "Not Significant")</f>
        <v>Not Significant</v>
      </c>
      <c r="M3" s="1" t="str">
        <f>IF(L3="Significant", "Correlated", "Not Correlated")</f>
        <v>Not Correlated</v>
      </c>
    </row>
    <row r="4" spans="1:13" x14ac:dyDescent="0.55000000000000004">
      <c r="A4" s="1" t="s">
        <v>21</v>
      </c>
      <c r="B4" s="1">
        <v>0.81589999999999996</v>
      </c>
      <c r="C4" s="1">
        <v>7.1724750000000004E-2</v>
      </c>
      <c r="D4" s="1" t="str">
        <f t="shared" ref="D4:D12" si="0">IF(C4 &lt; 0, "Negative", "Positive")</f>
        <v>Positive</v>
      </c>
      <c r="E4" s="1" t="str">
        <f t="shared" ref="E4:E12" si="1">IF(B4&lt;=0.05, "Significant", "Not Significant")</f>
        <v>Not Significant</v>
      </c>
      <c r="F4" s="2" t="str">
        <f t="shared" ref="F4:F12" si="2">IF(E4="Not Significant", "Not Correlated", "Correlated")</f>
        <v>Not Correlated</v>
      </c>
      <c r="G4" s="1">
        <f>4.521*10^-6</f>
        <v>4.5209999999999996E-6</v>
      </c>
      <c r="H4" s="2" t="str">
        <f t="shared" ref="H4:H12" si="3">IF(G4&lt;0.05,"Not Correlated", "Correlated")</f>
        <v>Not Correlated</v>
      </c>
      <c r="I4" s="1">
        <v>6.1351999999999997E-2</v>
      </c>
      <c r="J4" s="1">
        <v>0.95109999999999995</v>
      </c>
      <c r="K4" s="1">
        <v>1.307441E-2</v>
      </c>
      <c r="L4" s="1" t="str">
        <f t="shared" ref="L4:L12" si="4">IF(J4&lt;0.05, "Significant", "Not Significant")</f>
        <v>Not Significant</v>
      </c>
      <c r="M4" s="1" t="str">
        <f t="shared" ref="M4:M12" si="5">IF(L4="Significant", "Correlated", "Not Correlated")</f>
        <v>Not Correlated</v>
      </c>
    </row>
    <row r="5" spans="1:13" x14ac:dyDescent="0.55000000000000004">
      <c r="A5" s="1" t="s">
        <v>22</v>
      </c>
      <c r="B5" s="1">
        <v>0.42580000000000001</v>
      </c>
      <c r="C5" s="1">
        <v>0.24175820000000001</v>
      </c>
      <c r="D5" s="1" t="str">
        <f t="shared" si="0"/>
        <v>Positive</v>
      </c>
      <c r="E5" s="1" t="str">
        <f t="shared" si="1"/>
        <v>Not Significant</v>
      </c>
      <c r="F5" s="2" t="str">
        <f t="shared" si="2"/>
        <v>Not Correlated</v>
      </c>
      <c r="G5" s="1">
        <f>6.25*10^-5</f>
        <v>6.2500000000000001E-5</v>
      </c>
      <c r="H5" s="2" t="str">
        <f t="shared" si="3"/>
        <v>Not Correlated</v>
      </c>
      <c r="I5" s="1">
        <v>44</v>
      </c>
      <c r="J5" s="1">
        <v>0.59</v>
      </c>
      <c r="K5" s="1">
        <v>0.12820509999999999</v>
      </c>
      <c r="L5" s="1" t="str">
        <f t="shared" si="4"/>
        <v>Not Significant</v>
      </c>
      <c r="M5" s="1" t="str">
        <f t="shared" si="5"/>
        <v>Not Correlated</v>
      </c>
    </row>
    <row r="6" spans="1:13" x14ac:dyDescent="0.55000000000000004">
      <c r="A6" s="1" t="s">
        <v>23</v>
      </c>
      <c r="B6" s="1">
        <v>0.45350000000000001</v>
      </c>
      <c r="C6" s="1">
        <v>-0.22811239999999999</v>
      </c>
      <c r="D6" s="1" t="str">
        <f t="shared" si="0"/>
        <v>Negative</v>
      </c>
      <c r="E6" s="1" t="str">
        <f t="shared" si="1"/>
        <v>Not Significant</v>
      </c>
      <c r="F6" s="2" t="str">
        <f t="shared" si="2"/>
        <v>Not Correlated</v>
      </c>
      <c r="G6" s="1">
        <v>0.12540000000000001</v>
      </c>
      <c r="H6" s="2" t="str">
        <f t="shared" si="3"/>
        <v>Correlated</v>
      </c>
      <c r="I6" s="1">
        <v>-0.80571000000000004</v>
      </c>
      <c r="J6" s="1">
        <v>0.4204</v>
      </c>
      <c r="K6" s="1">
        <v>-0.1746895</v>
      </c>
      <c r="L6" s="1" t="str">
        <f t="shared" si="4"/>
        <v>Not Significant</v>
      </c>
      <c r="M6" s="1" t="str">
        <f t="shared" si="5"/>
        <v>Not Correlated</v>
      </c>
    </row>
    <row r="7" spans="1:13" x14ac:dyDescent="0.55000000000000004">
      <c r="A7" s="1" t="s">
        <v>24</v>
      </c>
      <c r="B7" s="1">
        <v>0.71289999999999998</v>
      </c>
      <c r="C7" s="1">
        <v>-0.11310439999999999</v>
      </c>
      <c r="D7" s="1" t="str">
        <f t="shared" si="0"/>
        <v>Negative</v>
      </c>
      <c r="E7" s="1" t="str">
        <f t="shared" si="1"/>
        <v>Not Significant</v>
      </c>
      <c r="F7" s="2" t="str">
        <f t="shared" si="2"/>
        <v>Not Correlated</v>
      </c>
      <c r="G7" s="1">
        <v>1.455E-2</v>
      </c>
      <c r="H7" s="2" t="str">
        <f t="shared" si="3"/>
        <v>Not Correlated</v>
      </c>
      <c r="I7" s="1">
        <v>-0.18406</v>
      </c>
      <c r="J7" s="1">
        <v>0.85399999999999998</v>
      </c>
      <c r="K7" s="1">
        <v>-9.2232300000000007E-3</v>
      </c>
      <c r="L7" s="1" t="str">
        <f t="shared" si="4"/>
        <v>Not Significant</v>
      </c>
      <c r="M7" s="1" t="str">
        <f t="shared" si="5"/>
        <v>Not Correlated</v>
      </c>
    </row>
    <row r="8" spans="1:13" x14ac:dyDescent="0.55000000000000004">
      <c r="A8" s="1" t="s">
        <v>25</v>
      </c>
      <c r="B8" s="1">
        <v>0.86319999999999997</v>
      </c>
      <c r="C8" s="1">
        <v>-5.4945050000000002E-2</v>
      </c>
      <c r="D8" s="1" t="str">
        <f t="shared" si="0"/>
        <v>Negative</v>
      </c>
      <c r="E8" s="1" t="str">
        <f t="shared" si="1"/>
        <v>Not Significant</v>
      </c>
      <c r="F8" s="2" t="str">
        <f t="shared" si="2"/>
        <v>Not Correlated</v>
      </c>
      <c r="G8" s="1">
        <f>1.923*10^-7</f>
        <v>1.9229999999999999E-7</v>
      </c>
      <c r="H8" s="2" t="str">
        <f t="shared" si="3"/>
        <v>Not Correlated</v>
      </c>
      <c r="I8" s="1">
        <v>36</v>
      </c>
      <c r="J8" s="1">
        <v>0.76500000000000001</v>
      </c>
      <c r="K8" s="1">
        <v>-7.6923080000000005E-2</v>
      </c>
      <c r="L8" s="1" t="str">
        <f t="shared" si="4"/>
        <v>Not Significant</v>
      </c>
      <c r="M8" s="1" t="str">
        <f t="shared" si="5"/>
        <v>Not Correlated</v>
      </c>
    </row>
    <row r="9" spans="1:13" x14ac:dyDescent="0.55000000000000004">
      <c r="A9" s="1" t="s">
        <v>26</v>
      </c>
      <c r="B9" s="1">
        <v>0.59209999999999996</v>
      </c>
      <c r="C9" s="1">
        <v>-0.16412969999999999</v>
      </c>
      <c r="D9" s="1" t="str">
        <f t="shared" si="0"/>
        <v>Negative</v>
      </c>
      <c r="E9" s="1" t="str">
        <f t="shared" si="1"/>
        <v>Not Significant</v>
      </c>
      <c r="F9" s="2" t="str">
        <f t="shared" si="2"/>
        <v>Not Correlated</v>
      </c>
      <c r="G9" s="1">
        <v>9.1259999999999996E-4</v>
      </c>
      <c r="H9" s="2" t="str">
        <f t="shared" si="3"/>
        <v>Not Correlated</v>
      </c>
      <c r="I9" s="1">
        <v>-0.68174999999999997</v>
      </c>
      <c r="J9" s="1">
        <v>0.49540000000000001</v>
      </c>
      <c r="K9" s="1">
        <v>-0.14781420000000001</v>
      </c>
      <c r="L9" s="1" t="str">
        <f t="shared" si="4"/>
        <v>Not Significant</v>
      </c>
      <c r="M9" s="1" t="str">
        <f t="shared" si="5"/>
        <v>Not Correlated</v>
      </c>
    </row>
    <row r="10" spans="1:13" x14ac:dyDescent="0.55000000000000004">
      <c r="A10" s="1" t="s">
        <v>27</v>
      </c>
      <c r="B10" s="1">
        <v>0.1661</v>
      </c>
      <c r="C10" s="1">
        <v>0.40827940000000001</v>
      </c>
      <c r="D10" s="1" t="str">
        <f t="shared" si="0"/>
        <v>Positive</v>
      </c>
      <c r="E10" s="1" t="str">
        <f t="shared" si="1"/>
        <v>Not Significant</v>
      </c>
      <c r="F10" s="2" t="str">
        <f t="shared" si="2"/>
        <v>Not Correlated</v>
      </c>
      <c r="G10" s="1">
        <f>4.521*10^-6</f>
        <v>4.5209999999999996E-6</v>
      </c>
      <c r="H10" s="2" t="str">
        <f t="shared" si="3"/>
        <v>Not Correlated</v>
      </c>
      <c r="I10" s="1">
        <v>1.4111</v>
      </c>
      <c r="J10" s="1">
        <v>0.15820000000000001</v>
      </c>
      <c r="K10" s="1">
        <v>0.30071140000000002</v>
      </c>
      <c r="L10" s="1" t="str">
        <f t="shared" si="4"/>
        <v>Not Significant</v>
      </c>
      <c r="M10" s="1" t="str">
        <f t="shared" si="5"/>
        <v>Not Correlated</v>
      </c>
    </row>
    <row r="11" spans="1:13" x14ac:dyDescent="0.55000000000000004">
      <c r="A11" s="1" t="s">
        <v>28</v>
      </c>
      <c r="B11" s="1">
        <v>0.77500000000000002</v>
      </c>
      <c r="C11" s="1">
        <v>8.7991920000000001E-2</v>
      </c>
      <c r="D11" s="1" t="str">
        <f t="shared" si="0"/>
        <v>Positive</v>
      </c>
      <c r="E11" s="1" t="str">
        <f t="shared" si="1"/>
        <v>Not Significant</v>
      </c>
      <c r="F11" s="2" t="str">
        <f t="shared" si="2"/>
        <v>Not Correlated</v>
      </c>
      <c r="G11" s="1">
        <v>1.8139999999999999E-4</v>
      </c>
      <c r="H11" s="2" t="str">
        <f t="shared" si="3"/>
        <v>Not Correlated</v>
      </c>
      <c r="I11" s="1">
        <v>0.24922</v>
      </c>
      <c r="J11" s="1">
        <v>0.80320000000000003</v>
      </c>
      <c r="K11" s="1">
        <v>5.4815099999999999E-2</v>
      </c>
      <c r="L11" s="1" t="str">
        <f t="shared" si="4"/>
        <v>Not Significant</v>
      </c>
      <c r="M11" s="1" t="str">
        <f t="shared" si="5"/>
        <v>Not Correlated</v>
      </c>
    </row>
    <row r="12" spans="1:13" x14ac:dyDescent="0.55000000000000004">
      <c r="A12" s="1" t="s">
        <v>29</v>
      </c>
      <c r="B12" s="1">
        <v>0.11459999999999999</v>
      </c>
      <c r="C12" s="1">
        <v>-0.45900679999999999</v>
      </c>
      <c r="D12" s="1" t="str">
        <f t="shared" si="0"/>
        <v>Negative</v>
      </c>
      <c r="E12" s="1" t="str">
        <f t="shared" si="1"/>
        <v>Not Significant</v>
      </c>
      <c r="F12" s="2" t="str">
        <f t="shared" si="2"/>
        <v>Not Correlated</v>
      </c>
      <c r="G12" s="1">
        <v>1.455E-2</v>
      </c>
      <c r="H12" s="2" t="str">
        <f t="shared" si="3"/>
        <v>Not Correlated</v>
      </c>
      <c r="I12" s="1">
        <v>-1.5494000000000001</v>
      </c>
      <c r="J12" s="1">
        <v>0.12130000000000001</v>
      </c>
      <c r="K12" s="1">
        <v>-0.3359414</v>
      </c>
      <c r="L12" s="1" t="str">
        <f t="shared" si="4"/>
        <v>Not Significant</v>
      </c>
      <c r="M12" s="1" t="str">
        <f t="shared" si="5"/>
        <v>Not Correlated</v>
      </c>
    </row>
  </sheetData>
  <mergeCells count="3">
    <mergeCell ref="B1:F1"/>
    <mergeCell ref="G1:H1"/>
    <mergeCell ref="I1:M1"/>
  </mergeCells>
  <conditionalFormatting sqref="F3:F12 H3:H12">
    <cfRule type="cellIs" dxfId="3" priority="5" operator="equal">
      <formula>"Not Correlated"</formula>
    </cfRule>
    <cfRule type="cellIs" dxfId="2" priority="6" operator="equal">
      <formula>"Correlated"</formula>
    </cfRule>
  </conditionalFormatting>
  <conditionalFormatting sqref="M3:M12">
    <cfRule type="cellIs" dxfId="1" priority="1" operator="equal">
      <formula>"Not Correlated"</formula>
    </cfRule>
    <cfRule type="cellIs" dxfId="0" priority="2" operator="equal">
      <formula>"Correlated"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Normality Testing</vt:lpstr>
      <vt:lpstr>Correlation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2023-04-17T17:09:42Z</dcterms:modified>
</cp:coreProperties>
</file>