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mc:AlternateContent xmlns:mc="http://schemas.openxmlformats.org/markup-compatibility/2006">
    <mc:Choice Requires="x15">
      <x15ac:absPath xmlns:x15ac="http://schemas.microsoft.com/office/spreadsheetml/2010/11/ac" url="C:\Users\Bastian\Documents\SUMATIVA 2\SUMATIVA 2\"/>
    </mc:Choice>
  </mc:AlternateContent>
  <xr:revisionPtr revIDLastSave="0" documentId="8_{4EFD0A76-6784-45AE-A7B8-9E2E33E1B778}" xr6:coauthVersionLast="47" xr6:coauthVersionMax="47" xr10:uidLastSave="{00000000-0000-0000-0000-000000000000}"/>
  <bookViews>
    <workbookView xWindow="-120" yWindow="-120" windowWidth="29040" windowHeight="15720" xr2:uid="{00000000-000D-0000-FFFF-FFFF00000000}"/>
  </bookViews>
  <sheets>
    <sheet name="GanttChart" sheetId="9" r:id="rId1"/>
    <sheet name="GanttChartPro" sheetId="12" r:id="rId2"/>
    <sheet name="Help" sheetId="6" r:id="rId3"/>
    <sheet name="TermsOfUse" sheetId="11" r:id="rId4"/>
  </sheets>
  <definedNames>
    <definedName name="_xlnm.Print_Area" localSheetId="0">GanttChart!$A$1:$BN$28</definedName>
    <definedName name="_xlnm.Print_Area" localSheetId="1">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 i="9" l="1"/>
  <c r="A31" i="9" s="1"/>
  <c r="A32" i="9" s="1"/>
  <c r="A33" i="9" s="1"/>
  <c r="A34" i="9" s="1"/>
  <c r="AU6" i="9"/>
  <c r="F34" i="9"/>
  <c r="I34" i="9" s="1"/>
  <c r="F33" i="9"/>
  <c r="I33" i="9" s="1"/>
  <c r="F32" i="9"/>
  <c r="I32" i="9" s="1"/>
  <c r="F31" i="9"/>
  <c r="I31" i="9" s="1"/>
  <c r="F30" i="9"/>
  <c r="I30" i="9" s="1"/>
  <c r="F29" i="9"/>
  <c r="I29" i="9" s="1"/>
  <c r="F8" i="9" l="1"/>
  <c r="I8" i="9" s="1"/>
  <c r="F23" i="9"/>
  <c r="I23" i="9" s="1"/>
  <c r="F19" i="9"/>
  <c r="I19" i="9" s="1"/>
  <c r="F14" i="9"/>
  <c r="I14" i="9" s="1"/>
  <c r="F12" i="9" l="1"/>
  <c r="F9" i="9"/>
  <c r="K6" i="9"/>
  <c r="F13" i="9" l="1"/>
  <c r="I13" i="9" s="1"/>
  <c r="I12" i="9"/>
  <c r="F10" i="9"/>
  <c r="I10" i="9" s="1"/>
  <c r="K7" i="9"/>
  <c r="K4" i="9"/>
  <c r="A8" i="9"/>
  <c r="L6" i="9" l="1"/>
  <c r="F16" i="9" l="1"/>
  <c r="I16" i="9" s="1"/>
  <c r="F15" i="9"/>
  <c r="I15" i="9" s="1"/>
  <c r="F21" i="9"/>
  <c r="I21" i="9" s="1"/>
  <c r="F20" i="9"/>
  <c r="I20" i="9" s="1"/>
  <c r="F25" i="9"/>
  <c r="I25" i="9" s="1"/>
  <c r="F24" i="9"/>
  <c r="I24" i="9" s="1"/>
  <c r="M6" i="9"/>
  <c r="F22" i="9"/>
  <c r="I22" i="9" s="1"/>
  <c r="F26" i="9" l="1"/>
  <c r="I26" i="9" s="1"/>
  <c r="N6" i="9"/>
  <c r="F27" i="9" l="1"/>
  <c r="I27" i="9" s="1"/>
  <c r="O6" i="9"/>
  <c r="K5" i="9"/>
  <c r="F28" i="9" l="1"/>
  <c r="I28"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R7" i="9" l="1"/>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P6" i="9" l="1"/>
  <c r="BO5" i="9"/>
  <c r="BO7" i="9"/>
  <c r="BO4" i="9"/>
  <c r="BL7" i="9"/>
  <c r="BQ6" i="9" l="1"/>
  <c r="BP7" i="9"/>
  <c r="BM7" i="9"/>
  <c r="BQ7" i="9" l="1"/>
  <c r="BR6" i="9"/>
  <c r="BN7" i="9"/>
  <c r="BR7" i="9" l="1"/>
  <c r="BS6" i="9"/>
  <c r="A9" i="9"/>
  <c r="A10" i="9" s="1"/>
  <c r="A11" i="9" s="1"/>
  <c r="BT6" i="9" l="1"/>
  <c r="BS7" i="9"/>
  <c r="A12" i="9"/>
  <c r="A13" i="9" s="1"/>
  <c r="A15" i="9" s="1"/>
  <c r="A16" i="9" s="1"/>
  <c r="BU6" i="9" l="1"/>
  <c r="BT7" i="9"/>
  <c r="A17" i="9"/>
  <c r="A18" i="9" s="1"/>
  <c r="A19" i="9" s="1"/>
  <c r="A20" i="9" s="1"/>
  <c r="A21" i="9" s="1"/>
  <c r="A22" i="9" s="1"/>
  <c r="BU7" i="9" l="1"/>
  <c r="BV6" i="9"/>
  <c r="F17" i="9"/>
  <c r="A23" i="9"/>
  <c r="A24" i="9" s="1"/>
  <c r="A25" i="9" s="1"/>
  <c r="A26" i="9" s="1"/>
  <c r="A27" i="9" s="1"/>
  <c r="A28" i="9" s="1"/>
  <c r="BW6" i="9" l="1"/>
  <c r="BV4" i="9"/>
  <c r="BV5" i="9"/>
  <c r="BV7" i="9"/>
  <c r="I17" i="9"/>
  <c r="F18" i="9"/>
  <c r="BX6" i="9" l="1"/>
  <c r="BW7" i="9"/>
  <c r="I18" i="9"/>
  <c r="BX7" i="9" l="1"/>
  <c r="BY6" i="9"/>
  <c r="BY7" i="9" l="1"/>
  <c r="BZ6" i="9"/>
  <c r="CA6" i="9" l="1"/>
  <c r="BZ7" i="9"/>
  <c r="CB6" i="9" l="1"/>
  <c r="CA7" i="9"/>
  <c r="CB7" i="9" l="1"/>
  <c r="CC6" i="9"/>
  <c r="CC5" i="9" l="1"/>
  <c r="CD6" i="9"/>
  <c r="CC7" i="9"/>
  <c r="CC4" i="9"/>
  <c r="CD7" i="9" l="1"/>
  <c r="CE6" i="9"/>
  <c r="CE7" i="9" l="1"/>
  <c r="CF6" i="9"/>
  <c r="CF7" i="9" l="1"/>
  <c r="CG6" i="9"/>
  <c r="CG7" i="9" l="1"/>
  <c r="CH6" i="9"/>
  <c r="CI6" i="9" l="1"/>
  <c r="CI7" i="9" s="1"/>
  <c r="CH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<sst xmlns="http://schemas.openxmlformats.org/spreadsheetml/2006/main" count="190" uniqueCount="164">
  <si>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</si>
  <si>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</si>
  <si>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</si>
  <si>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</si>
  <si>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</si>
  <si>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</si>
  <si>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</si>
  <si>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</si>
  <si>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</si>
  <si>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</si>
  <si>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</si>
  <si>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</si>
  <si>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</si>
  <si>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</si>
  <si>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</si>
  <si>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</si>
  <si>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</si>
  <si>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</si>
  <si>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</si>
  <si>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</si>
  <si>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</si>
  <si>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</si>
  <si>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</si>
  <si>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</si>
  <si>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</si>
  <si>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</si>
  <si>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</si>
  <si>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</si>
  <si>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</si>
  <si>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</si>
  <si>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</si>
  <si>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</si>
  <si>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</si>
  <si>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</si>
  <si>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</si>
  <si>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</si>
  <si>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</si>
  <si>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</si>
  <si>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</si>
  <si>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</si>
  <si>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</si>
  <si>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</si>
  <si>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</si>
  <si>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</si>
  <si>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</si>
  <si>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</si>
  <si>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</si>
  <si>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</si>
  <si>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</si>
  <si>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</si>
  <si>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</si>
  <si>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</si>
  <si>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</si>
  <si>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</si>
  <si>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</si>
  <si>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</si>
  <si>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</si>
  <si>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</si>
  <si>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</si>
  <si>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</si>
  <si>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</si>
  <si>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</si>
  <si>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</si>
  <si>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</si>
  <si>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</si>
  <si>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</si>
  <si>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</si>
  <si>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</si>
  <si>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</si>
  <si>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</si>
  <si>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</si>
  <si>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</si>
  <si>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</si>
  <si>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</si>
  <si>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</si>
  <si>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</si>
  <si>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</si>
  <si>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</si>
  <si>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</si>
  <si>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</si>
  <si>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</si>
  <si>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</si>
  <si>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</si>
  <si>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</si>
  <si>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</si>
  <si>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</si>
  <si>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</si>
  <si>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</si>
  <si>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</si>
  <si>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</si>
  <si>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</si>
  <si>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</si>
  <si>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</si>
  <si>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</si>
  <si>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</si>
  <si>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</si>
  <si>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</si>
  <si>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</si>
  <si>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</si>
  <si>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</si>
  <si>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</si>
  <si>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</si>
  <si>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</si>
  <si>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</si>
  <si>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</si>
  <si>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</si>
  <si>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</si>
  <si>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</si>
  <si>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</si>
  <si>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</si>
  <si>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</si>
  <si>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</si>
  <si>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</si>
  <si>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</si>
  <si>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</si>
  <si>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</si>
  <si>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</si>
  <si>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</si>
  <si>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</si>
  <si>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</si>
  <si>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</si>
  <si>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</si>
  <si>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</si>
  <si>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</si>
  <si>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</si>
  <si>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</si>
  <si>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</si>
  <si>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</si>
  <si>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</si>
  <si>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</si>
  <si>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Gestion de proyectos</t>
  </si>
  <si>
    <t>Plan de gestio</t>
  </si>
  <si>
    <t>Declaracion del alcance</t>
  </si>
  <si>
    <t>Jose</t>
  </si>
  <si>
    <t>Martin</t>
  </si>
  <si>
    <t xml:space="preserve">Proyecto Aduana </t>
  </si>
  <si>
    <t>Jose Concha Acuña</t>
  </si>
  <si>
    <t>Planificacion</t>
  </si>
  <si>
    <t>Planificacion de riesgos</t>
  </si>
  <si>
    <t>Cambios</t>
  </si>
  <si>
    <t>Analisis</t>
  </si>
  <si>
    <t>Diseño</t>
  </si>
  <si>
    <t>Desarrollo</t>
  </si>
  <si>
    <t>Entrevistas</t>
  </si>
  <si>
    <t>Especificacion de requisitos</t>
  </si>
  <si>
    <t>Casos de uso</t>
  </si>
  <si>
    <t>Reporte</t>
  </si>
  <si>
    <t>Diseño de prototipo</t>
  </si>
  <si>
    <t>Diseño arquitectonico</t>
  </si>
  <si>
    <t>Mejoras de rendimiento</t>
  </si>
  <si>
    <t>Graficos e interfaz</t>
  </si>
  <si>
    <t>Creacion de contenido</t>
  </si>
  <si>
    <t>Implementacion de bases de datos</t>
  </si>
  <si>
    <t>Catalogo</t>
  </si>
  <si>
    <t>Procedimiento de transaccion</t>
  </si>
  <si>
    <t>Pruebas y produccion</t>
  </si>
  <si>
    <t>Configuracion de pruebas</t>
  </si>
  <si>
    <t>Revision de diseño</t>
  </si>
  <si>
    <t>Lanzamiento del sitio</t>
  </si>
  <si>
    <t>Reunion de cierre</t>
  </si>
  <si>
    <t>Documentos de cierre</t>
  </si>
  <si>
    <t>Benjamin</t>
  </si>
  <si>
    <t>Bastian</t>
  </si>
  <si>
    <t>QA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</si>
</sst>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14">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164" fontId="45" fillId="0" borderId="23" xfId="0" applyNumberFormat="1" applyFont="1" applyBorder="1" applyAlignment="1" applyProtection="1">
      <alignment horizontal="center" vertical="center" shrinkToFit="1"/>
      <protection locked="0"/>
    </xf>
    <xf numFmtId="0" fontId="57" fillId="0" borderId="0" xfId="0" applyFont="1" applyAlignment="1">
      <alignment horizontal="left"/>
    </xf>
  </cellXfs>
  <cellStyles count="4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29" builtinId="26" customBuiltin="1"/>
    <cellStyle name="Cálculo" xfId="26" builtinId="22" customBuiltin="1"/>
    <cellStyle name="Celda de comprobación" xfId="27" builtinId="23" customBuiltin="1"/>
    <cellStyle name="Celda vinculada" xfId="36" builtinId="24" customBuiltin="1"/>
    <cellStyle name="Encabezado 1" xfId="30" builtinId="16" customBuiltin="1"/>
    <cellStyle name="Encabezado 4" xfId="33" builtinId="19" customBuiltin="1"/>
    <cellStyle name="Énfasis1" xfId="19" builtinId="29" customBuiltin="1"/>
    <cellStyle name="Énfasis2" xfId="20" builtinId="33" customBuiltin="1"/>
    <cellStyle name="Énfasis3" xfId="21" builtinId="37" customBuiltin="1"/>
    <cellStyle name="Énfasis4" xfId="22" builtinId="41" customBuiltin="1"/>
    <cellStyle name="Énfasis5" xfId="23" builtinId="45" customBuiltin="1"/>
    <cellStyle name="Énfasis6" xfId="24" builtinId="49" customBuiltin="1"/>
    <cellStyle name="Entrada" xfId="35" builtinId="20" customBuiltin="1"/>
    <cellStyle name="Hipervínculo" xfId="34" builtinId="8"/>
    <cellStyle name="Incorrecto" xfId="25" builtinId="27" customBuiltin="1"/>
    <cellStyle name="Neutral" xfId="37" builtinId="28" customBuiltin="1"/>
    <cellStyle name="Normal" xfId="0" builtinId="0"/>
    <cellStyle name="Notas" xfId="38" builtinId="10" customBuiltin="1"/>
    <cellStyle name="Porcentaje" xfId="40" builtinId="5"/>
    <cellStyle name="Salida" xfId="39" builtinId="21" customBuiltin="1"/>
    <cellStyle name="Texto de advertencia" xfId="43" builtinId="11" customBuiltin="1"/>
    <cellStyle name="Texto explicativo" xfId="28" builtinId="53" customBuiltin="1"/>
    <cellStyle name="Título" xfId="41" builtinId="15" customBuiltin="1"/>
    <cellStyle name="Título 2" xfId="31" builtinId="17" customBuiltin="1"/>
    <cellStyle name="Título 3" xfId="32" builtinId="18" customBuiltin="1"/>
    <cellStyle name="Total" xfId="42" builtinId="25" customBuiltin="1"/>
  </cellStyles>
  <dxfs count="5">
    <dxf>
      <border>
        <left style="thin">
          <color rgb="FFC00000"/>
        </left>
        <right style="thin">
          <color rgb="FFC00000"/>
        </right>
        <vertical/>
        <horizontal/>
      </border>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4233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I34"/>
  <sheetViews>
    <sheetView showGridLines="0" tabSelected="1" zoomScaleNormal="100" workbookViewId="0">
      <pane ySplit="7" topLeftCell="A19" activePane="bottomLeft" state="frozen"/>
      <selection pane="bottomLeft" activeCell="H35" sqref="H35"/>
    </sheetView>
  </sheetViews>
  <sheetFormatPr baseColWidth="10"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 min="67" max="71" width="2.7109375" bestFit="1" customWidth="1"/>
    <col min="72" max="73" width="2.140625" bestFit="1" customWidth="1"/>
    <col min="74" max="74" width="2.28515625" bestFit="1" customWidth="1"/>
    <col min="75" max="75" width="2" bestFit="1" customWidth="1"/>
    <col min="76" max="76" width="2.5703125" bestFit="1" customWidth="1"/>
    <col min="77" max="78" width="2" bestFit="1" customWidth="1"/>
    <col min="79" max="80" width="2.140625" bestFit="1" customWidth="1"/>
    <col min="81" max="87" width="2.7109375" bestFit="1" customWidth="1"/>
  </cols>
  <sheetData>
    <row r="1" spans="1:87" ht="30" customHeight="1" x14ac:dyDescent="0.2">
      <c r="A1" s="74" t="s">
        <v>135</v>
      </c>
      <c r="B1" s="29"/>
      <c r="C1" s="29"/>
      <c r="D1" s="29"/>
      <c r="E1" s="29"/>
      <c r="F1" s="29"/>
      <c r="I1" s="78"/>
      <c r="K1" s="110" t="s">
        <v>71</v>
      </c>
      <c r="L1" s="110"/>
      <c r="M1" s="110"/>
      <c r="N1" s="110"/>
      <c r="O1" s="110"/>
      <c r="P1" s="110"/>
      <c r="Q1" s="110"/>
      <c r="R1" s="110"/>
      <c r="S1" s="110"/>
      <c r="T1" s="110"/>
      <c r="U1" s="110"/>
      <c r="V1" s="110"/>
      <c r="W1" s="110"/>
      <c r="X1" s="110"/>
      <c r="Y1" s="110"/>
      <c r="Z1" s="110"/>
      <c r="AA1" s="110"/>
      <c r="AB1" s="110"/>
      <c r="AC1" s="110"/>
      <c r="AD1" s="110"/>
      <c r="AE1" s="110"/>
    </row>
    <row r="2" spans="1:87" ht="18" customHeight="1" x14ac:dyDescent="0.2">
      <c r="A2" s="31"/>
      <c r="B2" s="12"/>
      <c r="C2" s="12"/>
      <c r="D2" s="19"/>
      <c r="E2" s="102"/>
      <c r="F2" s="102"/>
      <c r="H2" s="1"/>
    </row>
    <row r="3" spans="1:87" ht="14.25" x14ac:dyDescent="0.2">
      <c r="A3" s="31"/>
      <c r="B3" s="2"/>
      <c r="H3" s="1"/>
      <c r="K3" s="18"/>
      <c r="L3" s="18"/>
      <c r="M3" s="18"/>
      <c r="N3" s="18"/>
      <c r="O3" s="18"/>
      <c r="P3" s="18"/>
      <c r="Q3" s="18"/>
      <c r="R3" s="18"/>
      <c r="S3" s="18"/>
      <c r="T3" s="18"/>
      <c r="U3" s="18"/>
      <c r="V3" s="18"/>
      <c r="W3" s="18"/>
      <c r="X3" s="18"/>
      <c r="Y3" s="18"/>
      <c r="Z3" s="18"/>
      <c r="AA3" s="18"/>
    </row>
    <row r="4" spans="1:87" ht="17.25" customHeight="1" x14ac:dyDescent="0.2">
      <c r="A4" s="64"/>
      <c r="B4" s="65" t="s">
        <v>69</v>
      </c>
      <c r="C4" s="112">
        <v>45727</v>
      </c>
      <c r="D4" s="112"/>
      <c r="E4" s="112"/>
      <c r="F4" s="64"/>
      <c r="G4" s="65" t="s">
        <v>68</v>
      </c>
      <c r="H4" s="77">
        <v>1</v>
      </c>
      <c r="I4" s="2"/>
      <c r="J4" s="30"/>
      <c r="K4" s="104" t="str">
        <f>"Week "&amp;(K6-($C$4-WEEKDAY($C$4,1)+2))/7+1</f>
        <v>Week 1</v>
      </c>
      <c r="L4" s="105"/>
      <c r="M4" s="105"/>
      <c r="N4" s="105"/>
      <c r="O4" s="105"/>
      <c r="P4" s="105"/>
      <c r="Q4" s="106"/>
      <c r="R4" s="104" t="str">
        <f>"Week "&amp;(R6-($C$4-WEEKDAY($C$4,1)+2))/7+1</f>
        <v>Week 2</v>
      </c>
      <c r="S4" s="105"/>
      <c r="T4" s="105"/>
      <c r="U4" s="105"/>
      <c r="V4" s="105"/>
      <c r="W4" s="105"/>
      <c r="X4" s="106"/>
      <c r="Y4" s="104" t="str">
        <f>"Week "&amp;(Y6-($C$4-WEEKDAY($C$4,1)+2))/7+1</f>
        <v>Week 3</v>
      </c>
      <c r="Z4" s="105"/>
      <c r="AA4" s="105"/>
      <c r="AB4" s="105"/>
      <c r="AC4" s="105"/>
      <c r="AD4" s="105"/>
      <c r="AE4" s="106"/>
      <c r="AF4" s="104" t="str">
        <f>"Week "&amp;(AF6-($C$4-WEEKDAY($C$4,1)+2))/7+1</f>
        <v>Week 4</v>
      </c>
      <c r="AG4" s="105"/>
      <c r="AH4" s="105"/>
      <c r="AI4" s="105"/>
      <c r="AJ4" s="105"/>
      <c r="AK4" s="105"/>
      <c r="AL4" s="106"/>
      <c r="AM4" s="104" t="str">
        <f>"Week "&amp;(AM6-($C$4-WEEKDAY($C$4,1)+2))/7+1</f>
        <v>Week 5</v>
      </c>
      <c r="AN4" s="105"/>
      <c r="AO4" s="105"/>
      <c r="AP4" s="105"/>
      <c r="AQ4" s="105"/>
      <c r="AR4" s="105"/>
      <c r="AS4" s="106"/>
      <c r="AT4" s="104" t="str">
        <f>"Week "&amp;(AT6-($C$4-WEEKDAY($C$4,1)+2))/7+1</f>
        <v>Week 6</v>
      </c>
      <c r="AU4" s="105"/>
      <c r="AV4" s="105"/>
      <c r="AW4" s="105"/>
      <c r="AX4" s="105"/>
      <c r="AY4" s="105"/>
      <c r="AZ4" s="106"/>
      <c r="BA4" s="104" t="str">
        <f>"Week "&amp;(BA6-($C$4-WEEKDAY($C$4,1)+2))/7+1</f>
        <v>Week 7</v>
      </c>
      <c r="BB4" s="105"/>
      <c r="BC4" s="105"/>
      <c r="BD4" s="105"/>
      <c r="BE4" s="105"/>
      <c r="BF4" s="105"/>
      <c r="BG4" s="106"/>
      <c r="BH4" s="104" t="str">
        <f>"Week "&amp;(BH6-($C$4-WEEKDAY($C$4,1)+2))/7+1</f>
        <v>Week 8</v>
      </c>
      <c r="BI4" s="105"/>
      <c r="BJ4" s="105"/>
      <c r="BK4" s="105"/>
      <c r="BL4" s="105"/>
      <c r="BM4" s="105"/>
      <c r="BN4" s="106"/>
      <c r="BO4" s="104" t="str">
        <f>"Week "&amp;(BO6-($C$4-WEEKDAY($C$4,1)+2))/7+1</f>
        <v>Week 9</v>
      </c>
      <c r="BP4" s="105"/>
      <c r="BQ4" s="105"/>
      <c r="BR4" s="105"/>
      <c r="BS4" s="105"/>
      <c r="BT4" s="105"/>
      <c r="BU4" s="106"/>
      <c r="BV4" s="104" t="str">
        <f>"Week "&amp;(BV6-($C$4-WEEKDAY($C$4,1)+2))/7+1</f>
        <v>Week 10</v>
      </c>
      <c r="BW4" s="105"/>
      <c r="BX4" s="105"/>
      <c r="BY4" s="105"/>
      <c r="BZ4" s="105"/>
      <c r="CA4" s="105"/>
      <c r="CB4" s="106"/>
      <c r="CC4" s="104" t="str">
        <f>"Week "&amp;(CC6-($C$4-WEEKDAY($C$4,1)+2))/7+1</f>
        <v>Week 11</v>
      </c>
      <c r="CD4" s="105"/>
      <c r="CE4" s="105"/>
      <c r="CF4" s="105"/>
      <c r="CG4" s="105"/>
      <c r="CH4" s="105"/>
      <c r="CI4" s="106"/>
    </row>
    <row r="5" spans="1:87" ht="17.25" customHeight="1" x14ac:dyDescent="0.2">
      <c r="A5" s="64"/>
      <c r="B5" s="65" t="s">
        <v>70</v>
      </c>
      <c r="C5" s="111" t="s">
        <v>136</v>
      </c>
      <c r="D5" s="111"/>
      <c r="E5" s="111"/>
      <c r="F5" s="64"/>
      <c r="G5" s="64"/>
      <c r="H5" s="64"/>
      <c r="I5" s="64"/>
      <c r="J5" s="30"/>
      <c r="K5" s="107">
        <f>K6</f>
        <v>45726</v>
      </c>
      <c r="L5" s="108"/>
      <c r="M5" s="108"/>
      <c r="N5" s="108"/>
      <c r="O5" s="108"/>
      <c r="P5" s="108"/>
      <c r="Q5" s="109"/>
      <c r="R5" s="107">
        <f>R6</f>
        <v>45733</v>
      </c>
      <c r="S5" s="108"/>
      <c r="T5" s="108"/>
      <c r="U5" s="108"/>
      <c r="V5" s="108"/>
      <c r="W5" s="108"/>
      <c r="X5" s="109"/>
      <c r="Y5" s="107">
        <f>Y6</f>
        <v>45740</v>
      </c>
      <c r="Z5" s="108"/>
      <c r="AA5" s="108"/>
      <c r="AB5" s="108"/>
      <c r="AC5" s="108"/>
      <c r="AD5" s="108"/>
      <c r="AE5" s="109"/>
      <c r="AF5" s="107">
        <f>AF6</f>
        <v>45747</v>
      </c>
      <c r="AG5" s="108"/>
      <c r="AH5" s="108"/>
      <c r="AI5" s="108"/>
      <c r="AJ5" s="108"/>
      <c r="AK5" s="108"/>
      <c r="AL5" s="109"/>
      <c r="AM5" s="107">
        <f>AM6</f>
        <v>45754</v>
      </c>
      <c r="AN5" s="108"/>
      <c r="AO5" s="108"/>
      <c r="AP5" s="108"/>
      <c r="AQ5" s="108"/>
      <c r="AR5" s="108"/>
      <c r="AS5" s="109"/>
      <c r="AT5" s="107">
        <f>AT6</f>
        <v>45761</v>
      </c>
      <c r="AU5" s="108"/>
      <c r="AV5" s="108"/>
      <c r="AW5" s="108"/>
      <c r="AX5" s="108"/>
      <c r="AY5" s="108"/>
      <c r="AZ5" s="109"/>
      <c r="BA5" s="107">
        <f>BA6</f>
        <v>45768</v>
      </c>
      <c r="BB5" s="108"/>
      <c r="BC5" s="108"/>
      <c r="BD5" s="108"/>
      <c r="BE5" s="108"/>
      <c r="BF5" s="108"/>
      <c r="BG5" s="109"/>
      <c r="BH5" s="107">
        <f>BH6</f>
        <v>45775</v>
      </c>
      <c r="BI5" s="108"/>
      <c r="BJ5" s="108"/>
      <c r="BK5" s="108"/>
      <c r="BL5" s="108"/>
      <c r="BM5" s="108"/>
      <c r="BN5" s="109"/>
      <c r="BO5" s="107">
        <f>BO6</f>
        <v>45782</v>
      </c>
      <c r="BP5" s="108"/>
      <c r="BQ5" s="108"/>
      <c r="BR5" s="108"/>
      <c r="BS5" s="108"/>
      <c r="BT5" s="108"/>
      <c r="BU5" s="109"/>
      <c r="BV5" s="107">
        <f>BV6</f>
        <v>45789</v>
      </c>
      <c r="BW5" s="108"/>
      <c r="BX5" s="108"/>
      <c r="BY5" s="108"/>
      <c r="BZ5" s="108"/>
      <c r="CA5" s="108"/>
      <c r="CB5" s="109"/>
      <c r="CC5" s="107">
        <f>CC6</f>
        <v>45796</v>
      </c>
      <c r="CD5" s="108"/>
      <c r="CE5" s="108"/>
      <c r="CF5" s="108"/>
      <c r="CG5" s="108"/>
      <c r="CH5" s="108"/>
      <c r="CI5" s="109"/>
    </row>
    <row r="6" spans="1:87" x14ac:dyDescent="0.2">
      <c r="A6" s="30"/>
      <c r="B6" s="30"/>
      <c r="C6" s="30"/>
      <c r="D6" s="30"/>
      <c r="E6" s="30"/>
      <c r="F6" s="30"/>
      <c r="G6" s="30"/>
      <c r="H6" s="30"/>
      <c r="I6" s="30"/>
      <c r="J6" s="30"/>
      <c r="K6" s="53">
        <f>C4-WEEKDAY(C4,1)+2+7*(H4-1)</f>
        <v>45726</v>
      </c>
      <c r="L6" s="44">
        <f t="shared" ref="L6:AQ6" si="0">K6+1</f>
        <v>45727</v>
      </c>
      <c r="M6" s="44">
        <f t="shared" si="0"/>
        <v>45728</v>
      </c>
      <c r="N6" s="44">
        <f t="shared" si="0"/>
        <v>45729</v>
      </c>
      <c r="O6" s="44">
        <f t="shared" si="0"/>
        <v>45730</v>
      </c>
      <c r="P6" s="44">
        <f t="shared" si="0"/>
        <v>45731</v>
      </c>
      <c r="Q6" s="54">
        <f t="shared" si="0"/>
        <v>45732</v>
      </c>
      <c r="R6" s="53">
        <f t="shared" si="0"/>
        <v>45733</v>
      </c>
      <c r="S6" s="44">
        <f t="shared" si="0"/>
        <v>45734</v>
      </c>
      <c r="T6" s="44">
        <f t="shared" si="0"/>
        <v>45735</v>
      </c>
      <c r="U6" s="44">
        <f t="shared" si="0"/>
        <v>45736</v>
      </c>
      <c r="V6" s="44">
        <f t="shared" si="0"/>
        <v>45737</v>
      </c>
      <c r="W6" s="44">
        <f t="shared" si="0"/>
        <v>45738</v>
      </c>
      <c r="X6" s="54">
        <f t="shared" si="0"/>
        <v>45739</v>
      </c>
      <c r="Y6" s="53">
        <f t="shared" si="0"/>
        <v>45740</v>
      </c>
      <c r="Z6" s="44">
        <f t="shared" si="0"/>
        <v>45741</v>
      </c>
      <c r="AA6" s="44">
        <f t="shared" si="0"/>
        <v>45742</v>
      </c>
      <c r="AB6" s="44">
        <f t="shared" si="0"/>
        <v>45743</v>
      </c>
      <c r="AC6" s="44">
        <f t="shared" si="0"/>
        <v>45744</v>
      </c>
      <c r="AD6" s="44">
        <f t="shared" si="0"/>
        <v>45745</v>
      </c>
      <c r="AE6" s="54">
        <f t="shared" si="0"/>
        <v>45746</v>
      </c>
      <c r="AF6" s="53">
        <f t="shared" si="0"/>
        <v>45747</v>
      </c>
      <c r="AG6" s="44">
        <f t="shared" si="0"/>
        <v>45748</v>
      </c>
      <c r="AH6" s="44">
        <f t="shared" si="0"/>
        <v>45749</v>
      </c>
      <c r="AI6" s="44">
        <f t="shared" si="0"/>
        <v>45750</v>
      </c>
      <c r="AJ6" s="44">
        <f t="shared" si="0"/>
        <v>45751</v>
      </c>
      <c r="AK6" s="44">
        <f t="shared" si="0"/>
        <v>45752</v>
      </c>
      <c r="AL6" s="54">
        <f t="shared" si="0"/>
        <v>45753</v>
      </c>
      <c r="AM6" s="53">
        <f t="shared" si="0"/>
        <v>45754</v>
      </c>
      <c r="AN6" s="44">
        <f t="shared" si="0"/>
        <v>45755</v>
      </c>
      <c r="AO6" s="44">
        <f t="shared" si="0"/>
        <v>45756</v>
      </c>
      <c r="AP6" s="44">
        <f t="shared" si="0"/>
        <v>45757</v>
      </c>
      <c r="AQ6" s="44">
        <f t="shared" si="0"/>
        <v>45758</v>
      </c>
      <c r="AR6" s="44">
        <f t="shared" ref="AR6:BN6" si="1">AQ6+1</f>
        <v>45759</v>
      </c>
      <c r="AS6" s="54">
        <f t="shared" si="1"/>
        <v>45760</v>
      </c>
      <c r="AT6" s="53">
        <f t="shared" si="1"/>
        <v>45761</v>
      </c>
      <c r="AU6" s="44">
        <f>AT6+1</f>
        <v>45762</v>
      </c>
      <c r="AV6" s="44">
        <f t="shared" si="1"/>
        <v>45763</v>
      </c>
      <c r="AW6" s="44">
        <f t="shared" si="1"/>
        <v>45764</v>
      </c>
      <c r="AX6" s="44">
        <f t="shared" si="1"/>
        <v>45765</v>
      </c>
      <c r="AY6" s="44">
        <f t="shared" si="1"/>
        <v>45766</v>
      </c>
      <c r="AZ6" s="54">
        <f t="shared" si="1"/>
        <v>45767</v>
      </c>
      <c r="BA6" s="53">
        <f t="shared" si="1"/>
        <v>45768</v>
      </c>
      <c r="BB6" s="44">
        <f t="shared" si="1"/>
        <v>45769</v>
      </c>
      <c r="BC6" s="44">
        <f t="shared" si="1"/>
        <v>45770</v>
      </c>
      <c r="BD6" s="44">
        <f t="shared" si="1"/>
        <v>45771</v>
      </c>
      <c r="BE6" s="44">
        <f t="shared" si="1"/>
        <v>45772</v>
      </c>
      <c r="BF6" s="44">
        <f t="shared" si="1"/>
        <v>45773</v>
      </c>
      <c r="BG6" s="54">
        <f t="shared" si="1"/>
        <v>45774</v>
      </c>
      <c r="BH6" s="53">
        <f t="shared" si="1"/>
        <v>45775</v>
      </c>
      <c r="BI6" s="44">
        <f t="shared" si="1"/>
        <v>45776</v>
      </c>
      <c r="BJ6" s="44">
        <f t="shared" si="1"/>
        <v>45777</v>
      </c>
      <c r="BK6" s="44">
        <f t="shared" si="1"/>
        <v>45778</v>
      </c>
      <c r="BL6" s="44">
        <f t="shared" si="1"/>
        <v>45779</v>
      </c>
      <c r="BM6" s="44">
        <f t="shared" si="1"/>
        <v>45780</v>
      </c>
      <c r="BN6" s="54">
        <f t="shared" si="1"/>
        <v>45781</v>
      </c>
      <c r="BO6" s="53">
        <f t="shared" ref="BO6" si="2">BN6+1</f>
        <v>45782</v>
      </c>
      <c r="BP6" s="44">
        <f t="shared" ref="BP6" si="3">BO6+1</f>
        <v>45783</v>
      </c>
      <c r="BQ6" s="44">
        <f t="shared" ref="BQ6" si="4">BP6+1</f>
        <v>45784</v>
      </c>
      <c r="BR6" s="44">
        <f t="shared" ref="BR6" si="5">BQ6+1</f>
        <v>45785</v>
      </c>
      <c r="BS6" s="44">
        <f t="shared" ref="BS6" si="6">BR6+1</f>
        <v>45786</v>
      </c>
      <c r="BT6" s="44">
        <f t="shared" ref="BT6" si="7">BS6+1</f>
        <v>45787</v>
      </c>
      <c r="BU6" s="54">
        <f t="shared" ref="BU6" si="8">BT6+1</f>
        <v>45788</v>
      </c>
      <c r="BV6" s="53">
        <f t="shared" ref="BV6" si="9">BU6+1</f>
        <v>45789</v>
      </c>
      <c r="BW6" s="44">
        <f t="shared" ref="BW6" si="10">BV6+1</f>
        <v>45790</v>
      </c>
      <c r="BX6" s="44">
        <f t="shared" ref="BX6" si="11">BW6+1</f>
        <v>45791</v>
      </c>
      <c r="BY6" s="44">
        <f t="shared" ref="BY6" si="12">BX6+1</f>
        <v>45792</v>
      </c>
      <c r="BZ6" s="44">
        <f t="shared" ref="BZ6" si="13">BY6+1</f>
        <v>45793</v>
      </c>
      <c r="CA6" s="44">
        <f t="shared" ref="CA6" si="14">BZ6+1</f>
        <v>45794</v>
      </c>
      <c r="CB6" s="54">
        <f t="shared" ref="CB6" si="15">CA6+1</f>
        <v>45795</v>
      </c>
      <c r="CC6" s="53">
        <f t="shared" ref="CC6" si="16">CB6+1</f>
        <v>45796</v>
      </c>
      <c r="CD6" s="44">
        <f t="shared" ref="CD6" si="17">CC6+1</f>
        <v>45797</v>
      </c>
      <c r="CE6" s="44">
        <f t="shared" ref="CE6" si="18">CD6+1</f>
        <v>45798</v>
      </c>
      <c r="CF6" s="44">
        <f t="shared" ref="CF6" si="19">CE6+1</f>
        <v>45799</v>
      </c>
      <c r="CG6" s="44">
        <f t="shared" ref="CG6" si="20">CF6+1</f>
        <v>45800</v>
      </c>
      <c r="CH6" s="44">
        <f t="shared" ref="CH6" si="21">CG6+1</f>
        <v>45801</v>
      </c>
      <c r="CI6" s="54">
        <f t="shared" ref="CI6" si="22">CH6+1</f>
        <v>45802</v>
      </c>
    </row>
    <row r="7" spans="1:87" s="2" customFormat="1" ht="24.75" thickBot="1" x14ac:dyDescent="0.25">
      <c r="A7" s="67" t="s">
        <v>0</v>
      </c>
      <c r="B7" s="67" t="s">
        <v>60</v>
      </c>
      <c r="C7" s="68" t="s">
        <v>61</v>
      </c>
      <c r="D7" s="69" t="s">
        <v>67</v>
      </c>
      <c r="E7" s="70" t="s">
        <v>62</v>
      </c>
      <c r="F7" s="70" t="s">
        <v>63</v>
      </c>
      <c r="G7" s="68" t="s">
        <v>64</v>
      </c>
      <c r="H7" s="68" t="s">
        <v>65</v>
      </c>
      <c r="I7" s="68" t="s">
        <v>66</v>
      </c>
      <c r="J7" s="68"/>
      <c r="K7" s="71" t="str">
        <f t="shared" ref="K7:AP7" si="23">CHOOSE(WEEKDAY(K6,1),"S","M","T","W","T","F","S")</f>
        <v>M</v>
      </c>
      <c r="L7" s="72" t="str">
        <f t="shared" si="23"/>
        <v>T</v>
      </c>
      <c r="M7" s="72" t="str">
        <f t="shared" si="23"/>
        <v>W</v>
      </c>
      <c r="N7" s="72" t="str">
        <f t="shared" si="23"/>
        <v>T</v>
      </c>
      <c r="O7" s="72" t="str">
        <f t="shared" si="23"/>
        <v>F</v>
      </c>
      <c r="P7" s="72" t="str">
        <f t="shared" si="23"/>
        <v>S</v>
      </c>
      <c r="Q7" s="73" t="str">
        <f t="shared" si="23"/>
        <v>S</v>
      </c>
      <c r="R7" s="71" t="str">
        <f t="shared" si="23"/>
        <v>M</v>
      </c>
      <c r="S7" s="72" t="str">
        <f t="shared" si="23"/>
        <v>T</v>
      </c>
      <c r="T7" s="72" t="str">
        <f t="shared" si="23"/>
        <v>W</v>
      </c>
      <c r="U7" s="72" t="str">
        <f t="shared" si="23"/>
        <v>T</v>
      </c>
      <c r="V7" s="72" t="str">
        <f t="shared" si="23"/>
        <v>F</v>
      </c>
      <c r="W7" s="72" t="str">
        <f t="shared" si="23"/>
        <v>S</v>
      </c>
      <c r="X7" s="73" t="str">
        <f t="shared" si="23"/>
        <v>S</v>
      </c>
      <c r="Y7" s="71" t="str">
        <f t="shared" si="23"/>
        <v>M</v>
      </c>
      <c r="Z7" s="72" t="str">
        <f t="shared" si="23"/>
        <v>T</v>
      </c>
      <c r="AA7" s="72" t="str">
        <f t="shared" si="23"/>
        <v>W</v>
      </c>
      <c r="AB7" s="72" t="str">
        <f t="shared" si="23"/>
        <v>T</v>
      </c>
      <c r="AC7" s="72" t="str">
        <f t="shared" si="23"/>
        <v>F</v>
      </c>
      <c r="AD7" s="72" t="str">
        <f t="shared" si="23"/>
        <v>S</v>
      </c>
      <c r="AE7" s="73" t="str">
        <f t="shared" si="23"/>
        <v>S</v>
      </c>
      <c r="AF7" s="71" t="str">
        <f t="shared" si="23"/>
        <v>M</v>
      </c>
      <c r="AG7" s="72" t="str">
        <f t="shared" si="23"/>
        <v>T</v>
      </c>
      <c r="AH7" s="72" t="str">
        <f t="shared" si="23"/>
        <v>W</v>
      </c>
      <c r="AI7" s="72" t="str">
        <f t="shared" si="23"/>
        <v>T</v>
      </c>
      <c r="AJ7" s="72" t="str">
        <f t="shared" si="23"/>
        <v>F</v>
      </c>
      <c r="AK7" s="72" t="str">
        <f t="shared" si="23"/>
        <v>S</v>
      </c>
      <c r="AL7" s="73" t="str">
        <f t="shared" si="23"/>
        <v>S</v>
      </c>
      <c r="AM7" s="71" t="str">
        <f t="shared" si="23"/>
        <v>M</v>
      </c>
      <c r="AN7" s="72" t="str">
        <f t="shared" si="23"/>
        <v>T</v>
      </c>
      <c r="AO7" s="72" t="str">
        <f t="shared" si="23"/>
        <v>W</v>
      </c>
      <c r="AP7" s="72" t="str">
        <f t="shared" si="23"/>
        <v>T</v>
      </c>
      <c r="AQ7" s="72" t="str">
        <f t="shared" ref="AQ7:BN7" si="24">CHOOSE(WEEKDAY(AQ6,1),"S","M","T","W","T","F","S")</f>
        <v>F</v>
      </c>
      <c r="AR7" s="72" t="str">
        <f t="shared" si="24"/>
        <v>S</v>
      </c>
      <c r="AS7" s="73" t="str">
        <f t="shared" si="24"/>
        <v>S</v>
      </c>
      <c r="AT7" s="71" t="str">
        <f t="shared" si="24"/>
        <v>M</v>
      </c>
      <c r="AU7" s="72" t="str">
        <f t="shared" si="24"/>
        <v>T</v>
      </c>
      <c r="AV7" s="72" t="str">
        <f t="shared" si="24"/>
        <v>W</v>
      </c>
      <c r="AW7" s="72" t="str">
        <f t="shared" si="24"/>
        <v>T</v>
      </c>
      <c r="AX7" s="72" t="str">
        <f t="shared" si="24"/>
        <v>F</v>
      </c>
      <c r="AY7" s="72" t="str">
        <f t="shared" si="24"/>
        <v>S</v>
      </c>
      <c r="AZ7" s="73" t="str">
        <f t="shared" si="24"/>
        <v>S</v>
      </c>
      <c r="BA7" s="71" t="str">
        <f t="shared" si="24"/>
        <v>M</v>
      </c>
      <c r="BB7" s="72" t="str">
        <f t="shared" si="24"/>
        <v>T</v>
      </c>
      <c r="BC7" s="72" t="str">
        <f t="shared" si="24"/>
        <v>W</v>
      </c>
      <c r="BD7" s="72" t="str">
        <f t="shared" si="24"/>
        <v>T</v>
      </c>
      <c r="BE7" s="72" t="str">
        <f t="shared" si="24"/>
        <v>F</v>
      </c>
      <c r="BF7" s="72" t="str">
        <f t="shared" si="24"/>
        <v>S</v>
      </c>
      <c r="BG7" s="73" t="str">
        <f t="shared" si="24"/>
        <v>S</v>
      </c>
      <c r="BH7" s="71" t="str">
        <f t="shared" si="24"/>
        <v>M</v>
      </c>
      <c r="BI7" s="72" t="str">
        <f t="shared" si="24"/>
        <v>T</v>
      </c>
      <c r="BJ7" s="72" t="str">
        <f t="shared" si="24"/>
        <v>W</v>
      </c>
      <c r="BK7" s="72" t="str">
        <f t="shared" si="24"/>
        <v>T</v>
      </c>
      <c r="BL7" s="72" t="str">
        <f t="shared" si="24"/>
        <v>F</v>
      </c>
      <c r="BM7" s="72" t="str">
        <f t="shared" si="24"/>
        <v>S</v>
      </c>
      <c r="BN7" s="73" t="str">
        <f t="shared" si="24"/>
        <v>S</v>
      </c>
      <c r="BO7" s="71" t="str">
        <f t="shared" ref="BO7:CB7" si="25">CHOOSE(WEEKDAY(BO6,1),"S","M","T","W","T","F","S")</f>
        <v>M</v>
      </c>
      <c r="BP7" s="72" t="str">
        <f t="shared" si="25"/>
        <v>T</v>
      </c>
      <c r="BQ7" s="72" t="str">
        <f t="shared" si="25"/>
        <v>W</v>
      </c>
      <c r="BR7" s="72" t="str">
        <f t="shared" si="25"/>
        <v>T</v>
      </c>
      <c r="BS7" s="72" t="str">
        <f t="shared" si="25"/>
        <v>F</v>
      </c>
      <c r="BT7" s="72" t="str">
        <f t="shared" si="25"/>
        <v>S</v>
      </c>
      <c r="BU7" s="73" t="str">
        <f t="shared" si="25"/>
        <v>S</v>
      </c>
      <c r="BV7" s="71" t="str">
        <f t="shared" si="25"/>
        <v>M</v>
      </c>
      <c r="BW7" s="72" t="str">
        <f t="shared" si="25"/>
        <v>T</v>
      </c>
      <c r="BX7" s="72" t="str">
        <f t="shared" si="25"/>
        <v>W</v>
      </c>
      <c r="BY7" s="72" t="str">
        <f t="shared" si="25"/>
        <v>T</v>
      </c>
      <c r="BZ7" s="72" t="str">
        <f t="shared" si="25"/>
        <v>F</v>
      </c>
      <c r="CA7" s="72" t="str">
        <f t="shared" si="25"/>
        <v>S</v>
      </c>
      <c r="CB7" s="73" t="str">
        <f t="shared" si="25"/>
        <v>S</v>
      </c>
      <c r="CC7" s="71" t="str">
        <f t="shared" ref="CC7:CI7" si="26">CHOOSE(WEEKDAY(CC6,1),"S","M","T","W","T","F","S")</f>
        <v>M</v>
      </c>
      <c r="CD7" s="72" t="str">
        <f t="shared" si="26"/>
        <v>T</v>
      </c>
      <c r="CE7" s="72" t="str">
        <f t="shared" si="26"/>
        <v>W</v>
      </c>
      <c r="CF7" s="72" t="str">
        <f t="shared" si="26"/>
        <v>T</v>
      </c>
      <c r="CG7" s="72" t="str">
        <f t="shared" si="26"/>
        <v>F</v>
      </c>
      <c r="CH7" s="72" t="str">
        <f t="shared" si="26"/>
        <v>S</v>
      </c>
      <c r="CI7" s="73" t="str">
        <f t="shared" si="26"/>
        <v>S</v>
      </c>
    </row>
    <row r="8" spans="1:87" s="34" customFormat="1" ht="18" x14ac:dyDescent="0.2">
      <c r="A8" s="45" t="str">
        <f>IF(ISERROR(VALUE(SUBSTITUTE(prevWBS,".",""))),"1",IF(ISERROR(FIND("`",SUBSTITUTE(prevWBS,".","`",1))),TEXT(VALUE(prevWBS)+1,"#"),TEXT(VALUE(LEFT(prevWBS,FIND("`",SUBSTITUTE(prevWBS,".","`",1))-1))+1,"#")))</f>
        <v>1</v>
      </c>
      <c r="B8" s="46" t="s">
        <v>130</v>
      </c>
      <c r="C8" s="47"/>
      <c r="D8" s="48"/>
      <c r="E8" s="49"/>
      <c r="F8" s="66" t="str">
        <f>IF(ISBLANK(E8)," - ",IF(G8=0,E8,E8+G8-1))</f>
        <v xml:space="preserve"> - </v>
      </c>
      <c r="G8" s="50"/>
      <c r="H8" s="51"/>
      <c r="I8" s="52" t="str">
        <f t="shared" ref="I8:I28" si="27">IF(OR(F8=0,E8=0)," - ",NETWORKDAYS(E8,F8))</f>
        <v xml:space="preserve"> - </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87" s="40" customFormat="1" ht="18" x14ac:dyDescent="0.2">
      <c r="A9" s="39" t="str">
        <f t="shared" ref="A9:A13" si="2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131</v>
      </c>
      <c r="C9" s="40" t="s">
        <v>133</v>
      </c>
      <c r="D9" s="76"/>
      <c r="E9" s="58">
        <v>45727</v>
      </c>
      <c r="F9" s="59">
        <f>IF(ISBLANK(E9)," - ",IF(G9=0,E9,E9+G9-1))</f>
        <v>45736</v>
      </c>
      <c r="G9" s="41">
        <v>10</v>
      </c>
      <c r="H9" s="42">
        <v>0.95</v>
      </c>
      <c r="I9" s="43">
        <v>8</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87" s="40" customFormat="1" ht="24" x14ac:dyDescent="0.2">
      <c r="A10" s="39" t="str">
        <f t="shared" si="28"/>
        <v>1.2</v>
      </c>
      <c r="B10" s="75" t="s">
        <v>132</v>
      </c>
      <c r="C10" s="40" t="s">
        <v>133</v>
      </c>
      <c r="D10" s="76"/>
      <c r="E10" s="58">
        <v>45730</v>
      </c>
      <c r="F10" s="59">
        <f t="shared" ref="F10:F28" si="29">IF(ISBLANK(E10)," - ",IF(G10=0,E10,E10+G10-1))</f>
        <v>45744</v>
      </c>
      <c r="G10" s="41">
        <v>15</v>
      </c>
      <c r="H10" s="42">
        <v>1</v>
      </c>
      <c r="I10" s="43">
        <f t="shared" si="27"/>
        <v>11</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87" s="40" customFormat="1" ht="18" x14ac:dyDescent="0.2">
      <c r="A11" s="39" t="str">
        <f t="shared" si="28"/>
        <v>1.3</v>
      </c>
      <c r="B11" s="75" t="s">
        <v>137</v>
      </c>
      <c r="C11" s="40" t="s">
        <v>133</v>
      </c>
      <c r="D11" s="76"/>
      <c r="E11" s="58">
        <v>45731</v>
      </c>
      <c r="F11" s="59">
        <f t="shared" si="29"/>
        <v>45734</v>
      </c>
      <c r="G11" s="41">
        <v>4</v>
      </c>
      <c r="H11" s="42">
        <v>0.9</v>
      </c>
      <c r="I11" s="43">
        <f t="shared" si="27"/>
        <v>2</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87" s="40" customFormat="1" ht="24" x14ac:dyDescent="0.2">
      <c r="A12" s="39" t="str">
        <f t="shared" si="28"/>
        <v>1.4</v>
      </c>
      <c r="B12" s="75" t="s">
        <v>138</v>
      </c>
      <c r="C12" s="40" t="s">
        <v>133</v>
      </c>
      <c r="D12" s="76"/>
      <c r="E12" s="58">
        <v>45733</v>
      </c>
      <c r="F12" s="59">
        <f t="shared" si="29"/>
        <v>45736</v>
      </c>
      <c r="G12" s="41">
        <v>4</v>
      </c>
      <c r="H12" s="42">
        <v>0.9</v>
      </c>
      <c r="I12" s="43">
        <f t="shared" si="27"/>
        <v>4</v>
      </c>
      <c r="J12" s="56"/>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row>
    <row r="13" spans="1:87" s="40" customFormat="1" ht="18" x14ac:dyDescent="0.2">
      <c r="A13" s="39" t="str">
        <f t="shared" si="28"/>
        <v>1.5</v>
      </c>
      <c r="B13" s="75" t="s">
        <v>139</v>
      </c>
      <c r="C13" s="40" t="s">
        <v>133</v>
      </c>
      <c r="D13" s="76"/>
      <c r="E13" s="58">
        <v>45732</v>
      </c>
      <c r="F13" s="59">
        <f t="shared" si="29"/>
        <v>45736</v>
      </c>
      <c r="G13" s="41">
        <v>5</v>
      </c>
      <c r="H13" s="42">
        <v>0.95</v>
      </c>
      <c r="I13" s="43">
        <f t="shared" si="27"/>
        <v>4</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87" s="34" customFormat="1" ht="18" x14ac:dyDescent="0.2">
      <c r="A14" s="32">
        <v>2</v>
      </c>
      <c r="B14" s="33" t="s">
        <v>140</v>
      </c>
      <c r="D14" s="35"/>
      <c r="E14" s="60"/>
      <c r="F14" s="60" t="str">
        <f t="shared" si="29"/>
        <v xml:space="preserve"> - </v>
      </c>
      <c r="G14" s="36"/>
      <c r="H14" s="37"/>
      <c r="I14" s="38" t="str">
        <f t="shared" si="27"/>
        <v xml:space="preserve"> - </v>
      </c>
      <c r="J14" s="57"/>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3"/>
      <c r="BM14" s="63"/>
      <c r="BN14" s="63"/>
    </row>
    <row r="15" spans="1:87" s="40" customFormat="1" ht="18" x14ac:dyDescent="0.2">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75" t="s">
        <v>143</v>
      </c>
      <c r="C15" s="40" t="s">
        <v>162</v>
      </c>
      <c r="D15" s="76"/>
      <c r="E15" s="58">
        <v>45744</v>
      </c>
      <c r="F15" s="59">
        <f t="shared" si="29"/>
        <v>45753</v>
      </c>
      <c r="G15" s="41">
        <v>10</v>
      </c>
      <c r="H15" s="42">
        <v>1</v>
      </c>
      <c r="I15" s="43">
        <f t="shared" si="27"/>
        <v>6</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87" s="40" customFormat="1" ht="24" x14ac:dyDescent="0.2">
      <c r="A1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75" t="s">
        <v>144</v>
      </c>
      <c r="C16" s="40" t="s">
        <v>162</v>
      </c>
      <c r="D16" s="76"/>
      <c r="E16" s="58">
        <v>45746</v>
      </c>
      <c r="F16" s="59">
        <f t="shared" si="29"/>
        <v>45748</v>
      </c>
      <c r="G16" s="41">
        <v>3</v>
      </c>
      <c r="H16" s="42">
        <v>0.95</v>
      </c>
      <c r="I16" s="43">
        <f t="shared" si="27"/>
        <v>2</v>
      </c>
      <c r="J16" s="56"/>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18" x14ac:dyDescent="0.2">
      <c r="A1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7" s="75" t="s">
        <v>145</v>
      </c>
      <c r="C17" s="40" t="s">
        <v>162</v>
      </c>
      <c r="D17" s="76"/>
      <c r="E17" s="58">
        <v>45748</v>
      </c>
      <c r="F17" s="59">
        <f t="shared" si="29"/>
        <v>45750</v>
      </c>
      <c r="G17" s="41">
        <v>3</v>
      </c>
      <c r="H17" s="42">
        <v>1</v>
      </c>
      <c r="I17" s="43">
        <f t="shared" si="27"/>
        <v>3</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8" x14ac:dyDescent="0.2">
      <c r="A1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8" s="75" t="s">
        <v>146</v>
      </c>
      <c r="C18" s="40" t="s">
        <v>162</v>
      </c>
      <c r="D18" s="76"/>
      <c r="E18" s="58">
        <v>45746</v>
      </c>
      <c r="F18" s="59">
        <f t="shared" si="29"/>
        <v>45751</v>
      </c>
      <c r="G18" s="41">
        <v>6</v>
      </c>
      <c r="H18" s="42">
        <v>0.9</v>
      </c>
      <c r="I18" s="43">
        <f t="shared" si="27"/>
        <v>5</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34" customFormat="1" ht="18" x14ac:dyDescent="0.2">
      <c r="A19" s="32" t="str">
        <f>IF(ISERROR(VALUE(SUBSTITUTE(prevWBS,".",""))),"1",IF(ISERROR(FIND("`",SUBSTITUTE(prevWBS,".","`",1))),TEXT(VALUE(prevWBS)+1,"#"),TEXT(VALUE(LEFT(prevWBS,FIND("`",SUBSTITUTE(prevWBS,".","`",1))-1))+1,"#")))</f>
        <v>3</v>
      </c>
      <c r="B19" s="33" t="s">
        <v>141</v>
      </c>
      <c r="D19" s="35"/>
      <c r="E19" s="60"/>
      <c r="F19" s="60" t="str">
        <f t="shared" si="29"/>
        <v xml:space="preserve"> - </v>
      </c>
      <c r="G19" s="36"/>
      <c r="H19" s="37"/>
      <c r="I19" s="38" t="str">
        <f t="shared" si="27"/>
        <v xml:space="preserve"> - </v>
      </c>
      <c r="J19" s="57"/>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c r="BM19" s="63"/>
      <c r="BN19" s="63"/>
    </row>
    <row r="20" spans="1:66" s="40" customFormat="1" ht="18" x14ac:dyDescent="0.2">
      <c r="A20"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0" s="75" t="s">
        <v>147</v>
      </c>
      <c r="C20" s="40" t="s">
        <v>161</v>
      </c>
      <c r="D20" s="76"/>
      <c r="E20" s="58">
        <v>45746</v>
      </c>
      <c r="F20" s="59">
        <f t="shared" si="29"/>
        <v>45765</v>
      </c>
      <c r="G20" s="41">
        <v>20</v>
      </c>
      <c r="H20" s="42">
        <v>0.7</v>
      </c>
      <c r="I20" s="43">
        <f t="shared" si="27"/>
        <v>15</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8" x14ac:dyDescent="0.2">
      <c r="A2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1" s="75" t="s">
        <v>148</v>
      </c>
      <c r="C21" s="40" t="s">
        <v>161</v>
      </c>
      <c r="D21" s="76"/>
      <c r="E21" s="58">
        <v>45748</v>
      </c>
      <c r="F21" s="59">
        <f t="shared" si="29"/>
        <v>45757</v>
      </c>
      <c r="G21" s="41">
        <v>10</v>
      </c>
      <c r="H21" s="42">
        <v>0.5</v>
      </c>
      <c r="I21" s="43">
        <f t="shared" si="27"/>
        <v>8</v>
      </c>
      <c r="J21" s="56"/>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24" x14ac:dyDescent="0.2">
      <c r="A2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2" s="75" t="s">
        <v>149</v>
      </c>
      <c r="C22" s="40" t="s">
        <v>161</v>
      </c>
      <c r="D22" s="76"/>
      <c r="E22" s="58">
        <v>45757</v>
      </c>
      <c r="F22" s="59">
        <f t="shared" si="29"/>
        <v>45766</v>
      </c>
      <c r="G22" s="41">
        <v>10</v>
      </c>
      <c r="H22" s="42">
        <v>0.5</v>
      </c>
      <c r="I22" s="43">
        <f t="shared" si="27"/>
        <v>7</v>
      </c>
      <c r="J22" s="56"/>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34" customFormat="1" ht="18" x14ac:dyDescent="0.2">
      <c r="A23" s="32" t="str">
        <f>IF(ISERROR(VALUE(SUBSTITUTE(prevWBS,".",""))),"1",IF(ISERROR(FIND("`",SUBSTITUTE(prevWBS,".","`",1))),TEXT(VALUE(prevWBS)+1,"#"),TEXT(VALUE(LEFT(prevWBS,FIND("`",SUBSTITUTE(prevWBS,".","`",1))-1))+1,"#")))</f>
        <v>4</v>
      </c>
      <c r="B23" s="33" t="s">
        <v>142</v>
      </c>
      <c r="D23" s="35"/>
      <c r="E23" s="60"/>
      <c r="F23" s="60" t="str">
        <f t="shared" si="29"/>
        <v xml:space="preserve"> - </v>
      </c>
      <c r="G23" s="36"/>
      <c r="H23" s="37"/>
      <c r="I23" s="38" t="str">
        <f t="shared" si="27"/>
        <v xml:space="preserve"> - </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s="40" customFormat="1" ht="18" x14ac:dyDescent="0.2">
      <c r="A2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75" t="s">
        <v>150</v>
      </c>
      <c r="C24" s="40" t="s">
        <v>134</v>
      </c>
      <c r="D24" s="76"/>
      <c r="E24" s="58">
        <v>45752</v>
      </c>
      <c r="F24" s="59">
        <f t="shared" si="29"/>
        <v>45766</v>
      </c>
      <c r="G24" s="41">
        <v>15</v>
      </c>
      <c r="H24" s="42">
        <v>0.6</v>
      </c>
      <c r="I24" s="43">
        <f t="shared" si="27"/>
        <v>10</v>
      </c>
      <c r="J24" s="56"/>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8" x14ac:dyDescent="0.2">
      <c r="A2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5" s="75" t="s">
        <v>151</v>
      </c>
      <c r="C25" s="40" t="s">
        <v>134</v>
      </c>
      <c r="D25" s="76"/>
      <c r="E25" s="58">
        <v>45762</v>
      </c>
      <c r="F25" s="59">
        <f t="shared" si="29"/>
        <v>45777</v>
      </c>
      <c r="G25" s="41">
        <v>16</v>
      </c>
      <c r="H25" s="42">
        <v>0.5</v>
      </c>
      <c r="I25" s="43">
        <f t="shared" si="27"/>
        <v>12</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24" x14ac:dyDescent="0.2">
      <c r="A2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6" s="75" t="s">
        <v>152</v>
      </c>
      <c r="C26" s="40" t="s">
        <v>134</v>
      </c>
      <c r="D26" s="76"/>
      <c r="E26" s="58">
        <v>45767</v>
      </c>
      <c r="F26" s="59">
        <f t="shared" si="29"/>
        <v>45785</v>
      </c>
      <c r="G26" s="41">
        <v>19</v>
      </c>
      <c r="H26" s="42">
        <v>0.6</v>
      </c>
      <c r="I26" s="43">
        <f t="shared" si="27"/>
        <v>14</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 x14ac:dyDescent="0.2">
      <c r="A2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7" s="75" t="s">
        <v>153</v>
      </c>
      <c r="C27" s="40" t="s">
        <v>134</v>
      </c>
      <c r="D27" s="76"/>
      <c r="E27" s="58">
        <v>45772</v>
      </c>
      <c r="F27" s="59">
        <f t="shared" si="29"/>
        <v>45781</v>
      </c>
      <c r="G27" s="41">
        <v>10</v>
      </c>
      <c r="H27" s="42">
        <v>0.5</v>
      </c>
      <c r="I27" s="43">
        <f t="shared" si="27"/>
        <v>6</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24" x14ac:dyDescent="0.2">
      <c r="A28"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28" s="75" t="s">
        <v>154</v>
      </c>
      <c r="C28" s="40" t="s">
        <v>134</v>
      </c>
      <c r="D28" s="76"/>
      <c r="E28" s="58">
        <v>45777</v>
      </c>
      <c r="F28" s="59">
        <f t="shared" si="29"/>
        <v>45791</v>
      </c>
      <c r="G28" s="41">
        <v>15</v>
      </c>
      <c r="H28" s="42">
        <v>0.6</v>
      </c>
      <c r="I28" s="43">
        <f t="shared" si="27"/>
        <v>11</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34" customFormat="1" ht="18" x14ac:dyDescent="0.2">
      <c r="A29" s="39">
        <v>5</v>
      </c>
      <c r="B29" s="33" t="s">
        <v>155</v>
      </c>
      <c r="D29" s="35"/>
      <c r="E29" s="60"/>
      <c r="F29" s="60" t="str">
        <f t="shared" ref="F29:F34" si="30">IF(ISBLANK(E29)," - ",IF(G29=0,E29,E29+G29-1))</f>
        <v xml:space="preserve"> - </v>
      </c>
      <c r="G29" s="36"/>
      <c r="H29" s="37"/>
      <c r="I29" s="38" t="str">
        <f t="shared" ref="I29:I34" si="31">IF(OR(F29=0,E29=0)," - ",NETWORKDAYS(E29,F29))</f>
        <v xml:space="preserve"> - </v>
      </c>
      <c r="J29" s="57"/>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3"/>
      <c r="BD29" s="63"/>
      <c r="BE29" s="63"/>
      <c r="BF29" s="63"/>
      <c r="BG29" s="63"/>
      <c r="BH29" s="63"/>
      <c r="BI29" s="63"/>
      <c r="BJ29" s="63"/>
      <c r="BK29" s="63"/>
      <c r="BL29" s="63"/>
      <c r="BM29" s="63"/>
      <c r="BN29" s="63"/>
    </row>
    <row r="30" spans="1:66" s="40" customFormat="1" ht="24" x14ac:dyDescent="0.2">
      <c r="A30"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0" s="75" t="s">
        <v>156</v>
      </c>
      <c r="C30" s="75" t="s">
        <v>163</v>
      </c>
      <c r="D30" s="76"/>
      <c r="E30" s="58">
        <v>45752</v>
      </c>
      <c r="F30" s="59">
        <f t="shared" si="30"/>
        <v>45781</v>
      </c>
      <c r="G30" s="41">
        <v>30</v>
      </c>
      <c r="H30" s="42">
        <v>0.3</v>
      </c>
      <c r="I30" s="43">
        <f t="shared" si="31"/>
        <v>20</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40" customFormat="1" ht="18" x14ac:dyDescent="0.2">
      <c r="A3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1" s="75" t="s">
        <v>157</v>
      </c>
      <c r="C31" s="40" t="s">
        <v>163</v>
      </c>
      <c r="D31" s="76"/>
      <c r="E31" s="58">
        <v>45757</v>
      </c>
      <c r="F31" s="59">
        <f t="shared" si="30"/>
        <v>45761</v>
      </c>
      <c r="G31" s="41">
        <v>5</v>
      </c>
      <c r="H31" s="42">
        <v>0.4</v>
      </c>
      <c r="I31" s="43">
        <f t="shared" si="31"/>
        <v>3</v>
      </c>
      <c r="J31" s="56"/>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row>
    <row r="32" spans="1:66" s="40" customFormat="1" ht="18" x14ac:dyDescent="0.2">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2" s="75" t="s">
        <v>158</v>
      </c>
      <c r="C32" s="40" t="s">
        <v>163</v>
      </c>
      <c r="D32" s="76"/>
      <c r="E32" s="58">
        <v>45753</v>
      </c>
      <c r="F32" s="59">
        <f t="shared" si="30"/>
        <v>45758</v>
      </c>
      <c r="G32" s="41">
        <v>6</v>
      </c>
      <c r="H32" s="42">
        <v>0.7</v>
      </c>
      <c r="I32" s="43">
        <f t="shared" si="31"/>
        <v>5</v>
      </c>
      <c r="J32" s="56"/>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8"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3" s="75" t="s">
        <v>159</v>
      </c>
      <c r="C33" s="40" t="s">
        <v>163</v>
      </c>
      <c r="D33" s="76"/>
      <c r="E33" s="58">
        <v>45778</v>
      </c>
      <c r="F33" s="59">
        <f t="shared" si="30"/>
        <v>45780</v>
      </c>
      <c r="G33" s="41">
        <v>3</v>
      </c>
      <c r="H33" s="42">
        <v>0.5</v>
      </c>
      <c r="I33" s="43">
        <f t="shared" si="31"/>
        <v>2</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34" s="75" t="s">
        <v>160</v>
      </c>
      <c r="C34" s="40" t="s">
        <v>163</v>
      </c>
      <c r="D34" s="76"/>
      <c r="E34" s="58">
        <v>45778</v>
      </c>
      <c r="F34" s="59">
        <f t="shared" si="30"/>
        <v>45780</v>
      </c>
      <c r="G34" s="41">
        <v>3</v>
      </c>
      <c r="H34" s="42">
        <v>0.5</v>
      </c>
      <c r="I34" s="43">
        <f t="shared" si="31"/>
        <v>2</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sheetData>
  <sheetProtection formatCells="0" formatColumns="0" formatRows="0" insertRows="0" deleteRows="0"/>
  <mergeCells count="25">
    <mergeCell ref="AF5:AL5"/>
    <mergeCell ref="BH4:BN4"/>
    <mergeCell ref="BH5:BN5"/>
    <mergeCell ref="AM5:AS5"/>
    <mergeCell ref="AT4:AZ4"/>
    <mergeCell ref="AT5:AZ5"/>
    <mergeCell ref="AM4:AS4"/>
    <mergeCell ref="BA4:BG4"/>
    <mergeCell ref="BA5:BG5"/>
    <mergeCell ref="CC4:CI4"/>
    <mergeCell ref="CC5:CI5"/>
    <mergeCell ref="K1:AE1"/>
    <mergeCell ref="C5:E5"/>
    <mergeCell ref="R4:X4"/>
    <mergeCell ref="K4:Q4"/>
    <mergeCell ref="C4:E4"/>
    <mergeCell ref="R5:X5"/>
    <mergeCell ref="K5:Q5"/>
    <mergeCell ref="Y4:AE4"/>
    <mergeCell ref="Y5:AE5"/>
    <mergeCell ref="BO4:BU4"/>
    <mergeCell ref="BO5:BU5"/>
    <mergeCell ref="BV4:CB4"/>
    <mergeCell ref="BV5:CB5"/>
    <mergeCell ref="AF4:AL4"/>
  </mergeCells>
  <phoneticPr fontId="3" type="noConversion"/>
  <conditionalFormatting sqref="H8:H34">
    <cfRule type="dataBar" priority="2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34">
    <cfRule type="expression" dxfId="4" priority="1">
      <formula>K$6=TODAY()</formula>
    </cfRule>
  </conditionalFormatting>
  <conditionalFormatting sqref="K8:BN34">
    <cfRule type="expression" dxfId="3" priority="2">
      <formula>AND($E8&lt;=K$6,ROUNDDOWN(($F8-$E8+1)*$H8,0)+$E8-1&gt;=K$6)</formula>
    </cfRule>
    <cfRule type="expression" dxfId="2" priority="3">
      <formula>AND(NOT(ISBLANK($E8)),$E8&lt;=K$6,$F8&gt;=K$6)</formula>
    </cfRule>
  </conditionalFormatting>
  <conditionalFormatting sqref="K6:CI7">
    <cfRule type="expression" dxfId="1" priority="20">
      <formula>K$6=TODAY()</formula>
    </cfRule>
  </conditionalFormatting>
  <conditionalFormatting sqref="BO6:CI7">
    <cfRule type="expression" dxfId="0" priority="19">
      <formula>BO$6=TODAY()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G12 E14 E19 E23 G13 G11 G14:H14 G19:H19 G23:H23" unlockedFormula="1"/>
    <ignoredError sqref="A23 A19"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baseColWidth="10" defaultColWidth="9.140625"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116</v>
      </c>
      <c r="B1" s="25"/>
    </row>
    <row r="2" spans="1:3" ht="14.25" x14ac:dyDescent="0.2">
      <c r="A2" s="84" t="s">
        <v>46</v>
      </c>
      <c r="B2" s="3"/>
    </row>
    <row r="3" spans="1:3" x14ac:dyDescent="0.2">
      <c r="B3" s="3"/>
    </row>
    <row r="4" spans="1:3" ht="18" x14ac:dyDescent="0.25">
      <c r="A4" s="79" t="s">
        <v>83</v>
      </c>
      <c r="B4" s="16"/>
    </row>
    <row r="5" spans="1:3" ht="57" x14ac:dyDescent="0.2">
      <c r="B5" s="85" t="s">
        <v>72</v>
      </c>
    </row>
    <row r="7" spans="1:3" ht="28.5" x14ac:dyDescent="0.2">
      <c r="B7" s="85" t="s">
        <v>84</v>
      </c>
    </row>
    <row r="9" spans="1:3" ht="14.25" x14ac:dyDescent="0.2">
      <c r="B9" s="84" t="s">
        <v>58</v>
      </c>
    </row>
    <row r="11" spans="1:3" ht="28.5" x14ac:dyDescent="0.2">
      <c r="B11" s="83" t="s">
        <v>59</v>
      </c>
    </row>
    <row r="13" spans="1:3" ht="18" x14ac:dyDescent="0.25">
      <c r="A13" s="113" t="s">
        <v>3</v>
      </c>
      <c r="B13" s="113"/>
    </row>
    <row r="15" spans="1:3" s="80" customFormat="1" ht="18" x14ac:dyDescent="0.2">
      <c r="A15" s="87"/>
      <c r="B15" s="86" t="s">
        <v>75</v>
      </c>
    </row>
    <row r="16" spans="1:3" s="80" customFormat="1" ht="18" x14ac:dyDescent="0.2">
      <c r="A16" s="87"/>
      <c r="B16" s="86" t="s">
        <v>73</v>
      </c>
      <c r="C16" s="82" t="s">
        <v>2</v>
      </c>
    </row>
    <row r="17" spans="1:3" ht="18" x14ac:dyDescent="0.25">
      <c r="A17" s="88"/>
      <c r="B17" s="86" t="s">
        <v>77</v>
      </c>
    </row>
    <row r="18" spans="1:3" ht="18" x14ac:dyDescent="0.25">
      <c r="A18" s="88"/>
      <c r="B18" s="86" t="s">
        <v>85</v>
      </c>
    </row>
    <row r="19" spans="1:3" ht="18" x14ac:dyDescent="0.25">
      <c r="A19" s="88"/>
      <c r="B19" s="86" t="s">
        <v>86</v>
      </c>
    </row>
    <row r="20" spans="1:3" s="80" customFormat="1" ht="18" x14ac:dyDescent="0.2">
      <c r="A20" s="87"/>
      <c r="B20" s="86" t="s">
        <v>74</v>
      </c>
      <c r="C20" s="81" t="s">
        <v>1</v>
      </c>
    </row>
    <row r="21" spans="1:3" ht="18" x14ac:dyDescent="0.25">
      <c r="A21" s="88"/>
      <c r="B21" s="86" t="s">
        <v>76</v>
      </c>
    </row>
    <row r="22" spans="1:3" ht="18" x14ac:dyDescent="0.25">
      <c r="A22" s="88"/>
      <c r="B22" s="89" t="s">
        <v>78</v>
      </c>
    </row>
    <row r="23" spans="1:3" ht="18" x14ac:dyDescent="0.25">
      <c r="A23" s="88"/>
      <c r="B23" s="4"/>
    </row>
    <row r="24" spans="1:3" ht="18" x14ac:dyDescent="0.25">
      <c r="A24" s="113" t="s">
        <v>79</v>
      </c>
      <c r="B24" s="113"/>
    </row>
    <row r="25" spans="1:3" ht="43.5" x14ac:dyDescent="0.25">
      <c r="A25" s="88"/>
      <c r="B25" s="86" t="s">
        <v>87</v>
      </c>
    </row>
    <row r="26" spans="1:3" ht="18" x14ac:dyDescent="0.25">
      <c r="A26" s="88"/>
      <c r="B26" s="86"/>
    </row>
    <row r="27" spans="1:3" ht="18" x14ac:dyDescent="0.25">
      <c r="A27" s="88"/>
      <c r="B27" s="103" t="s">
        <v>91</v>
      </c>
    </row>
    <row r="28" spans="1:3" ht="18" x14ac:dyDescent="0.25">
      <c r="A28" s="88"/>
      <c r="B28" s="86" t="s">
        <v>80</v>
      </c>
    </row>
    <row r="29" spans="1:3" ht="28.5" x14ac:dyDescent="0.25">
      <c r="A29" s="88"/>
      <c r="B29" s="86" t="s">
        <v>82</v>
      </c>
    </row>
    <row r="30" spans="1:3" ht="18" x14ac:dyDescent="0.25">
      <c r="A30" s="88"/>
      <c r="B30" s="86"/>
    </row>
    <row r="31" spans="1:3" ht="18" x14ac:dyDescent="0.25">
      <c r="A31" s="88"/>
      <c r="B31" s="103" t="s">
        <v>88</v>
      </c>
    </row>
    <row r="32" spans="1:3" ht="18" x14ac:dyDescent="0.25">
      <c r="A32" s="88"/>
      <c r="B32" s="86" t="s">
        <v>81</v>
      </c>
    </row>
    <row r="33" spans="1:2" ht="18" x14ac:dyDescent="0.25">
      <c r="A33" s="88"/>
      <c r="B33" s="86" t="s">
        <v>89</v>
      </c>
    </row>
    <row r="34" spans="1:2" ht="18" x14ac:dyDescent="0.25">
      <c r="A34" s="88"/>
      <c r="B34" s="4"/>
    </row>
    <row r="35" spans="1:2" ht="28.5" x14ac:dyDescent="0.25">
      <c r="A35" s="88"/>
      <c r="B35" s="86" t="s">
        <v>126</v>
      </c>
    </row>
    <row r="36" spans="1:2" ht="18" x14ac:dyDescent="0.25">
      <c r="A36" s="88"/>
      <c r="B36" s="90" t="s">
        <v>90</v>
      </c>
    </row>
    <row r="37" spans="1:2" ht="18" x14ac:dyDescent="0.25">
      <c r="A37" s="88"/>
      <c r="B37" s="4"/>
    </row>
    <row r="38" spans="1:2" ht="18" x14ac:dyDescent="0.25">
      <c r="A38" s="113" t="s">
        <v>8</v>
      </c>
      <c r="B38" s="113"/>
    </row>
    <row r="39" spans="1:2" ht="28.5" x14ac:dyDescent="0.2">
      <c r="B39" s="86" t="s">
        <v>93</v>
      </c>
    </row>
    <row r="41" spans="1:2" ht="14.25" x14ac:dyDescent="0.2">
      <c r="B41" s="86" t="s">
        <v>94</v>
      </c>
    </row>
    <row r="43" spans="1:2" ht="28.5" x14ac:dyDescent="0.2">
      <c r="B43" s="86" t="s">
        <v>92</v>
      </c>
    </row>
    <row r="45" spans="1:2" ht="28.5" x14ac:dyDescent="0.2">
      <c r="B45" s="86" t="s">
        <v>95</v>
      </c>
    </row>
    <row r="46" spans="1:2" x14ac:dyDescent="0.2">
      <c r="B46" s="11"/>
    </row>
    <row r="47" spans="1:2" ht="28.5" x14ac:dyDescent="0.2">
      <c r="B47" s="86" t="s">
        <v>96</v>
      </c>
    </row>
    <row r="49" spans="1:2" ht="18" x14ac:dyDescent="0.25">
      <c r="A49" s="113" t="s">
        <v>6</v>
      </c>
      <c r="B49" s="113"/>
    </row>
    <row r="50" spans="1:2" ht="28.5" x14ac:dyDescent="0.2">
      <c r="B50" s="86" t="s">
        <v>127</v>
      </c>
    </row>
    <row r="52" spans="1:2" ht="14.25" x14ac:dyDescent="0.2">
      <c r="A52" s="91" t="s">
        <v>9</v>
      </c>
      <c r="B52" s="86" t="s">
        <v>10</v>
      </c>
    </row>
    <row r="53" spans="1:2" ht="14.25" x14ac:dyDescent="0.2">
      <c r="A53" s="91" t="s">
        <v>11</v>
      </c>
      <c r="B53" s="86" t="s">
        <v>12</v>
      </c>
    </row>
    <row r="54" spans="1:2" ht="14.25" x14ac:dyDescent="0.2">
      <c r="A54" s="91" t="s">
        <v>13</v>
      </c>
      <c r="B54" s="86" t="s">
        <v>14</v>
      </c>
    </row>
    <row r="55" spans="1:2" ht="28.5" x14ac:dyDescent="0.2">
      <c r="A55" s="83"/>
      <c r="B55" s="86" t="s">
        <v>97</v>
      </c>
    </row>
    <row r="56" spans="1:2" ht="28.5" x14ac:dyDescent="0.2">
      <c r="A56" s="83"/>
      <c r="B56" s="86" t="s">
        <v>98</v>
      </c>
    </row>
    <row r="57" spans="1:2" ht="14.25" x14ac:dyDescent="0.2">
      <c r="A57" s="91" t="s">
        <v>15</v>
      </c>
      <c r="B57" s="86" t="s">
        <v>16</v>
      </c>
    </row>
    <row r="58" spans="1:2" ht="14.25" x14ac:dyDescent="0.2">
      <c r="A58" s="83"/>
      <c r="B58" s="86" t="s">
        <v>99</v>
      </c>
    </row>
    <row r="59" spans="1:2" ht="14.25" x14ac:dyDescent="0.2">
      <c r="A59" s="83"/>
      <c r="B59" s="86" t="s">
        <v>100</v>
      </c>
    </row>
    <row r="60" spans="1:2" ht="14.25" x14ac:dyDescent="0.2">
      <c r="A60" s="91" t="s">
        <v>17</v>
      </c>
      <c r="B60" s="86" t="s">
        <v>18</v>
      </c>
    </row>
    <row r="61" spans="1:2" ht="28.5" x14ac:dyDescent="0.2">
      <c r="A61" s="83"/>
      <c r="B61" s="86" t="s">
        <v>101</v>
      </c>
    </row>
    <row r="62" spans="1:2" ht="14.25" x14ac:dyDescent="0.2">
      <c r="A62" s="91" t="s">
        <v>102</v>
      </c>
      <c r="B62" s="86" t="s">
        <v>103</v>
      </c>
    </row>
    <row r="63" spans="1:2" ht="14.25" x14ac:dyDescent="0.2">
      <c r="A63" s="92"/>
      <c r="B63" s="86" t="s">
        <v>104</v>
      </c>
    </row>
    <row r="64" spans="1:2" x14ac:dyDescent="0.2">
      <c r="B64" s="5"/>
    </row>
    <row r="65" spans="1:2" ht="18" x14ac:dyDescent="0.25">
      <c r="A65" s="113" t="s">
        <v>7</v>
      </c>
      <c r="B65" s="113"/>
    </row>
    <row r="66" spans="1:2" ht="42.75" x14ac:dyDescent="0.2">
      <c r="B66" s="86" t="s">
        <v>105</v>
      </c>
    </row>
    <row r="68" spans="1:2" ht="18" x14ac:dyDescent="0.25">
      <c r="A68" s="113" t="s">
        <v>4</v>
      </c>
      <c r="B68" s="113"/>
    </row>
    <row r="69" spans="1:2" ht="15" x14ac:dyDescent="0.25">
      <c r="A69" s="98" t="s">
        <v>5</v>
      </c>
      <c r="B69" s="99" t="s">
        <v>106</v>
      </c>
    </row>
    <row r="70" spans="1:2" ht="28.5" x14ac:dyDescent="0.2">
      <c r="A70" s="92"/>
      <c r="B70" s="97" t="s">
        <v>108</v>
      </c>
    </row>
    <row r="71" spans="1:2" ht="14.25" x14ac:dyDescent="0.2">
      <c r="A71" s="92"/>
      <c r="B71" s="93"/>
    </row>
    <row r="72" spans="1:2" ht="15" x14ac:dyDescent="0.25">
      <c r="A72" s="98" t="s">
        <v>5</v>
      </c>
      <c r="B72" s="99" t="s">
        <v>125</v>
      </c>
    </row>
    <row r="73" spans="1:2" ht="28.5" x14ac:dyDescent="0.2">
      <c r="A73" s="92"/>
      <c r="B73" s="97" t="s">
        <v>129</v>
      </c>
    </row>
    <row r="74" spans="1:2" ht="14.25" x14ac:dyDescent="0.2">
      <c r="A74" s="92"/>
      <c r="B74" s="93"/>
    </row>
    <row r="75" spans="1:2" ht="15" x14ac:dyDescent="0.25">
      <c r="A75" s="98" t="s">
        <v>5</v>
      </c>
      <c r="B75" s="101" t="s">
        <v>111</v>
      </c>
    </row>
    <row r="76" spans="1:2" ht="42.75" x14ac:dyDescent="0.2">
      <c r="A76" s="92"/>
      <c r="B76" s="85" t="s">
        <v>128</v>
      </c>
    </row>
    <row r="77" spans="1:2" ht="14.25" x14ac:dyDescent="0.2">
      <c r="A77" s="92"/>
      <c r="B77" s="92"/>
    </row>
    <row r="78" spans="1:2" ht="15" x14ac:dyDescent="0.25">
      <c r="A78" s="98" t="s">
        <v>5</v>
      </c>
      <c r="B78" s="101" t="s">
        <v>117</v>
      </c>
    </row>
    <row r="79" spans="1:2" ht="28.5" x14ac:dyDescent="0.2">
      <c r="A79" s="92"/>
      <c r="B79" s="85" t="s">
        <v>112</v>
      </c>
    </row>
    <row r="80" spans="1:2" ht="14.25" x14ac:dyDescent="0.2">
      <c r="A80" s="92"/>
      <c r="B80" s="92"/>
    </row>
    <row r="81" spans="1:2" ht="15" x14ac:dyDescent="0.25">
      <c r="A81" s="98" t="s">
        <v>5</v>
      </c>
      <c r="B81" s="101" t="s">
        <v>118</v>
      </c>
    </row>
    <row r="82" spans="1:2" ht="14.25" x14ac:dyDescent="0.2">
      <c r="A82" s="92"/>
      <c r="B82" s="96" t="s">
        <v>113</v>
      </c>
    </row>
    <row r="83" spans="1:2" ht="14.25" x14ac:dyDescent="0.2">
      <c r="A83" s="92"/>
      <c r="B83" s="96" t="s">
        <v>114</v>
      </c>
    </row>
    <row r="84" spans="1:2" ht="14.25" x14ac:dyDescent="0.2">
      <c r="A84" s="92"/>
      <c r="B84" s="96" t="s">
        <v>115</v>
      </c>
    </row>
    <row r="85" spans="1:2" ht="15" x14ac:dyDescent="0.25">
      <c r="A85" s="92"/>
      <c r="B85" s="95"/>
    </row>
    <row r="86" spans="1:2" ht="15" x14ac:dyDescent="0.25">
      <c r="A86" s="98" t="s">
        <v>5</v>
      </c>
      <c r="B86" s="101" t="s">
        <v>119</v>
      </c>
    </row>
    <row r="87" spans="1:2" ht="42.75" x14ac:dyDescent="0.2">
      <c r="A87" s="92"/>
      <c r="B87" s="85" t="s">
        <v>107</v>
      </c>
    </row>
    <row r="88" spans="1:2" ht="14.25" x14ac:dyDescent="0.2">
      <c r="A88" s="92"/>
      <c r="B88" s="94" t="s">
        <v>109</v>
      </c>
    </row>
    <row r="89" spans="1:2" ht="57" x14ac:dyDescent="0.2">
      <c r="A89" s="92"/>
      <c r="B89" s="100" t="s">
        <v>110</v>
      </c>
    </row>
    <row r="90" spans="1:2" ht="14.25" x14ac:dyDescent="0.2">
      <c r="A90" s="92"/>
      <c r="B90" s="92"/>
    </row>
    <row r="91" spans="1:2" ht="15" x14ac:dyDescent="0.25">
      <c r="A91" s="98" t="s">
        <v>5</v>
      </c>
      <c r="B91" s="101" t="s">
        <v>120</v>
      </c>
    </row>
    <row r="92" spans="1:2" ht="28.5" x14ac:dyDescent="0.2">
      <c r="A92" s="83"/>
      <c r="B92" s="96"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GanttChart</vt:lpstr>
      <vt:lpstr>GanttChartPro</vt:lpstr>
      <vt:lpstr>Help</vt:lpstr>
      <vt:lpstr>TermsOfUse</vt:lpstr>
      <vt:lpstr>GanttChart!Área_de_impresión</vt:lpstr>
      <vt:lpstr>GanttChartPro!Área_de_impresión</vt:lpstr>
      <vt:lpstr>GanttChart!prevWBS</vt:lpstr>
      <vt:lpstr>GanttChart!Títulos_a_imprimir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BASTIAN ALBERTO GARRIDO NAGUIL</cp:lastModifiedBy>
  <cp:lastPrinted>2018-02-12T20:25:38Z</cp:lastPrinted>
  <dcterms:created xsi:type="dcterms:W3CDTF">2010-06-09T16:05:03Z</dcterms:created>
  <dcterms:modified xsi:type="dcterms:W3CDTF">2025-05-20T01:07:03Z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