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Bastian\Documents\SUMATIVA 2\SUMATIVA 2\"/>
    </mc:Choice>
  </mc:AlternateContent>
  <xr:revisionPtr revIDLastSave="0" documentId="8_{C7749B56-1EE3-4D98-9092-ACB45E34E8CA}" xr6:coauthVersionLast="47" xr6:coauthVersionMax="47" xr10:uidLastSave="{00000000-0000-0000-0000-000000000000}"/>
  <bookViews>
    <workbookView xWindow="5055" yWindow="1710" windowWidth="21600" windowHeight="11295"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Recursos'!$A$1:$H$182</definedName>
    <definedName name="_xlnm.Print_Area" localSheetId="1">'Presupuesto Detallado'!$A$1:$J$198</definedName>
    <definedName name="_xlnm.Print_Titles" localSheetId="0">'Por Recursos'!$1:$6</definedName>
    <definedName name="_xlnm.Print_Titles" localSheetId="1">'Presupuesto Detallado'!$1:$6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1" l="1"/>
  <c r="I27" i="1"/>
  <c r="I26" i="1"/>
  <c r="I25" i="1"/>
  <c r="I24" i="1"/>
  <c r="H28" i="1"/>
  <c r="H27" i="1"/>
  <c r="H26" i="1"/>
  <c r="H25" i="1"/>
  <c r="F28" i="1"/>
  <c r="F27" i="1"/>
  <c r="F26" i="1"/>
  <c r="F25" i="1"/>
  <c r="F24" i="1"/>
  <c r="E28" i="1"/>
  <c r="E27" i="1"/>
  <c r="E26" i="1"/>
  <c r="E25" i="1"/>
  <c r="E24" i="1"/>
  <c r="E23" i="1"/>
  <c r="H21" i="1"/>
  <c r="H13" i="1"/>
  <c r="H12" i="1"/>
  <c r="F27" i="5"/>
  <c r="F26" i="5"/>
  <c r="F25" i="5"/>
  <c r="F23" i="5"/>
  <c r="F22" i="5"/>
  <c r="F20" i="5"/>
  <c r="F19" i="5"/>
  <c r="F17" i="5"/>
  <c r="F16" i="5"/>
  <c r="F15" i="5"/>
  <c r="F13" i="5"/>
  <c r="F12" i="5"/>
  <c r="F10" i="5"/>
  <c r="F9" i="5"/>
  <c r="E27" i="5"/>
  <c r="E26" i="5"/>
  <c r="E25" i="5"/>
  <c r="E23" i="5"/>
  <c r="E22" i="5"/>
  <c r="E20" i="5"/>
  <c r="E19" i="5"/>
  <c r="E17" i="5"/>
  <c r="E16" i="5"/>
  <c r="E15" i="5"/>
  <c r="E13" i="5"/>
  <c r="E12" i="5"/>
  <c r="E9" i="5"/>
  <c r="E10" i="5"/>
  <c r="H23" i="1"/>
  <c r="F23" i="1"/>
  <c r="H22" i="1"/>
  <c r="F22" i="1"/>
  <c r="E22" i="1"/>
  <c r="F21" i="1"/>
  <c r="E21" i="1"/>
  <c r="H20" i="1"/>
  <c r="F20" i="1"/>
  <c r="E20" i="1"/>
  <c r="H19" i="1"/>
  <c r="F19" i="1"/>
  <c r="E19" i="1"/>
  <c r="H18" i="1"/>
  <c r="F18" i="1"/>
  <c r="E18" i="1"/>
  <c r="H17" i="1"/>
  <c r="F17" i="1"/>
  <c r="E17" i="1"/>
  <c r="H16" i="1"/>
  <c r="F16" i="1"/>
  <c r="E16" i="1"/>
  <c r="H15" i="1"/>
  <c r="F15" i="1"/>
  <c r="E15" i="1"/>
  <c r="H14" i="1"/>
  <c r="F14" i="1"/>
  <c r="E14" i="1"/>
  <c r="F13" i="1"/>
  <c r="E13" i="1"/>
  <c r="F12" i="1"/>
  <c r="E12" i="1"/>
  <c r="H11" i="1"/>
  <c r="F11" i="1"/>
  <c r="E11" i="1"/>
  <c r="H10" i="1"/>
  <c r="F10" i="1"/>
  <c r="E10" i="1"/>
  <c r="G22" i="5" l="1"/>
  <c r="G10" i="5"/>
  <c r="G19" i="5"/>
  <c r="G16" i="5"/>
  <c r="G13" i="5"/>
  <c r="G25" i="5"/>
  <c r="G23" i="5"/>
  <c r="G9" i="5"/>
  <c r="G15" i="5"/>
  <c r="G20" i="5"/>
  <c r="G26" i="5"/>
  <c r="G12" i="5"/>
  <c r="G17" i="5"/>
  <c r="G21" i="5" l="1"/>
  <c r="G18" i="5"/>
  <c r="G14" i="5"/>
  <c r="G11" i="5"/>
  <c r="G8" i="5"/>
  <c r="G2" i="5"/>
  <c r="G7" i="5" l="1"/>
  <c r="G27" i="5" l="1"/>
  <c r="G24" i="5" s="1"/>
  <c r="E4" i="5" s="1"/>
  <c r="I23" i="1"/>
  <c r="I22" i="1"/>
  <c r="I21" i="1"/>
  <c r="I20" i="1"/>
  <c r="I19" i="1"/>
  <c r="I18" i="1"/>
  <c r="I17" i="1"/>
  <c r="I16" i="1"/>
  <c r="I15" i="1"/>
  <c r="I14" i="1"/>
  <c r="I13" i="1"/>
  <c r="I12" i="1"/>
  <c r="I11" i="1"/>
  <c r="I10" i="1"/>
  <c r="I9" i="1" l="1"/>
  <c r="I8" i="1" l="1"/>
  <c r="I7" i="1" s="1"/>
  <c r="G4" i="1" s="1"/>
  <c r="H4" i="1" s="1"/>
  <c r="I4" i="1" s="1"/>
  <c r="F4" i="5"/>
  <c r="G4" i="5" s="1"/>
</calcChain>
</file>

<file path=xl/sharedStrings.xml><?xml version="1.0" encoding="utf-8"?>
<sst xmlns="http://schemas.openxmlformats.org/spreadsheetml/2006/main" count="195" uniqueCount="81">
  <si>
    <t>Columna</t>
  </si>
  <si>
    <t>Instrucciones</t>
  </si>
  <si>
    <t>Elaborado por: pmoinformatica.com</t>
  </si>
  <si>
    <t>Presupuesto de Proyecto</t>
  </si>
  <si>
    <t>[Nombre de la Compañía / Logo]</t>
  </si>
  <si>
    <t>Líder del Proyecto: [Nombre]</t>
  </si>
  <si>
    <t>Fecha de Inicio: [dd/mm/aaaa]</t>
  </si>
  <si>
    <t>Elemento</t>
  </si>
  <si>
    <t>Unidades</t>
  </si>
  <si>
    <t>Tasa</t>
  </si>
  <si>
    <t>Presupuesto</t>
  </si>
  <si>
    <t>Código</t>
  </si>
  <si>
    <t>[Tarea de Nivel 1]</t>
  </si>
  <si>
    <t>[Tarea de Nivel 2]</t>
  </si>
  <si>
    <t>[Tarea de Nivel 3]</t>
  </si>
  <si>
    <t>Labor (Personal)</t>
  </si>
  <si>
    <t>Consultoría</t>
  </si>
  <si>
    <t>Materiales</t>
  </si>
  <si>
    <t>Viajes</t>
  </si>
  <si>
    <t>Licencias</t>
  </si>
  <si>
    <t>Gastos Indirectos</t>
  </si>
  <si>
    <t>1.1</t>
  </si>
  <si>
    <t>1.1.1</t>
  </si>
  <si>
    <t>Total</t>
  </si>
  <si>
    <t>Reservas</t>
  </si>
  <si>
    <t>% Reserva de Contingencia</t>
  </si>
  <si>
    <t>Costos Indirectos</t>
  </si>
  <si>
    <t>Categoría</t>
  </si>
  <si>
    <t>Recurso</t>
  </si>
  <si>
    <t>Tipo de Recurso</t>
  </si>
  <si>
    <t>Tipo de Unidades</t>
  </si>
  <si>
    <t>Horas / Jornadas</t>
  </si>
  <si>
    <t>Cantidad</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</si>
  <si>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</si>
  <si>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</si>
  <si>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</si>
  <si>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</si>
  <si>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</si>
  <si>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</si>
  <si>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</si>
  <si>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</si>
  <si>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</si>
  <si>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</si>
  <si>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</si>
  <si>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</si>
  <si>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</si>
  <si>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</si>
  <si>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</si>
  <si>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</si>
  <si>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</si>
  <si>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</si>
  <si>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</si>
  <si>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</si>
  <si>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</si>
  <si>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</si>
  <si>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</si>
  <si>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</si>
  <si>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Líder del Proyecto: Jose Concha Acula</t>
  </si>
  <si>
    <t>Fecha de Inicio: 11/03/2025</t>
  </si>
  <si>
    <t>Programador</t>
  </si>
  <si>
    <t>Ingeniero</t>
  </si>
  <si>
    <t>Analista</t>
  </si>
  <si>
    <t>Desarrollador Front End</t>
  </si>
  <si>
    <t>Diseñador</t>
  </si>
  <si>
    <t>QA</t>
  </si>
  <si>
    <t>Tester</t>
  </si>
  <si>
    <t>Perifericos especializados</t>
  </si>
  <si>
    <t>Servidores</t>
  </si>
  <si>
    <t>Equipamiento de red</t>
  </si>
  <si>
    <t>Tablets</t>
  </si>
  <si>
    <t>Computadores</t>
  </si>
  <si>
    <t>Software</t>
  </si>
  <si>
    <t>Plataformas cloud</t>
  </si>
  <si>
    <t>Pasajes nacionales</t>
  </si>
  <si>
    <t>pasajes internacionales</t>
  </si>
  <si>
    <t>Suministros generales</t>
  </si>
  <si>
    <t>Seguros generales</t>
  </si>
  <si>
    <t>Limpiezas oficina</t>
  </si>
  <si>
    <t>Desarrollador front end</t>
  </si>
  <si>
    <t>Pasajes internacionales</t>
  </si>
  <si>
    <t>Seguros Generales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</si>
</sst>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2" borderId="0" xfId="0" applyFill="1"/>
    <xf numFmtId="0" fontId="3" fillId="2" borderId="0" xfId="0" applyFont="1" applyFill="1"/>
    <xf numFmtId="0" fontId="2"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4" fillId="2" borderId="0" xfId="0" applyFont="1" applyFill="1" applyAlignment="1">
      <alignment horizontal="center" wrapText="1"/>
    </xf>
    <xf numFmtId="0" fontId="4" fillId="2" borderId="0" xfId="0" applyFont="1" applyFill="1" applyAlignment="1">
      <alignment horizontal="center"/>
    </xf>
    <xf numFmtId="0" fontId="2" fillId="3" borderId="0" xfId="0" applyFont="1" applyFill="1" applyAlignment="1">
      <alignment horizontal="left" vertical="top"/>
    </xf>
    <xf numFmtId="0" fontId="0" fillId="3" borderId="0" xfId="0"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indent="2"/>
    </xf>
    <xf numFmtId="0" fontId="0" fillId="2" borderId="0" xfId="0" applyFill="1" applyAlignment="1">
      <alignment horizontal="left" vertical="top" indent="4"/>
    </xf>
    <xf numFmtId="43" fontId="0" fillId="2" borderId="0" xfId="1" applyFont="1" applyFill="1" applyBorder="1" applyAlignment="1">
      <alignment horizontal="left" vertical="top"/>
    </xf>
    <xf numFmtId="43" fontId="0" fillId="2" borderId="0" xfId="0" applyNumberFormat="1" applyFill="1" applyAlignment="1">
      <alignment horizontal="left" vertical="top"/>
    </xf>
    <xf numFmtId="43" fontId="0" fillId="3" borderId="0" xfId="0" applyNumberFormat="1" applyFill="1" applyAlignment="1">
      <alignment horizontal="left" vertical="top"/>
    </xf>
    <xf numFmtId="9" fontId="0" fillId="2" borderId="0" xfId="0" applyNumberFormat="1" applyFill="1"/>
    <xf numFmtId="43" fontId="3" fillId="3" borderId="0" xfId="0" applyNumberFormat="1" applyFont="1" applyFill="1"/>
    <xf numFmtId="0" fontId="0" fillId="2" borderId="0" xfId="0" applyFill="1" applyAlignment="1">
      <alignment horizontal="right" vertical="top"/>
    </xf>
    <xf numFmtId="43" fontId="0" fillId="2" borderId="0" xfId="1" applyFont="1" applyFill="1" applyBorder="1" applyAlignment="1">
      <alignment horizontal="right" vertical="top"/>
    </xf>
    <xf numFmtId="43" fontId="2" fillId="3" borderId="0" xfId="1" applyFont="1" applyFill="1" applyBorder="1" applyAlignment="1">
      <alignment horizontal="left" vertical="top"/>
    </xf>
    <xf numFmtId="0" fontId="0" fillId="3" borderId="0" xfId="0" applyFill="1" applyAlignment="1">
      <alignment horizontal="right" vertical="top"/>
    </xf>
    <xf numFmtId="0" fontId="4" fillId="2" borderId="0" xfId="0" applyFont="1" applyFill="1" applyAlignment="1">
      <alignment horizontal="left"/>
    </xf>
    <xf numFmtId="0" fontId="0" fillId="2" borderId="0" xfId="0" applyFill="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2" borderId="0" xfId="0" applyFill="1" applyAlignment="1">
      <alignment wrapText="1"/>
    </xf>
    <xf numFmtId="0" fontId="0" fillId="2" borderId="0" xfId="0" applyFill="1" applyAlignment="1">
      <alignment horizontal="center" vertical="top"/>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7"/>
  <sheetViews>
    <sheetView tabSelected="1" view="pageBreakPreview" topLeftCell="A5" zoomScale="130" zoomScaleSheetLayoutView="130" workbookViewId="0">
      <selection activeCell="C28" sqref="C28"/>
    </sheetView>
  </sheetViews>
  <sheetFormatPr baseColWidth="10" defaultColWidth="11.42578125"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5" t="s">
        <v>3</v>
      </c>
      <c r="F1" s="3" t="s">
        <v>4</v>
      </c>
    </row>
    <row r="2" spans="2:7" ht="18.75" x14ac:dyDescent="0.3">
      <c r="B2" s="6" t="s">
        <v>2</v>
      </c>
      <c r="E2" s="1" t="s">
        <v>25</v>
      </c>
      <c r="G2" s="18">
        <f>'Presupuesto Detallado'!I2</f>
        <v>0.3</v>
      </c>
    </row>
    <row r="3" spans="2:7" ht="15.75" x14ac:dyDescent="0.25">
      <c r="B3" s="7" t="s">
        <v>5</v>
      </c>
      <c r="D3" s="2"/>
      <c r="E3" s="9" t="s">
        <v>10</v>
      </c>
      <c r="F3" s="9" t="s">
        <v>24</v>
      </c>
      <c r="G3" s="9" t="s">
        <v>23</v>
      </c>
    </row>
    <row r="4" spans="2:7" ht="15.75" x14ac:dyDescent="0.25">
      <c r="B4" s="7" t="s">
        <v>6</v>
      </c>
      <c r="D4" s="4" t="s">
        <v>23</v>
      </c>
      <c r="E4" s="19">
        <f>G7+G24</f>
        <v>0</v>
      </c>
      <c r="F4" s="19">
        <f>E4*G2</f>
        <v>0</v>
      </c>
      <c r="G4" s="19">
        <f>SUM(E4:F4)</f>
        <v>0</v>
      </c>
    </row>
    <row r="6" spans="2:7" ht="15.75" x14ac:dyDescent="0.25">
      <c r="B6" s="9" t="s">
        <v>27</v>
      </c>
      <c r="C6" s="9" t="s">
        <v>28</v>
      </c>
      <c r="D6" s="9"/>
      <c r="E6" s="9" t="s">
        <v>30</v>
      </c>
      <c r="F6" s="9" t="s">
        <v>9</v>
      </c>
      <c r="G6" s="9" t="s">
        <v>10</v>
      </c>
    </row>
    <row r="7" spans="2:7" x14ac:dyDescent="0.25">
      <c r="B7" s="10" t="s">
        <v>34</v>
      </c>
      <c r="C7" s="10"/>
      <c r="D7" s="10"/>
      <c r="E7" s="10"/>
      <c r="F7" s="10"/>
      <c r="G7" s="22">
        <f>G8+G11+G14+G18+G21</f>
        <v>0</v>
      </c>
    </row>
    <row r="8" spans="2:7" x14ac:dyDescent="0.25">
      <c r="B8" s="13" t="s">
        <v>15</v>
      </c>
      <c r="C8" s="12"/>
      <c r="D8" s="12"/>
      <c r="E8" s="12"/>
      <c r="F8" s="12"/>
      <c r="G8" s="15">
        <f>SUM(G9:G10)</f>
        <v>0</v>
      </c>
    </row>
    <row r="9" spans="2:7" x14ac:dyDescent="0.25">
      <c r="B9" s="14"/>
      <c r="C9" s="12" t="s">
        <v>59</v>
      </c>
      <c r="D9" s="12"/>
      <c r="E9" s="12" t="str">
        <f>VLOOKUP(C9,Datos!$B$8:$E$26,3,)</f>
        <v>Horas / Jornadas</v>
      </c>
      <c r="F9" s="20">
        <f>VLOOKUP(C9,Datos!$B$8:$E$26,4,)</f>
        <v>6000</v>
      </c>
      <c r="G9" s="21">
        <f>SUMIFS('Presupuesto Detallado'!I$7:I$71,'Presupuesto Detallado'!F$7:F$71,'Por Recursos'!$C9)</f>
        <v>0</v>
      </c>
    </row>
    <row r="10" spans="2:7" x14ac:dyDescent="0.25">
      <c r="B10" s="12"/>
      <c r="C10" s="12" t="s">
        <v>60</v>
      </c>
      <c r="D10" s="12"/>
      <c r="E10" s="12" t="str">
        <f>VLOOKUP(C10,Datos!$B$8:$E$26,3,)</f>
        <v>Horas / Jornadas</v>
      </c>
      <c r="F10" s="20">
        <f>VLOOKUP(C10,Datos!$B$8:$E$26,4,)</f>
        <v>12000</v>
      </c>
      <c r="G10" s="21">
        <f>SUMIFS('Presupuesto Detallado'!I$7:I$71,'Presupuesto Detallado'!F$7:F$71,'Por Recursos'!$C10)</f>
        <v>0</v>
      </c>
    </row>
    <row r="11" spans="2:7" x14ac:dyDescent="0.25">
      <c r="B11" s="13" t="s">
        <v>16</v>
      </c>
      <c r="C11" s="12"/>
      <c r="D11" s="12"/>
      <c r="E11" s="12"/>
      <c r="F11" s="15"/>
      <c r="G11" s="15">
        <f>SUM(G12:G13)</f>
        <v>0</v>
      </c>
    </row>
    <row r="12" spans="2:7" x14ac:dyDescent="0.25">
      <c r="B12" s="12"/>
      <c r="C12" s="12" t="s">
        <v>63</v>
      </c>
      <c r="D12" s="12"/>
      <c r="E12" s="12" t="str">
        <f>VLOOKUP(C12,Datos!$B$8:$E$26,3,)</f>
        <v>Horas / Jornadas</v>
      </c>
      <c r="F12" s="20">
        <f>VLOOKUP(C12,Datos!$B$8:$E$26,4,)</f>
        <v>1500</v>
      </c>
      <c r="G12" s="21">
        <f>SUMIFS('Presupuesto Detallado'!I$7:I$71,'Presupuesto Detallado'!F$7:F$71,'Por Recursos'!$C12)</f>
        <v>0</v>
      </c>
    </row>
    <row r="13" spans="2:7" x14ac:dyDescent="0.25">
      <c r="B13" s="12"/>
      <c r="C13" s="12" t="s">
        <v>64</v>
      </c>
      <c r="D13" s="12"/>
      <c r="E13" s="12" t="str">
        <f>VLOOKUP(C13,Datos!$B$8:$E$26,3,)</f>
        <v>Horas / Jornadas</v>
      </c>
      <c r="F13" s="20">
        <f>VLOOKUP(C13,Datos!$B$8:$E$26,4,)</f>
        <v>4000</v>
      </c>
      <c r="G13" s="21">
        <f>SUMIFS('Presupuesto Detallado'!I$7:I$71,'Presupuesto Detallado'!F$7:F$71,'Por Recursos'!$C13)</f>
        <v>0</v>
      </c>
    </row>
    <row r="14" spans="2:7" x14ac:dyDescent="0.25">
      <c r="B14" s="13" t="s">
        <v>17</v>
      </c>
      <c r="C14" s="12"/>
      <c r="D14" s="12"/>
      <c r="E14" s="12"/>
      <c r="F14" s="15"/>
      <c r="G14" s="15">
        <f>SUM(G15:G17)</f>
        <v>0</v>
      </c>
    </row>
    <row r="15" spans="2:7" x14ac:dyDescent="0.25">
      <c r="B15" s="12"/>
      <c r="C15" s="12" t="s">
        <v>66</v>
      </c>
      <c r="D15" s="12"/>
      <c r="E15" s="12" t="str">
        <f>VLOOKUP(C15,Datos!$B$8:$E$26,3,)</f>
        <v>Cantidad</v>
      </c>
      <c r="F15" s="20">
        <f>VLOOKUP(C15,Datos!$B$8:$E$26,4,)</f>
        <v>1000</v>
      </c>
      <c r="G15" s="21">
        <f>SUMIFS('Presupuesto Detallado'!I$7:I$71,'Presupuesto Detallado'!F$7:F$71,'Por Recursos'!$C15)</f>
        <v>0</v>
      </c>
    </row>
    <row r="16" spans="2:7" x14ac:dyDescent="0.25">
      <c r="B16" s="12"/>
      <c r="C16" s="12" t="s">
        <v>67</v>
      </c>
      <c r="D16" s="12"/>
      <c r="E16" s="12" t="str">
        <f>VLOOKUP(C16,Datos!$B$8:$E$26,3,)</f>
        <v>Cantidad</v>
      </c>
      <c r="F16" s="20">
        <f>VLOOKUP(C16,Datos!$B$8:$E$26,4,)</f>
        <v>400</v>
      </c>
      <c r="G16" s="21">
        <f>SUMIFS('Presupuesto Detallado'!I$7:I$71,'Presupuesto Detallado'!F$7:F$71,'Por Recursos'!$C16)</f>
        <v>0</v>
      </c>
    </row>
    <row r="17" spans="2:7" x14ac:dyDescent="0.25">
      <c r="B17" s="12"/>
      <c r="C17" s="12" t="s">
        <v>69</v>
      </c>
      <c r="D17" s="12"/>
      <c r="E17" s="12" t="str">
        <f>VLOOKUP(C17,Datos!$B$8:$E$26,3,)</f>
        <v>Cantidad</v>
      </c>
      <c r="F17" s="20">
        <f>VLOOKUP(C17,Datos!$B$8:$E$26,4,)</f>
        <v>4000</v>
      </c>
      <c r="G17" s="21">
        <f>SUMIFS('Presupuesto Detallado'!I$7:I$71,'Presupuesto Detallado'!F$7:F$71,'Por Recursos'!$C17)</f>
        <v>0</v>
      </c>
    </row>
    <row r="18" spans="2:7" x14ac:dyDescent="0.25">
      <c r="B18" s="13" t="s">
        <v>19</v>
      </c>
      <c r="C18" s="12"/>
      <c r="D18" s="12"/>
      <c r="E18" s="12"/>
      <c r="F18" s="15"/>
      <c r="G18" s="15">
        <f>SUM(G19:G20)</f>
        <v>0</v>
      </c>
    </row>
    <row r="19" spans="2:7" x14ac:dyDescent="0.25">
      <c r="B19" s="12"/>
      <c r="C19" s="12" t="s">
        <v>71</v>
      </c>
      <c r="D19" s="12"/>
      <c r="E19" s="12" t="str">
        <f>VLOOKUP(C19,Datos!$B$8:$E$26,3,)</f>
        <v>Cantidad</v>
      </c>
      <c r="F19" s="20">
        <f>VLOOKUP(C19,Datos!$B$8:$E$26,4,)</f>
        <v>500</v>
      </c>
      <c r="G19" s="21">
        <f>SUMIFS('Presupuesto Detallado'!I$7:I$71,'Presupuesto Detallado'!F$7:F$71,'Por Recursos'!$C19)</f>
        <v>0</v>
      </c>
    </row>
    <row r="20" spans="2:7" x14ac:dyDescent="0.25">
      <c r="B20" s="12"/>
      <c r="C20" s="12" t="s">
        <v>72</v>
      </c>
      <c r="D20" s="12"/>
      <c r="E20" s="12" t="str">
        <f>VLOOKUP(C20,Datos!$B$8:$E$26,3,)</f>
        <v>Cantidad</v>
      </c>
      <c r="F20" s="20">
        <f>VLOOKUP(C20,Datos!$B$8:$E$26,4,)</f>
        <v>700</v>
      </c>
      <c r="G20" s="21">
        <f>SUMIFS('Presupuesto Detallado'!I$7:I$71,'Presupuesto Detallado'!F$7:F$71,'Por Recursos'!$C20)</f>
        <v>0</v>
      </c>
    </row>
    <row r="21" spans="2:7" x14ac:dyDescent="0.25">
      <c r="B21" s="13" t="s">
        <v>18</v>
      </c>
      <c r="C21" s="12"/>
      <c r="D21" s="12"/>
      <c r="E21" s="12"/>
      <c r="F21" s="15"/>
      <c r="G21" s="15">
        <f>SUM(G22:G23)</f>
        <v>0</v>
      </c>
    </row>
    <row r="22" spans="2:7" x14ac:dyDescent="0.25">
      <c r="C22" s="12" t="s">
        <v>73</v>
      </c>
      <c r="D22" s="12"/>
      <c r="E22" s="12" t="str">
        <f>VLOOKUP(C22,Datos!$B$8:$E$26,3,)</f>
        <v>Cantidad</v>
      </c>
      <c r="F22" s="20">
        <f>VLOOKUP(C22,Datos!$B$8:$E$26,4,)</f>
        <v>400</v>
      </c>
      <c r="G22" s="21">
        <f>SUMIFS('Presupuesto Detallado'!I$7:I$71,'Presupuesto Detallado'!F$7:F$71,'Por Recursos'!$C22)</f>
        <v>0</v>
      </c>
    </row>
    <row r="23" spans="2:7" x14ac:dyDescent="0.25">
      <c r="B23" s="14"/>
      <c r="C23" s="12" t="s">
        <v>79</v>
      </c>
      <c r="D23" s="12"/>
      <c r="E23" s="12" t="str">
        <f>VLOOKUP(C23,Datos!$B$8:$E$26,3,)</f>
        <v>Cantidad</v>
      </c>
      <c r="F23" s="20">
        <f>VLOOKUP(C23,Datos!$B$8:$E$26,4,)</f>
        <v>1500</v>
      </c>
      <c r="G23" s="21">
        <f>SUMIFS('Presupuesto Detallado'!I$7:I$71,'Presupuesto Detallado'!F$7:F$71,'Por Recursos'!$C23)</f>
        <v>0</v>
      </c>
    </row>
    <row r="24" spans="2:7" x14ac:dyDescent="0.25">
      <c r="B24" s="10" t="s">
        <v>26</v>
      </c>
      <c r="C24" s="10"/>
      <c r="D24" s="10"/>
      <c r="E24" s="10"/>
      <c r="F24" s="10"/>
      <c r="G24" s="22">
        <f>SUM(G25:G27)</f>
        <v>0</v>
      </c>
    </row>
    <row r="25" spans="2:7" x14ac:dyDescent="0.25">
      <c r="B25" s="12"/>
      <c r="C25" s="12" t="s">
        <v>75</v>
      </c>
      <c r="D25" s="12"/>
      <c r="E25" s="12" t="str">
        <f>VLOOKUP(C25,Datos!$B$8:$E$26,3,)</f>
        <v>NA</v>
      </c>
      <c r="F25" s="20">
        <f>VLOOKUP(C25,Datos!$B$8:$E$26,4,)</f>
        <v>700</v>
      </c>
      <c r="G25" s="21">
        <f>SUMIFS('Presupuesto Detallado'!I$7:I$71,'Presupuesto Detallado'!F$7:F$71,'Por Recursos'!$C25)</f>
        <v>0</v>
      </c>
    </row>
    <row r="26" spans="2:7" x14ac:dyDescent="0.25">
      <c r="B26" s="12"/>
      <c r="C26" s="12" t="s">
        <v>76</v>
      </c>
      <c r="D26" s="12"/>
      <c r="E26" s="12" t="str">
        <f>VLOOKUP(C26,Datos!$B$8:$E$26,3,)</f>
        <v>NA</v>
      </c>
      <c r="F26" s="20">
        <f>VLOOKUP(C26,Datos!$B$8:$E$26,4,)</f>
        <v>1500</v>
      </c>
      <c r="G26" s="21">
        <f>SUMIFS('Presupuesto Detallado'!I$7:I$71,'Presupuesto Detallado'!F$7:F$71,'Por Recursos'!$C26)</f>
        <v>0</v>
      </c>
    </row>
    <row r="27" spans="2:7" x14ac:dyDescent="0.25">
      <c r="B27" s="12"/>
      <c r="C27" s="12" t="s">
        <v>77</v>
      </c>
      <c r="D27" s="12"/>
      <c r="E27" s="12" t="str">
        <f>VLOOKUP(C27,Datos!$B$8:$E$26,3,)</f>
        <v>NA</v>
      </c>
      <c r="F27" s="20">
        <f>VLOOKUP(C27,Datos!$B$8:$E$26,4,)</f>
        <v>400</v>
      </c>
      <c r="G27" s="21">
        <f>SUMIFS('Presupuesto Detallado'!I$7:I$71,'Presupuesto Detallado'!F$7:F$71,'Por Recursos'!$C27)</f>
        <v>0</v>
      </c>
    </row>
  </sheetData>
  <pageMargins left="0.70866141732283472" right="0.70866141732283472" top="0.74803149606299213" bottom="0.74803149606299213" header="0.31496062992125984" footer="0.31496062992125984"/>
  <pageSetup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71"/>
  <sheetViews>
    <sheetView view="pageBreakPreview" zoomScaleSheetLayoutView="100" workbookViewId="0">
      <selection activeCell="D34" sqref="D34"/>
    </sheetView>
  </sheetViews>
  <sheetFormatPr baseColWidth="10" defaultColWidth="11.42578125" defaultRowHeight="15" x14ac:dyDescent="0.25"/>
  <cols>
    <col min="1" max="1" width="1.42578125" style="1" customWidth="1"/>
    <col min="2" max="2" width="7.85546875" style="1" customWidth="1"/>
    <col min="3" max="3" width="16.42578125" style="1" customWidth="1"/>
    <col min="4" max="4" width="27" style="1" customWidth="1"/>
    <col min="5" max="5" width="16.28515625" style="1" bestFit="1" customWidth="1"/>
    <col min="6" max="6" width="18" style="1" bestFit="1" customWidth="1"/>
    <col min="7" max="7" width="14.5703125" style="1" customWidth="1"/>
    <col min="8" max="8" width="11.710937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5" t="s">
        <v>3</v>
      </c>
      <c r="G1" s="3" t="s">
        <v>4</v>
      </c>
    </row>
    <row r="2" spans="2:9" ht="18.75" x14ac:dyDescent="0.3">
      <c r="B2" s="6" t="s">
        <v>2</v>
      </c>
      <c r="G2" s="1" t="s">
        <v>25</v>
      </c>
      <c r="I2" s="18">
        <v>0.3</v>
      </c>
    </row>
    <row r="3" spans="2:9" ht="15.75" customHeight="1" x14ac:dyDescent="0.25">
      <c r="B3" s="7" t="s">
        <v>57</v>
      </c>
      <c r="E3" s="2"/>
      <c r="F3" s="2"/>
      <c r="G3" s="9" t="s">
        <v>10</v>
      </c>
      <c r="H3" s="9" t="s">
        <v>24</v>
      </c>
      <c r="I3" s="9" t="s">
        <v>23</v>
      </c>
    </row>
    <row r="4" spans="2:9" ht="15" customHeight="1" x14ac:dyDescent="0.25">
      <c r="B4" s="7" t="s">
        <v>58</v>
      </c>
      <c r="E4" s="4" t="s">
        <v>23</v>
      </c>
      <c r="F4" s="4"/>
      <c r="G4" s="19">
        <f>I7+I55</f>
        <v>214800</v>
      </c>
      <c r="H4" s="19">
        <f>G4*I2</f>
        <v>64440</v>
      </c>
      <c r="I4" s="19">
        <f>SUM(G4:H4)</f>
        <v>279240</v>
      </c>
    </row>
    <row r="6" spans="2:9" ht="15.75" x14ac:dyDescent="0.25">
      <c r="B6" s="8" t="s">
        <v>11</v>
      </c>
      <c r="C6" s="9" t="s">
        <v>56</v>
      </c>
      <c r="D6" s="9" t="s">
        <v>7</v>
      </c>
      <c r="E6" s="9" t="s">
        <v>29</v>
      </c>
      <c r="F6" s="9" t="s">
        <v>30</v>
      </c>
      <c r="G6" s="9" t="s">
        <v>8</v>
      </c>
      <c r="H6" s="9" t="s">
        <v>9</v>
      </c>
      <c r="I6" s="9" t="s">
        <v>10</v>
      </c>
    </row>
    <row r="7" spans="2:9" ht="15" customHeight="1" x14ac:dyDescent="0.25">
      <c r="B7" s="10">
        <v>1</v>
      </c>
      <c r="C7" s="10" t="s">
        <v>12</v>
      </c>
      <c r="D7" s="11"/>
      <c r="E7" s="11"/>
      <c r="F7" s="11"/>
      <c r="G7" s="23"/>
      <c r="H7" s="11"/>
      <c r="I7" s="17">
        <f>I8+I39</f>
        <v>214800</v>
      </c>
    </row>
    <row r="8" spans="2:9" x14ac:dyDescent="0.25">
      <c r="B8" s="12" t="s">
        <v>21</v>
      </c>
      <c r="C8" s="13" t="s">
        <v>13</v>
      </c>
      <c r="D8" s="12"/>
      <c r="E8" s="12"/>
      <c r="F8" s="12"/>
      <c r="G8" s="20"/>
      <c r="H8" s="12"/>
      <c r="I8" s="16">
        <f>I9+I24</f>
        <v>214800</v>
      </c>
    </row>
    <row r="9" spans="2:9" x14ac:dyDescent="0.25">
      <c r="B9" s="12" t="s">
        <v>22</v>
      </c>
      <c r="C9" s="14" t="s">
        <v>14</v>
      </c>
      <c r="D9" s="12"/>
      <c r="E9" s="12"/>
      <c r="F9" s="12"/>
      <c r="G9" s="20"/>
      <c r="H9" s="12"/>
      <c r="I9" s="16">
        <f>SUM(I10:I23)</f>
        <v>213200</v>
      </c>
    </row>
    <row r="10" spans="2:9" x14ac:dyDescent="0.25">
      <c r="B10" s="12"/>
      <c r="C10" s="12"/>
      <c r="D10" s="12" t="s">
        <v>59</v>
      </c>
      <c r="E10" s="15" t="str">
        <f>VLOOKUP(D10,Datos!$B$8:$E$26,2,)</f>
        <v>Labor (Personal)</v>
      </c>
      <c r="F10" s="15" t="str">
        <f>VLOOKUP(D10,Datos!$B$8:$E$26,3,)</f>
        <v>Horas / Jornadas</v>
      </c>
      <c r="G10" s="20">
        <v>5</v>
      </c>
      <c r="H10" s="15">
        <f>VLOOKUP(D10,Datos!$B$8:$E$26,4,)</f>
        <v>6000</v>
      </c>
      <c r="I10" s="16">
        <f>G10*H10</f>
        <v>30000</v>
      </c>
    </row>
    <row r="11" spans="2:9" x14ac:dyDescent="0.25">
      <c r="B11" s="12"/>
      <c r="C11" s="12"/>
      <c r="D11" s="12" t="s">
        <v>60</v>
      </c>
      <c r="E11" s="15" t="str">
        <f>VLOOKUP(D11,Datos!$B$8:$E$26,2,)</f>
        <v>Labor (Personal)</v>
      </c>
      <c r="F11" s="15" t="str">
        <f>VLOOKUP(D11,Datos!$B$8:$E$26,3,)</f>
        <v>Horas / Jornadas</v>
      </c>
      <c r="G11" s="20">
        <v>2</v>
      </c>
      <c r="H11" s="15">
        <f>VLOOKUP(D11,Datos!$B$8:$E$26,4)</f>
        <v>1500</v>
      </c>
      <c r="I11" s="16">
        <f t="shared" ref="I11:I23" si="0">G11*H11</f>
        <v>3000</v>
      </c>
    </row>
    <row r="12" spans="2:9" x14ac:dyDescent="0.25">
      <c r="B12" s="12"/>
      <c r="C12" s="12"/>
      <c r="D12" s="12" t="s">
        <v>61</v>
      </c>
      <c r="E12" s="15" t="str">
        <f>VLOOKUP(D12,Datos!$B$8:$E$26,2,)</f>
        <v>Labor (Personal)</v>
      </c>
      <c r="F12" s="15" t="str">
        <f>VLOOKUP(D12,Datos!$B$8:$E$26,3,)</f>
        <v>Horas / Jornadas</v>
      </c>
      <c r="G12" s="20">
        <v>3</v>
      </c>
      <c r="H12" s="15">
        <f>VLOOKUP(D12,Datos!$B$8:$E$20,4)</f>
        <v>8000</v>
      </c>
      <c r="I12" s="16">
        <f t="shared" si="0"/>
        <v>24000</v>
      </c>
    </row>
    <row r="13" spans="2:9" x14ac:dyDescent="0.25">
      <c r="B13" s="12"/>
      <c r="C13" s="12"/>
      <c r="D13" s="12" t="s">
        <v>78</v>
      </c>
      <c r="E13" s="15" t="str">
        <f>VLOOKUP(D13,Datos!$B$8:$E$26,2,)</f>
        <v>Labor (Personal)</v>
      </c>
      <c r="F13" s="15" t="str">
        <f>VLOOKUP(D13,Datos!$B$8:$E$26,3,)</f>
        <v>Horas / Jornadas</v>
      </c>
      <c r="G13" s="20">
        <v>2</v>
      </c>
      <c r="H13" s="15">
        <f>VLOOKUP(D13,Datos!$B$8:$E$20,4)</f>
        <v>2000</v>
      </c>
      <c r="I13" s="16">
        <f t="shared" si="0"/>
        <v>4000</v>
      </c>
    </row>
    <row r="14" spans="2:9" x14ac:dyDescent="0.25">
      <c r="B14" s="12"/>
      <c r="C14" s="12"/>
      <c r="D14" s="12" t="s">
        <v>63</v>
      </c>
      <c r="E14" s="15" t="str">
        <f>VLOOKUP(D14,Datos!$B$8:$E$26,2,)</f>
        <v>Consultoría</v>
      </c>
      <c r="F14" s="15" t="str">
        <f>VLOOKUP(D14,Datos!$B$8:$E$26,3,)</f>
        <v>Horas / Jornadas</v>
      </c>
      <c r="G14" s="20">
        <v>1</v>
      </c>
      <c r="H14" s="15">
        <f>VLOOKUP(D14,Datos!$B$8:$E$26,4)</f>
        <v>1500</v>
      </c>
      <c r="I14" s="16">
        <f t="shared" si="0"/>
        <v>1500</v>
      </c>
    </row>
    <row r="15" spans="2:9" x14ac:dyDescent="0.25">
      <c r="B15" s="12"/>
      <c r="C15" s="12"/>
      <c r="D15" s="12" t="s">
        <v>64</v>
      </c>
      <c r="E15" s="15" t="str">
        <f>VLOOKUP(D15,Datos!$B$8:$E$26,2,)</f>
        <v>Consultoría</v>
      </c>
      <c r="F15" s="15" t="str">
        <f>VLOOKUP(D15,Datos!$B$8:$E$26,3,)</f>
        <v>Horas / Jornadas</v>
      </c>
      <c r="G15" s="20">
        <v>3</v>
      </c>
      <c r="H15" s="15">
        <f>VLOOKUP(D15,Datos!$B$8:$E$26,4)</f>
        <v>1500</v>
      </c>
      <c r="I15" s="16">
        <f t="shared" si="0"/>
        <v>4500</v>
      </c>
    </row>
    <row r="16" spans="2:9" x14ac:dyDescent="0.25">
      <c r="B16" s="12"/>
      <c r="C16" s="12"/>
      <c r="D16" s="12" t="s">
        <v>65</v>
      </c>
      <c r="E16" s="15" t="str">
        <f>VLOOKUP(D16,Datos!$B$8:$E$26,2,)</f>
        <v>Consultoría</v>
      </c>
      <c r="F16" s="15" t="str">
        <f>VLOOKUP(D16,Datos!$B$8:$E$26,3,)</f>
        <v>Horas / Jornadas</v>
      </c>
      <c r="G16" s="20">
        <v>3</v>
      </c>
      <c r="H16" s="15">
        <f>VLOOKUP(D16,Datos!$B$8:$E$26,4)</f>
        <v>400</v>
      </c>
      <c r="I16" s="16">
        <f t="shared" si="0"/>
        <v>1200</v>
      </c>
    </row>
    <row r="17" spans="2:9" x14ac:dyDescent="0.25">
      <c r="B17" s="12"/>
      <c r="C17" s="12"/>
      <c r="D17" s="12" t="s">
        <v>68</v>
      </c>
      <c r="E17" s="15" t="str">
        <f>VLOOKUP(D17,Datos!$B$8:$E$26,2,)</f>
        <v>Materiales</v>
      </c>
      <c r="F17" s="15" t="str">
        <f>VLOOKUP(D17,Datos!$B$8:$E$26,3,)</f>
        <v>Cantidad</v>
      </c>
      <c r="G17" s="20">
        <v>4</v>
      </c>
      <c r="H17" s="15">
        <f>VLOOKUP(D17,Datos!$B$8:$E$26,4)</f>
        <v>1500</v>
      </c>
      <c r="I17" s="16">
        <f t="shared" si="0"/>
        <v>6000</v>
      </c>
    </row>
    <row r="18" spans="2:9" x14ac:dyDescent="0.25">
      <c r="B18" s="12"/>
      <c r="C18" s="12"/>
      <c r="D18" s="12" t="s">
        <v>67</v>
      </c>
      <c r="E18" s="15" t="str">
        <f>VLOOKUP(D18,Datos!$B$8:$E$26,2,)</f>
        <v>Materiales</v>
      </c>
      <c r="F18" s="15" t="str">
        <f>VLOOKUP(D18,Datos!$B$8:$E$26,3,)</f>
        <v>Cantidad</v>
      </c>
      <c r="G18" s="20">
        <v>5</v>
      </c>
      <c r="H18" s="15">
        <f>VLOOKUP(D18,Datos!$B$8:$E$26,4)</f>
        <v>1500</v>
      </c>
      <c r="I18" s="16">
        <f t="shared" si="0"/>
        <v>7500</v>
      </c>
    </row>
    <row r="19" spans="2:9" x14ac:dyDescent="0.25">
      <c r="B19" s="12"/>
      <c r="C19" s="12"/>
      <c r="D19" s="12" t="s">
        <v>66</v>
      </c>
      <c r="E19" s="15" t="str">
        <f>VLOOKUP(D19,Datos!$B$8:$E$26,2,)</f>
        <v>Materiales</v>
      </c>
      <c r="F19" s="15" t="str">
        <f>VLOOKUP(D19,Datos!$B$8:$E$26,3,)</f>
        <v>Cantidad</v>
      </c>
      <c r="G19" s="20">
        <v>30</v>
      </c>
      <c r="H19" s="15">
        <f>VLOOKUP(D19,Datos!$B$8:$E$26,4)</f>
        <v>1000</v>
      </c>
      <c r="I19" s="16">
        <f t="shared" si="0"/>
        <v>30000</v>
      </c>
    </row>
    <row r="20" spans="2:9" x14ac:dyDescent="0.25">
      <c r="B20" s="12"/>
      <c r="C20" s="12"/>
      <c r="D20" s="12" t="s">
        <v>69</v>
      </c>
      <c r="E20" s="15" t="str">
        <f>VLOOKUP(D20,Datos!$B$8:$E$26,2,)</f>
        <v>Materiales</v>
      </c>
      <c r="F20" s="15" t="str">
        <f>VLOOKUP(D20,Datos!$B$8:$E$26,3,)</f>
        <v>Cantidad</v>
      </c>
      <c r="G20" s="20">
        <v>5</v>
      </c>
      <c r="H20" s="15">
        <f>VLOOKUP(D20,Datos!$B$8:$E$26,4)</f>
        <v>400</v>
      </c>
      <c r="I20" s="16">
        <f t="shared" si="0"/>
        <v>2000</v>
      </c>
    </row>
    <row r="21" spans="2:9" x14ac:dyDescent="0.25">
      <c r="B21" s="12"/>
      <c r="C21" s="12"/>
      <c r="D21" s="12" t="s">
        <v>70</v>
      </c>
      <c r="E21" s="15" t="str">
        <f>VLOOKUP(D21,Datos!$B$8:$E$26,2,)</f>
        <v>Materiales</v>
      </c>
      <c r="F21" s="15" t="str">
        <f>VLOOKUP(D21,Datos!$B$8:$E$26,3,)</f>
        <v>Cantidad</v>
      </c>
      <c r="G21" s="20">
        <v>10</v>
      </c>
      <c r="H21" s="15">
        <f>VLOOKUP(D21,Datos!$B$8:$E$20,4)</f>
        <v>8000</v>
      </c>
      <c r="I21" s="16">
        <f t="shared" si="0"/>
        <v>80000</v>
      </c>
    </row>
    <row r="22" spans="2:9" x14ac:dyDescent="0.25">
      <c r="B22" s="12"/>
      <c r="C22" s="12"/>
      <c r="D22" s="12" t="s">
        <v>71</v>
      </c>
      <c r="E22" s="15" t="str">
        <f>VLOOKUP(D22,Datos!$B$8:$E$26,2,)</f>
        <v>Licencias</v>
      </c>
      <c r="F22" s="15" t="str">
        <f>VLOOKUP(D22,Datos!$B$8:$E$26,3,)</f>
        <v>Cantidad</v>
      </c>
      <c r="G22" s="20">
        <v>10</v>
      </c>
      <c r="H22" s="15">
        <f>VLOOKUP(D22,Datos!$B$8:$E$26,4)</f>
        <v>1500</v>
      </c>
      <c r="I22" s="16">
        <f t="shared" si="0"/>
        <v>15000</v>
      </c>
    </row>
    <row r="23" spans="2:9" x14ac:dyDescent="0.25">
      <c r="B23" s="12"/>
      <c r="D23" s="12" t="s">
        <v>72</v>
      </c>
      <c r="E23" s="15" t="str">
        <f>VLOOKUP(D23,Datos!$B$8:$E$26,2,)</f>
        <v>Licencias</v>
      </c>
      <c r="F23" s="15" t="str">
        <f>VLOOKUP(D23,Datos!$B$8:$E$26,3,)</f>
        <v>Cantidad</v>
      </c>
      <c r="G23" s="20">
        <v>3</v>
      </c>
      <c r="H23" s="15">
        <f>VLOOKUP(D23,Datos!$B$8:$E$26,4)</f>
        <v>1500</v>
      </c>
      <c r="I23" s="16">
        <f t="shared" si="0"/>
        <v>4500</v>
      </c>
    </row>
    <row r="24" spans="2:9" x14ac:dyDescent="0.25">
      <c r="C24" s="14"/>
      <c r="D24" s="12" t="s">
        <v>73</v>
      </c>
      <c r="E24" s="12" t="str">
        <f>VLOOKUP(D24,Datos!$B$8:$E$26,2,)</f>
        <v>Viajes</v>
      </c>
      <c r="F24" s="12" t="str">
        <f>VLOOKUP(D24,Datos!$B$8:$E$26,3,)</f>
        <v>Cantidad</v>
      </c>
      <c r="G24" s="20">
        <v>4</v>
      </c>
      <c r="H24" s="29">
        <v>400</v>
      </c>
      <c r="I24" s="16">
        <f>G24*H24</f>
        <v>1600</v>
      </c>
    </row>
    <row r="25" spans="2:9" x14ac:dyDescent="0.25">
      <c r="C25" s="12"/>
      <c r="D25" s="12" t="s">
        <v>79</v>
      </c>
      <c r="E25" s="15" t="str">
        <f>VLOOKUP(D25,Datos!$B$8:$E$26,2,)</f>
        <v>Viajes</v>
      </c>
      <c r="F25" s="15" t="str">
        <f>VLOOKUP(D25,Datos!$B$8:$E$26,3,)</f>
        <v>Cantidad</v>
      </c>
      <c r="G25" s="20">
        <v>10</v>
      </c>
      <c r="H25" s="15">
        <f>VLOOKUP(D25,Datos!$B$8:$E$26,4)</f>
        <v>1500</v>
      </c>
      <c r="I25" s="16">
        <f>G25*H25</f>
        <v>15000</v>
      </c>
    </row>
    <row r="26" spans="2:9" x14ac:dyDescent="0.25">
      <c r="C26" s="12"/>
      <c r="D26" s="12" t="s">
        <v>75</v>
      </c>
      <c r="E26" s="15" t="str">
        <f>VLOOKUP(D26,Datos!$B$8:$E$26,2,)</f>
        <v>Gastos Indirectos</v>
      </c>
      <c r="F26" s="15" t="str">
        <f>VLOOKUP(D26,Datos!$B$8:$E$26,3,)</f>
        <v>NA</v>
      </c>
      <c r="G26" s="20">
        <v>1</v>
      </c>
      <c r="H26" s="15">
        <f>VLOOKUP(D26,Datos!$B$8:$E$26,4)</f>
        <v>700</v>
      </c>
      <c r="I26" s="16">
        <f>G26*H26</f>
        <v>700</v>
      </c>
    </row>
    <row r="27" spans="2:9" x14ac:dyDescent="0.25">
      <c r="C27" s="12"/>
      <c r="D27" s="12" t="s">
        <v>80</v>
      </c>
      <c r="E27" s="15" t="str">
        <f>VLOOKUP(D27,Datos!$B$8:$E$26,2,)</f>
        <v>Gastos Indirectos</v>
      </c>
      <c r="F27" s="15" t="str">
        <f>VLOOKUP(D27,Datos!$B$8:$E$26,3,)</f>
        <v>NA</v>
      </c>
      <c r="G27" s="20">
        <v>1</v>
      </c>
      <c r="H27" s="15">
        <f>VLOOKUP(D27,Datos!$B$8:$E$26,4)</f>
        <v>1500</v>
      </c>
      <c r="I27" s="16">
        <f>G27*H27</f>
        <v>1500</v>
      </c>
    </row>
    <row r="28" spans="2:9" x14ac:dyDescent="0.25">
      <c r="C28" s="12"/>
      <c r="D28" s="12" t="s">
        <v>77</v>
      </c>
      <c r="E28" s="15" t="str">
        <f>VLOOKUP(D28,Datos!$B$8:$E$26,2,)</f>
        <v>Gastos Indirectos</v>
      </c>
      <c r="F28" s="15" t="str">
        <f>VLOOKUP(D28,Datos!$B$8:$E$26,3,)</f>
        <v>NA</v>
      </c>
      <c r="G28" s="20">
        <v>1</v>
      </c>
      <c r="H28" s="15">
        <f>VLOOKUP(D28,Datos!$B$8:$E$20,4)</f>
        <v>1500</v>
      </c>
      <c r="I28" s="16">
        <f>G28*H28</f>
        <v>1500</v>
      </c>
    </row>
    <row r="29" spans="2:9" x14ac:dyDescent="0.25">
      <c r="C29" s="12"/>
      <c r="D29" s="12"/>
      <c r="E29" s="15"/>
      <c r="F29" s="15"/>
      <c r="G29" s="20"/>
      <c r="H29" s="15"/>
      <c r="I29" s="16"/>
    </row>
    <row r="30" spans="2:9" x14ac:dyDescent="0.25">
      <c r="C30" s="12"/>
      <c r="D30" s="12"/>
      <c r="E30" s="15"/>
      <c r="F30" s="15"/>
      <c r="G30" s="20"/>
      <c r="H30" s="15"/>
      <c r="I30" s="16"/>
    </row>
    <row r="31" spans="2:9" x14ac:dyDescent="0.25">
      <c r="C31" s="12"/>
      <c r="D31" s="12"/>
      <c r="E31" s="15"/>
      <c r="F31" s="15"/>
      <c r="G31" s="20"/>
      <c r="H31" s="15"/>
      <c r="I31" s="16"/>
    </row>
    <row r="32" spans="2:9" x14ac:dyDescent="0.25">
      <c r="C32" s="12"/>
      <c r="D32" s="12"/>
      <c r="E32" s="15"/>
      <c r="F32" s="15"/>
      <c r="G32" s="20"/>
      <c r="H32" s="15"/>
      <c r="I32" s="16"/>
    </row>
    <row r="33" spans="2:9" x14ac:dyDescent="0.25">
      <c r="C33" s="12"/>
      <c r="D33" s="12"/>
      <c r="E33" s="15"/>
      <c r="F33" s="15"/>
      <c r="G33" s="20"/>
      <c r="H33" s="15"/>
      <c r="I33" s="16"/>
    </row>
    <row r="34" spans="2:9" x14ac:dyDescent="0.25">
      <c r="C34" s="12"/>
      <c r="D34" s="16"/>
      <c r="E34" s="15"/>
      <c r="F34" s="15"/>
      <c r="G34" s="20"/>
      <c r="H34" s="15"/>
      <c r="I34" s="16"/>
    </row>
    <row r="35" spans="2:9" x14ac:dyDescent="0.25">
      <c r="C35" s="12"/>
      <c r="D35" s="12"/>
      <c r="E35" s="15"/>
      <c r="F35" s="15"/>
      <c r="G35" s="20"/>
      <c r="H35" s="15"/>
      <c r="I35" s="16"/>
    </row>
    <row r="36" spans="2:9" x14ac:dyDescent="0.25">
      <c r="C36" s="12"/>
      <c r="D36" s="12"/>
      <c r="E36" s="15"/>
      <c r="F36" s="15"/>
      <c r="G36" s="20"/>
      <c r="H36" s="15"/>
      <c r="I36" s="16"/>
    </row>
    <row r="37" spans="2:9" x14ac:dyDescent="0.25">
      <c r="C37" s="12"/>
      <c r="D37" s="12"/>
      <c r="E37" s="15"/>
      <c r="F37" s="15"/>
      <c r="G37" s="20"/>
      <c r="H37" s="15"/>
      <c r="I37" s="16"/>
    </row>
    <row r="38" spans="2:9" x14ac:dyDescent="0.25">
      <c r="D38" s="12"/>
      <c r="E38" s="15"/>
      <c r="F38" s="15"/>
      <c r="G38" s="20"/>
      <c r="H38" s="15"/>
      <c r="I38" s="16"/>
    </row>
    <row r="39" spans="2:9" x14ac:dyDescent="0.25">
      <c r="B39" s="12"/>
      <c r="C39" s="13"/>
      <c r="D39" s="12"/>
      <c r="E39" s="12"/>
      <c r="F39" s="12"/>
      <c r="G39" s="20"/>
      <c r="H39" s="12"/>
      <c r="I39" s="16"/>
    </row>
    <row r="40" spans="2:9" x14ac:dyDescent="0.25">
      <c r="B40" s="12"/>
      <c r="C40" s="14"/>
      <c r="D40" s="12"/>
      <c r="E40" s="12"/>
      <c r="F40" s="12"/>
      <c r="G40" s="20"/>
      <c r="H40" s="12"/>
      <c r="I40" s="16"/>
    </row>
    <row r="41" spans="2:9" x14ac:dyDescent="0.25">
      <c r="B41" s="12"/>
      <c r="C41" s="12"/>
      <c r="D41" s="12"/>
      <c r="E41" s="15"/>
      <c r="F41" s="15"/>
      <c r="G41" s="20"/>
      <c r="H41" s="15"/>
      <c r="I41" s="16"/>
    </row>
    <row r="42" spans="2:9" x14ac:dyDescent="0.25">
      <c r="B42" s="12"/>
      <c r="C42" s="12"/>
      <c r="D42" s="12"/>
      <c r="E42" s="15"/>
      <c r="F42" s="15"/>
      <c r="G42" s="20"/>
      <c r="H42" s="15"/>
      <c r="I42" s="16"/>
    </row>
    <row r="43" spans="2:9" x14ac:dyDescent="0.25">
      <c r="B43" s="12"/>
      <c r="C43" s="12"/>
      <c r="D43" s="12"/>
      <c r="E43" s="15"/>
      <c r="F43" s="15"/>
      <c r="G43" s="20"/>
      <c r="H43" s="15"/>
      <c r="I43" s="16"/>
    </row>
    <row r="44" spans="2:9" x14ac:dyDescent="0.25">
      <c r="B44" s="12"/>
      <c r="C44" s="12"/>
      <c r="D44" s="12"/>
      <c r="E44" s="15"/>
      <c r="F44" s="15"/>
      <c r="G44" s="20"/>
      <c r="H44" s="15"/>
      <c r="I44" s="16"/>
    </row>
    <row r="45" spans="2:9" x14ac:dyDescent="0.25">
      <c r="B45" s="12"/>
      <c r="C45" s="12"/>
      <c r="D45" s="12"/>
      <c r="E45" s="15"/>
      <c r="F45" s="15"/>
      <c r="G45" s="20"/>
      <c r="H45" s="15"/>
      <c r="I45" s="16"/>
    </row>
    <row r="46" spans="2:9" x14ac:dyDescent="0.25">
      <c r="B46" s="12"/>
      <c r="C46" s="12"/>
      <c r="D46" s="12"/>
      <c r="E46" s="15"/>
      <c r="F46" s="15"/>
      <c r="G46" s="20"/>
      <c r="H46" s="15"/>
      <c r="I46" s="16"/>
    </row>
    <row r="47" spans="2:9" x14ac:dyDescent="0.25">
      <c r="B47" s="12"/>
      <c r="C47" s="12"/>
      <c r="D47" s="12"/>
      <c r="E47" s="15"/>
      <c r="F47" s="15"/>
      <c r="G47" s="20"/>
      <c r="H47" s="15"/>
      <c r="I47" s="16"/>
    </row>
    <row r="48" spans="2:9" x14ac:dyDescent="0.25">
      <c r="B48" s="12"/>
      <c r="C48" s="12"/>
      <c r="D48" s="12"/>
      <c r="E48" s="15"/>
      <c r="F48" s="15"/>
      <c r="G48" s="20"/>
      <c r="H48" s="15"/>
      <c r="I48" s="16"/>
    </row>
    <row r="49" spans="2:9" x14ac:dyDescent="0.25">
      <c r="B49" s="12"/>
      <c r="C49" s="12"/>
      <c r="D49" s="12"/>
      <c r="E49" s="15"/>
      <c r="F49" s="15"/>
      <c r="G49" s="20"/>
      <c r="H49" s="15"/>
      <c r="I49" s="16"/>
    </row>
    <row r="50" spans="2:9" x14ac:dyDescent="0.25">
      <c r="B50" s="12"/>
      <c r="C50" s="12"/>
      <c r="D50" s="12"/>
      <c r="E50" s="15"/>
      <c r="F50" s="15"/>
      <c r="G50" s="20"/>
      <c r="H50" s="15"/>
      <c r="I50" s="16"/>
    </row>
    <row r="51" spans="2:9" x14ac:dyDescent="0.25">
      <c r="B51" s="12"/>
      <c r="C51" s="12"/>
      <c r="D51" s="12"/>
      <c r="E51" s="15"/>
      <c r="F51" s="15"/>
      <c r="G51" s="20"/>
      <c r="H51" s="15"/>
      <c r="I51" s="16"/>
    </row>
    <row r="52" spans="2:9" x14ac:dyDescent="0.25">
      <c r="B52" s="12"/>
      <c r="C52" s="12"/>
      <c r="D52" s="12"/>
      <c r="E52" s="15"/>
      <c r="F52" s="15"/>
      <c r="G52" s="20"/>
      <c r="H52" s="15"/>
      <c r="I52" s="16"/>
    </row>
    <row r="53" spans="2:9" x14ac:dyDescent="0.25">
      <c r="B53" s="12"/>
      <c r="C53" s="12"/>
      <c r="D53" s="12"/>
      <c r="E53" s="15"/>
      <c r="F53" s="15"/>
      <c r="G53" s="20"/>
      <c r="H53" s="15"/>
      <c r="I53" s="16"/>
    </row>
    <row r="54" spans="2:9" x14ac:dyDescent="0.25">
      <c r="B54" s="12"/>
      <c r="D54" s="12"/>
      <c r="E54" s="15"/>
      <c r="F54" s="15"/>
      <c r="G54" s="20"/>
      <c r="H54" s="15"/>
      <c r="I54" s="16"/>
    </row>
    <row r="55" spans="2:9" ht="15" customHeight="1" x14ac:dyDescent="0.25">
      <c r="B55" s="10"/>
      <c r="C55" s="10"/>
      <c r="D55" s="11"/>
      <c r="E55" s="11"/>
      <c r="F55" s="11"/>
      <c r="G55" s="23"/>
      <c r="H55" s="11"/>
      <c r="I55" s="17"/>
    </row>
    <row r="56" spans="2:9" x14ac:dyDescent="0.25">
      <c r="B56" s="12"/>
      <c r="C56" s="13"/>
      <c r="D56" s="12"/>
      <c r="E56" s="12"/>
      <c r="F56" s="12"/>
      <c r="G56" s="20"/>
      <c r="H56" s="12"/>
      <c r="I56" s="16"/>
    </row>
    <row r="57" spans="2:9" x14ac:dyDescent="0.25">
      <c r="B57" s="12"/>
      <c r="C57" s="14"/>
      <c r="D57" s="12"/>
      <c r="E57" s="12"/>
      <c r="F57" s="12"/>
      <c r="G57" s="20"/>
      <c r="H57" s="12"/>
      <c r="I57" s="16"/>
    </row>
    <row r="58" spans="2:9" x14ac:dyDescent="0.25">
      <c r="B58" s="12"/>
      <c r="C58" s="12"/>
      <c r="D58" s="12"/>
      <c r="E58" s="15"/>
      <c r="F58" s="15"/>
      <c r="G58" s="20"/>
      <c r="H58" s="15"/>
      <c r="I58" s="16"/>
    </row>
    <row r="59" spans="2:9" x14ac:dyDescent="0.25">
      <c r="B59" s="12"/>
      <c r="C59" s="12"/>
      <c r="D59" s="12"/>
      <c r="E59" s="15"/>
      <c r="F59" s="15"/>
      <c r="G59" s="20"/>
      <c r="H59" s="15"/>
      <c r="I59" s="16"/>
    </row>
    <row r="60" spans="2:9" x14ac:dyDescent="0.25">
      <c r="B60" s="12"/>
      <c r="C60" s="12"/>
      <c r="D60" s="12"/>
      <c r="E60" s="15"/>
      <c r="F60" s="15"/>
      <c r="G60" s="20"/>
      <c r="H60" s="15"/>
      <c r="I60" s="16"/>
    </row>
    <row r="61" spans="2:9" x14ac:dyDescent="0.25">
      <c r="B61" s="12"/>
      <c r="C61" s="12"/>
      <c r="D61" s="12"/>
      <c r="E61" s="15"/>
      <c r="F61" s="15"/>
      <c r="G61" s="20"/>
      <c r="H61" s="15"/>
      <c r="I61" s="16"/>
    </row>
    <row r="62" spans="2:9" x14ac:dyDescent="0.25">
      <c r="B62" s="12"/>
      <c r="C62" s="12"/>
      <c r="D62" s="12"/>
      <c r="E62" s="15"/>
      <c r="F62" s="15"/>
      <c r="G62" s="20"/>
      <c r="H62" s="15"/>
      <c r="I62" s="16"/>
    </row>
    <row r="63" spans="2:9" x14ac:dyDescent="0.25">
      <c r="B63" s="12"/>
      <c r="C63" s="12"/>
      <c r="D63" s="12"/>
      <c r="E63" s="15"/>
      <c r="F63" s="15"/>
      <c r="G63" s="20"/>
      <c r="H63" s="15"/>
      <c r="I63" s="16"/>
    </row>
    <row r="64" spans="2:9" x14ac:dyDescent="0.25">
      <c r="B64" s="12"/>
      <c r="C64" s="12"/>
      <c r="D64" s="12"/>
      <c r="E64" s="15"/>
      <c r="F64" s="15"/>
      <c r="G64" s="20"/>
      <c r="H64" s="15"/>
      <c r="I64" s="16"/>
    </row>
    <row r="65" spans="2:9" x14ac:dyDescent="0.25">
      <c r="B65" s="12"/>
      <c r="C65" s="12"/>
      <c r="D65" s="12"/>
      <c r="E65" s="15"/>
      <c r="F65" s="15"/>
      <c r="G65" s="20"/>
      <c r="H65" s="15"/>
      <c r="I65" s="16"/>
    </row>
    <row r="66" spans="2:9" x14ac:dyDescent="0.25">
      <c r="B66" s="12"/>
      <c r="C66" s="12"/>
      <c r="D66" s="12"/>
      <c r="E66" s="15"/>
      <c r="F66" s="15"/>
      <c r="G66" s="20"/>
      <c r="H66" s="15"/>
      <c r="I66" s="16"/>
    </row>
    <row r="67" spans="2:9" x14ac:dyDescent="0.25">
      <c r="B67" s="12"/>
      <c r="C67" s="12"/>
      <c r="D67" s="12"/>
      <c r="E67" s="15"/>
      <c r="F67" s="15"/>
      <c r="G67" s="20"/>
      <c r="H67" s="15"/>
      <c r="I67" s="16"/>
    </row>
    <row r="68" spans="2:9" x14ac:dyDescent="0.25">
      <c r="B68" s="12"/>
      <c r="C68" s="12"/>
      <c r="D68" s="12"/>
      <c r="E68" s="15"/>
      <c r="F68" s="15"/>
      <c r="G68" s="20"/>
      <c r="H68" s="15"/>
      <c r="I68" s="16"/>
    </row>
    <row r="69" spans="2:9" x14ac:dyDescent="0.25">
      <c r="B69" s="12"/>
      <c r="C69" s="12"/>
      <c r="D69" s="12"/>
      <c r="E69" s="15"/>
      <c r="F69" s="15"/>
      <c r="G69" s="20"/>
      <c r="H69" s="15"/>
      <c r="I69" s="16"/>
    </row>
    <row r="70" spans="2:9" x14ac:dyDescent="0.25">
      <c r="B70" s="12"/>
      <c r="C70" s="12"/>
      <c r="D70" s="12"/>
      <c r="E70" s="15"/>
      <c r="F70" s="15"/>
      <c r="G70" s="20"/>
      <c r="H70" s="15"/>
      <c r="I70" s="16"/>
    </row>
    <row r="71" spans="2:9" x14ac:dyDescent="0.25">
      <c r="B71" s="12"/>
      <c r="D71" s="12"/>
      <c r="E71" s="15"/>
      <c r="F71" s="15"/>
      <c r="G71" s="20"/>
      <c r="H71" s="15"/>
      <c r="I71" s="16"/>
    </row>
  </sheetData>
  <pageMargins left="0.23622047244094491" right="0.23622047244094491" top="0.74803149606299213" bottom="0.74803149606299213" header="0.31496062992125984" footer="0.31496062992125984"/>
  <pageSetup scale="7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6"/>
  <sheetViews>
    <sheetView zoomScaleSheetLayoutView="115" workbookViewId="0">
      <selection activeCell="E23" sqref="E23"/>
    </sheetView>
  </sheetViews>
  <sheetFormatPr baseColWidth="10" defaultColWidth="11.42578125" defaultRowHeight="15" x14ac:dyDescent="0.25"/>
  <cols>
    <col min="1" max="1" width="1.42578125" style="1" customWidth="1"/>
    <col min="2" max="2" width="27.140625" style="1" customWidth="1"/>
    <col min="3" max="3" width="22.5703125" style="1" customWidth="1"/>
    <col min="4" max="4" width="25.140625" style="1" customWidth="1"/>
    <col min="5" max="5" width="11"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5" t="s">
        <v>3</v>
      </c>
      <c r="D1" s="3" t="s">
        <v>4</v>
      </c>
    </row>
    <row r="2" spans="2:6" ht="18.75" x14ac:dyDescent="0.3">
      <c r="B2" s="6" t="s">
        <v>2</v>
      </c>
    </row>
    <row r="3" spans="2:6" ht="15.75" x14ac:dyDescent="0.25">
      <c r="B3" s="7" t="s">
        <v>5</v>
      </c>
      <c r="E3" s="2"/>
      <c r="F3" s="2"/>
    </row>
    <row r="4" spans="2:6" ht="15.75" x14ac:dyDescent="0.25">
      <c r="B4" s="7" t="s">
        <v>6</v>
      </c>
      <c r="E4" s="2"/>
      <c r="F4" s="4"/>
    </row>
    <row r="6" spans="2:6" ht="15.75" x14ac:dyDescent="0.25">
      <c r="B6" s="9" t="s">
        <v>7</v>
      </c>
      <c r="C6" s="9" t="s">
        <v>29</v>
      </c>
      <c r="D6" s="9" t="s">
        <v>30</v>
      </c>
      <c r="E6" s="9" t="s">
        <v>9</v>
      </c>
    </row>
    <row r="7" spans="2:6" x14ac:dyDescent="0.25">
      <c r="B7" s="11"/>
      <c r="C7" s="11"/>
      <c r="D7" s="11"/>
      <c r="E7" s="11"/>
    </row>
    <row r="8" spans="2:6" x14ac:dyDescent="0.25">
      <c r="B8" s="12" t="s">
        <v>59</v>
      </c>
      <c r="C8" s="12" t="s">
        <v>15</v>
      </c>
      <c r="D8" s="12" t="s">
        <v>31</v>
      </c>
      <c r="E8" s="15">
        <v>6000</v>
      </c>
    </row>
    <row r="9" spans="2:6" x14ac:dyDescent="0.25">
      <c r="B9" s="12" t="s">
        <v>60</v>
      </c>
      <c r="C9" s="12" t="s">
        <v>15</v>
      </c>
      <c r="D9" s="12" t="s">
        <v>31</v>
      </c>
      <c r="E9" s="15">
        <v>12000</v>
      </c>
    </row>
    <row r="10" spans="2:6" x14ac:dyDescent="0.25">
      <c r="B10" s="12" t="s">
        <v>61</v>
      </c>
      <c r="C10" s="12" t="s">
        <v>15</v>
      </c>
      <c r="D10" s="12" t="s">
        <v>31</v>
      </c>
      <c r="E10" s="15">
        <v>8000</v>
      </c>
    </row>
    <row r="11" spans="2:6" x14ac:dyDescent="0.25">
      <c r="B11" s="12" t="s">
        <v>62</v>
      </c>
      <c r="C11" s="12" t="s">
        <v>15</v>
      </c>
      <c r="D11" s="12" t="s">
        <v>31</v>
      </c>
      <c r="E11" s="15">
        <v>2000</v>
      </c>
    </row>
    <row r="12" spans="2:6" x14ac:dyDescent="0.25">
      <c r="B12" s="12" t="s">
        <v>63</v>
      </c>
      <c r="C12" s="12" t="s">
        <v>16</v>
      </c>
      <c r="D12" s="12" t="s">
        <v>31</v>
      </c>
      <c r="E12" s="15">
        <v>1500</v>
      </c>
    </row>
    <row r="13" spans="2:6" x14ac:dyDescent="0.25">
      <c r="B13" s="12" t="s">
        <v>64</v>
      </c>
      <c r="C13" s="12" t="s">
        <v>16</v>
      </c>
      <c r="D13" s="12" t="s">
        <v>31</v>
      </c>
      <c r="E13" s="15">
        <v>4000</v>
      </c>
    </row>
    <row r="14" spans="2:6" x14ac:dyDescent="0.25">
      <c r="B14" s="12" t="s">
        <v>65</v>
      </c>
      <c r="C14" s="12" t="s">
        <v>16</v>
      </c>
      <c r="D14" s="12" t="s">
        <v>31</v>
      </c>
      <c r="E14" s="15">
        <v>1000</v>
      </c>
    </row>
    <row r="15" spans="2:6" x14ac:dyDescent="0.25">
      <c r="B15" s="12" t="s">
        <v>68</v>
      </c>
      <c r="C15" s="12" t="s">
        <v>17</v>
      </c>
      <c r="D15" s="12" t="s">
        <v>32</v>
      </c>
      <c r="E15" s="15">
        <v>500</v>
      </c>
    </row>
    <row r="16" spans="2:6" x14ac:dyDescent="0.25">
      <c r="B16" s="12" t="s">
        <v>67</v>
      </c>
      <c r="C16" s="12" t="s">
        <v>17</v>
      </c>
      <c r="D16" s="12" t="s">
        <v>32</v>
      </c>
      <c r="E16" s="15">
        <v>400</v>
      </c>
    </row>
    <row r="17" spans="2:5" x14ac:dyDescent="0.25">
      <c r="B17" s="12" t="s">
        <v>66</v>
      </c>
      <c r="C17" s="12" t="s">
        <v>17</v>
      </c>
      <c r="D17" s="12" t="s">
        <v>32</v>
      </c>
      <c r="E17" s="15">
        <v>1000</v>
      </c>
    </row>
    <row r="18" spans="2:5" x14ac:dyDescent="0.25">
      <c r="B18" s="12" t="s">
        <v>69</v>
      </c>
      <c r="C18" s="12" t="s">
        <v>17</v>
      </c>
      <c r="D18" s="12" t="s">
        <v>32</v>
      </c>
      <c r="E18" s="15">
        <v>4000</v>
      </c>
    </row>
    <row r="19" spans="2:5" x14ac:dyDescent="0.25">
      <c r="B19" s="12" t="s">
        <v>70</v>
      </c>
      <c r="C19" s="12" t="s">
        <v>17</v>
      </c>
      <c r="D19" s="12" t="s">
        <v>32</v>
      </c>
      <c r="E19" s="15">
        <v>10000</v>
      </c>
    </row>
    <row r="20" spans="2:5" x14ac:dyDescent="0.25">
      <c r="B20" s="12" t="s">
        <v>71</v>
      </c>
      <c r="C20" s="12" t="s">
        <v>19</v>
      </c>
      <c r="D20" s="12" t="s">
        <v>32</v>
      </c>
      <c r="E20" s="15">
        <v>500</v>
      </c>
    </row>
    <row r="21" spans="2:5" x14ac:dyDescent="0.25">
      <c r="B21" s="12" t="s">
        <v>72</v>
      </c>
      <c r="C21" s="12" t="s">
        <v>19</v>
      </c>
      <c r="D21" s="12" t="s">
        <v>32</v>
      </c>
      <c r="E21" s="15">
        <v>700</v>
      </c>
    </row>
    <row r="22" spans="2:5" x14ac:dyDescent="0.25">
      <c r="B22" s="12" t="s">
        <v>73</v>
      </c>
      <c r="C22" s="12" t="s">
        <v>18</v>
      </c>
      <c r="D22" s="12" t="s">
        <v>32</v>
      </c>
      <c r="E22" s="15">
        <v>400</v>
      </c>
    </row>
    <row r="23" spans="2:5" x14ac:dyDescent="0.25">
      <c r="B23" s="12" t="s">
        <v>74</v>
      </c>
      <c r="C23" s="12" t="s">
        <v>18</v>
      </c>
      <c r="D23" s="12" t="s">
        <v>32</v>
      </c>
      <c r="E23" s="15">
        <v>1500</v>
      </c>
    </row>
    <row r="24" spans="2:5" x14ac:dyDescent="0.25">
      <c r="B24" s="12" t="s">
        <v>75</v>
      </c>
      <c r="C24" s="12" t="s">
        <v>20</v>
      </c>
      <c r="D24" s="12" t="s">
        <v>33</v>
      </c>
      <c r="E24" s="15">
        <v>700</v>
      </c>
    </row>
    <row r="25" spans="2:5" x14ac:dyDescent="0.25">
      <c r="B25" s="12" t="s">
        <v>76</v>
      </c>
      <c r="C25" s="12" t="s">
        <v>20</v>
      </c>
      <c r="D25" s="12" t="s">
        <v>33</v>
      </c>
      <c r="E25" s="15">
        <v>1500</v>
      </c>
    </row>
    <row r="26" spans="2:5" x14ac:dyDescent="0.25">
      <c r="B26" s="12" t="s">
        <v>77</v>
      </c>
      <c r="C26" s="12" t="s">
        <v>20</v>
      </c>
      <c r="D26" s="12" t="s">
        <v>33</v>
      </c>
      <c r="E26" s="15">
        <v>400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zoomScaleSheetLayoutView="100" workbookViewId="0">
      <selection activeCell="B19" sqref="B19"/>
    </sheetView>
  </sheetViews>
  <sheetFormatPr baseColWidth="10" defaultColWidth="11.42578125" defaultRowHeight="15" x14ac:dyDescent="0.25"/>
  <cols>
    <col min="1" max="1" width="1.5703125" style="1" customWidth="1"/>
    <col min="2" max="2" width="27.7109375" style="1" customWidth="1"/>
    <col min="3" max="3" width="86" style="1" customWidth="1"/>
    <col min="4" max="4" width="2.85546875" style="1" customWidth="1"/>
    <col min="5" max="16384" width="11.42578125" style="1"/>
  </cols>
  <sheetData>
    <row r="1" spans="2:5" ht="26.25" x14ac:dyDescent="0.4">
      <c r="B1" s="5" t="s">
        <v>3</v>
      </c>
      <c r="D1" s="3"/>
    </row>
    <row r="2" spans="2:5" ht="18.75" x14ac:dyDescent="0.3">
      <c r="B2" s="6" t="s">
        <v>2</v>
      </c>
    </row>
    <row r="4" spans="2:5" ht="15.75" x14ac:dyDescent="0.25">
      <c r="B4" s="24" t="s">
        <v>35</v>
      </c>
    </row>
    <row r="5" spans="2:5" ht="15.75" x14ac:dyDescent="0.25">
      <c r="B5" s="24" t="s">
        <v>36</v>
      </c>
      <c r="C5" s="1" t="s">
        <v>37</v>
      </c>
    </row>
    <row r="6" spans="2:5" ht="15.75" x14ac:dyDescent="0.25">
      <c r="B6" s="9" t="s">
        <v>0</v>
      </c>
      <c r="C6" s="9" t="s">
        <v>1</v>
      </c>
    </row>
    <row r="7" spans="2:5" x14ac:dyDescent="0.25">
      <c r="B7" s="11"/>
      <c r="C7" s="11"/>
      <c r="D7" s="12"/>
      <c r="E7" s="11"/>
    </row>
    <row r="8" spans="2:5" ht="30" x14ac:dyDescent="0.25">
      <c r="B8" s="26" t="s">
        <v>7</v>
      </c>
      <c r="C8" s="27" t="s">
        <v>38</v>
      </c>
      <c r="D8" s="12"/>
      <c r="E8" s="15"/>
    </row>
    <row r="9" spans="2:5" ht="60" x14ac:dyDescent="0.25">
      <c r="B9" s="26" t="s">
        <v>29</v>
      </c>
      <c r="C9" s="27" t="s">
        <v>39</v>
      </c>
    </row>
    <row r="10" spans="2:5" ht="45" x14ac:dyDescent="0.25">
      <c r="B10" s="26" t="s">
        <v>30</v>
      </c>
      <c r="C10" s="27" t="s">
        <v>40</v>
      </c>
    </row>
    <row r="11" spans="2:5" ht="45" x14ac:dyDescent="0.25">
      <c r="B11" s="26" t="s">
        <v>9</v>
      </c>
      <c r="C11" s="27" t="s">
        <v>41</v>
      </c>
    </row>
    <row r="12" spans="2:5" x14ac:dyDescent="0.25">
      <c r="B12" s="12"/>
      <c r="C12" s="25"/>
    </row>
    <row r="13" spans="2:5" ht="15.75" x14ac:dyDescent="0.25">
      <c r="B13" s="24" t="s">
        <v>42</v>
      </c>
    </row>
    <row r="14" spans="2:5" ht="30" x14ac:dyDescent="0.25">
      <c r="B14" s="24" t="s">
        <v>36</v>
      </c>
      <c r="C14" s="28" t="s">
        <v>43</v>
      </c>
    </row>
    <row r="15" spans="2:5" ht="15.75" x14ac:dyDescent="0.25">
      <c r="B15" s="9" t="s">
        <v>0</v>
      </c>
      <c r="C15" s="9" t="s">
        <v>1</v>
      </c>
    </row>
    <row r="16" spans="2:5" x14ac:dyDescent="0.25">
      <c r="B16" s="11"/>
      <c r="C16" s="11"/>
      <c r="D16" s="12"/>
      <c r="E16" s="11"/>
    </row>
    <row r="17" spans="2:5" ht="30" x14ac:dyDescent="0.25">
      <c r="B17" s="26" t="s">
        <v>11</v>
      </c>
      <c r="C17" s="27" t="s">
        <v>50</v>
      </c>
      <c r="D17" s="12"/>
      <c r="E17" s="15"/>
    </row>
    <row r="18" spans="2:5" ht="30" x14ac:dyDescent="0.25">
      <c r="B18" s="26" t="s">
        <v>56</v>
      </c>
      <c r="C18" s="27" t="s">
        <v>51</v>
      </c>
    </row>
    <row r="19" spans="2:5" ht="60" x14ac:dyDescent="0.25">
      <c r="B19" s="26" t="s">
        <v>7</v>
      </c>
      <c r="C19" s="27" t="s">
        <v>49</v>
      </c>
    </row>
    <row r="20" spans="2:5" ht="45" x14ac:dyDescent="0.25">
      <c r="B20" s="26" t="s">
        <v>29</v>
      </c>
      <c r="C20" s="27" t="s">
        <v>48</v>
      </c>
    </row>
    <row r="21" spans="2:5" ht="45" x14ac:dyDescent="0.25">
      <c r="B21" s="26" t="s">
        <v>30</v>
      </c>
      <c r="C21" s="27" t="s">
        <v>47</v>
      </c>
    </row>
    <row r="22" spans="2:5" ht="30" x14ac:dyDescent="0.25">
      <c r="B22" s="26" t="s">
        <v>8</v>
      </c>
      <c r="C22" s="27" t="s">
        <v>45</v>
      </c>
    </row>
    <row r="23" spans="2:5" ht="45" x14ac:dyDescent="0.25">
      <c r="B23" s="26" t="s">
        <v>9</v>
      </c>
      <c r="C23" s="27" t="s">
        <v>46</v>
      </c>
    </row>
    <row r="24" spans="2:5" ht="30" x14ac:dyDescent="0.25">
      <c r="B24" s="26" t="s">
        <v>10</v>
      </c>
      <c r="C24" s="27" t="s">
        <v>44</v>
      </c>
    </row>
    <row r="26" spans="2:5" ht="15.75" x14ac:dyDescent="0.25">
      <c r="B26" s="24" t="s">
        <v>52</v>
      </c>
    </row>
    <row r="27" spans="2:5" ht="30" x14ac:dyDescent="0.25">
      <c r="B27" s="24" t="s">
        <v>36</v>
      </c>
      <c r="C27" s="28" t="s">
        <v>53</v>
      </c>
    </row>
    <row r="28" spans="2:5" ht="15.75" x14ac:dyDescent="0.25">
      <c r="B28" s="9" t="s">
        <v>0</v>
      </c>
      <c r="C28" s="9" t="s">
        <v>1</v>
      </c>
    </row>
    <row r="29" spans="2:5" x14ac:dyDescent="0.25">
      <c r="B29" s="11"/>
      <c r="C29" s="11"/>
      <c r="D29" s="12"/>
      <c r="E29" s="11"/>
    </row>
    <row r="30" spans="2:5" ht="30" x14ac:dyDescent="0.25">
      <c r="B30" s="26" t="s">
        <v>27</v>
      </c>
      <c r="C30" s="27" t="s">
        <v>54</v>
      </c>
      <c r="D30" s="12"/>
      <c r="E30" s="15"/>
    </row>
    <row r="31" spans="2:5" ht="60" x14ac:dyDescent="0.25">
      <c r="B31" s="26" t="s">
        <v>28</v>
      </c>
      <c r="C31" s="27" t="s">
        <v>49</v>
      </c>
    </row>
    <row r="32" spans="2:5" ht="45" x14ac:dyDescent="0.25">
      <c r="B32" s="26" t="s">
        <v>30</v>
      </c>
      <c r="C32" s="27" t="s">
        <v>47</v>
      </c>
    </row>
    <row r="33" spans="2:3" ht="45" x14ac:dyDescent="0.25">
      <c r="B33" s="26" t="s">
        <v>9</v>
      </c>
      <c r="C33" s="27" t="s">
        <v>46</v>
      </c>
    </row>
    <row r="34" spans="2:3" ht="30" x14ac:dyDescent="0.25">
      <c r="B34" s="26" t="s">
        <v>10</v>
      </c>
      <c r="C34" s="27" t="s">
        <v>55</v>
      </c>
    </row>
  </sheetData>
  <pageMargins left="0.7" right="0.7" top="0.75" bottom="0.75" header="0.3" footer="0.3"/>
  <pageSetup paperSize="9" scale="6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DE189D277BD07488664EE36F8B6CA3B" ma:contentTypeVersion="10" ma:contentTypeDescription="Crear nuevo documento." ma:contentTypeScope="" ma:versionID="e249407ac688d3b450643a725cf051b4">
  <xsd:schema xmlns:xsd="http://www.w3.org/2001/XMLSchema" xmlns:xs="http://www.w3.org/2001/XMLSchema" xmlns:p="http://schemas.microsoft.com/office/2006/metadata/properties" xmlns:ns2="bfadcc5b-0aab-4dfc-9f86-989fc65edd3a" targetNamespace="http://schemas.microsoft.com/office/2006/metadata/properties" ma:root="true" ma:fieldsID="79424ed7b4b4e642ed8d189cf2ee46c1" ns2:_="">
    <xsd:import namespace="bfadcc5b-0aab-4dfc-9f86-989fc65edd3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adcc5b-0aab-4dfc-9f86-989fc65edd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3DFB0-A376-4DCD-8342-DBEE6DE178C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BBD869-F3F9-4F8B-9045-8E1ECF878998}">
  <ds:schemaRefs>
    <ds:schemaRef ds:uri="http://schemas.microsoft.com/sharepoint/v3/contenttype/forms"/>
  </ds:schemaRefs>
</ds:datastoreItem>
</file>

<file path=customXml/itemProps3.xml><?xml version="1.0" encoding="utf-8"?>
<ds:datastoreItem xmlns:ds="http://schemas.openxmlformats.org/officeDocument/2006/customXml" ds:itemID="{27FEA940-8A55-4DEC-A513-CD5BBA2820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adcc5b-0aab-4dfc-9f86-989fc65ed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BASTIAN ALBERTO GARRIDO NAGUIL</cp:lastModifiedBy>
  <cp:lastPrinted>2014-10-16T17:27:06Z</cp:lastPrinted>
  <dcterms:created xsi:type="dcterms:W3CDTF">2012-09-02T03:53:17Z</dcterms:created>
  <dcterms:modified xsi:type="dcterms:W3CDTF">2025-05-20T01:02:34Z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