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"/>
    <numFmt numFmtId="167" formatCode="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2"/>
    </font>
    <font>
      <sz val="10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zxx" sz="1200" spc="-1" strike="noStrike">
                <a:latin typeface="Times New Roman"/>
              </a:defRPr>
            </a:pPr>
            <a:r>
              <a:rPr b="0" lang="zxx" sz="1200" spc="-1" strike="noStrike">
                <a:latin typeface="Times New Roman"/>
              </a:rPr>
              <a:t>Reduction in collisions between CO2 molecules and earth bounced photons when the CO2 molecules are made 4X heavier by complexation with another gas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ff0000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lang="zxx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lang="zxx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Sheet1!$A$10:$A$12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6</c:v>
                </c:pt>
              </c:numCache>
            </c:numRef>
          </c:xVal>
          <c:yVal>
            <c:numRef>
              <c:f>Sheet1!$B$10:$B$12</c:f>
              <c:numCache>
                <c:formatCode>General</c:formatCode>
                <c:ptCount val="3"/>
                <c:pt idx="0">
                  <c:v>1.47712125471966</c:v>
                </c:pt>
                <c:pt idx="1">
                  <c:v>0.903089986991943</c:v>
                </c:pt>
                <c:pt idx="2">
                  <c:v>0.301029995663981</c:v>
                </c:pt>
              </c:numCache>
            </c:numRef>
          </c:yVal>
          <c:smooth val="0"/>
        </c:ser>
        <c:axId val="76786682"/>
        <c:axId val="83877755"/>
      </c:scatterChart>
      <c:valAx>
        <c:axId val="767866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zxx" sz="1000" spc="-1" strike="noStrike">
                    <a:latin typeface="Times New Roman"/>
                  </a:defRPr>
                </a:pPr>
                <a:r>
                  <a:rPr b="0" lang="zxx" sz="1000" spc="-1" strike="noStrike">
                    <a:latin typeface="Times New Roman"/>
                  </a:rPr>
                  <a:t>Log (speed ratio) of earth bounced photons to CO2 molecules</a:t>
                </a:r>
              </a:p>
            </c:rich>
          </c:tx>
          <c:layout>
            <c:manualLayout>
              <c:xMode val="edge"/>
              <c:yMode val="edge"/>
              <c:x val="0.2638125"/>
              <c:y val="0.88866666666666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zxx" sz="1000" spc="-1" strike="noStrike">
                <a:latin typeface="Arial"/>
              </a:defRPr>
            </a:pPr>
          </a:p>
        </c:txPr>
        <c:crossAx val="83877755"/>
        <c:crosses val="autoZero"/>
        <c:crossBetween val="between"/>
      </c:valAx>
      <c:valAx>
        <c:axId val="8387775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zxx" sz="1000" spc="-1" strike="noStrike">
                    <a:latin typeface="Times New Roman"/>
                  </a:defRPr>
                </a:pPr>
                <a:r>
                  <a:rPr b="0" lang="zxx" sz="1000" spc="-1" strike="noStrike">
                    <a:latin typeface="Times New Roman"/>
                  </a:rPr>
                  <a:t>Log (Percent) reduction in Collisions between earth bounced photons and CO2 molecules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zxx" sz="1000" spc="-1" strike="noStrike">
                <a:latin typeface="Arial"/>
              </a:defRPr>
            </a:pPr>
          </a:p>
        </c:txPr>
        <c:crossAx val="7678668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zxx" sz="1200" spc="-1" strike="noStrike">
                <a:latin typeface="Times New Roman"/>
              </a:defRPr>
            </a:pPr>
            <a:r>
              <a:rPr b="0" lang="zxx" sz="1200" spc="-1" strike="noStrike">
                <a:latin typeface="Times New Roman"/>
              </a:rPr>
              <a:t>Earth's OLR intensity as a function of wavelength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75"/>
          <c:y val="0.135555555555556"/>
          <c:w val="0.841875"/>
          <c:h val="0.73955555555555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90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6"/>
            <c:marker>
              <c:symbol val="square"/>
              <c:size val="8"/>
              <c:spPr>
                <a:solidFill>
                  <a:srgbClr val="ff0000"/>
                </a:solidFill>
              </c:spPr>
            </c:marker>
          </c:dPt>
          <c:dPt>
            <c:idx val="7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13"/>
            <c:marker>
              <c:symbol val="square"/>
              <c:size val="8"/>
              <c:spPr>
                <a:solidFill>
                  <a:srgbClr val="ff0000"/>
                </a:solidFill>
              </c:spPr>
            </c:marker>
          </c:dPt>
          <c:dLbls>
            <c:dLbl>
              <c:idx val="6"/>
              <c:txPr>
                <a:bodyPr wrap="none"/>
                <a:lstStyle/>
                <a:p>
                  <a:pPr>
                    <a:defRPr b="0" lang="zxx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lang="zxx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txPr>
                <a:bodyPr wrap="none"/>
                <a:lstStyle/>
                <a:p>
                  <a:pPr>
                    <a:defRPr b="0" lang="zxx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lang="zxx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Sheet2!$F$5:$F$29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14</c:v>
                </c:pt>
                <c:pt idx="8">
                  <c:v>14.7</c:v>
                </c:pt>
                <c:pt idx="9">
                  <c:v>15</c:v>
                </c:pt>
                <c:pt idx="10">
                  <c:v>15.3</c:v>
                </c:pt>
                <c:pt idx="11">
                  <c:v>15.5</c:v>
                </c:pt>
                <c:pt idx="12">
                  <c:v>16</c:v>
                </c:pt>
                <c:pt idx="13">
                  <c:v>17</c:v>
                </c:pt>
                <c:pt idx="14">
                  <c:v>19</c:v>
                </c:pt>
                <c:pt idx="15">
                  <c:v>21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60</c:v>
                </c:pt>
                <c:pt idx="21">
                  <c:v>70</c:v>
                </c:pt>
                <c:pt idx="22">
                  <c:v>80</c:v>
                </c:pt>
                <c:pt idx="23">
                  <c:v>90</c:v>
                </c:pt>
                <c:pt idx="24">
                  <c:v>100</c:v>
                </c:pt>
              </c:numCache>
            </c:numRef>
          </c:xVal>
          <c:yVal>
            <c:numRef>
              <c:f>Sheet2!$G$5:$G$29</c:f>
              <c:numCache>
                <c:formatCode>General</c:formatCode>
                <c:ptCount val="25"/>
                <c:pt idx="0">
                  <c:v>0.564624610652825</c:v>
                </c:pt>
                <c:pt idx="1">
                  <c:v>3.81224591735658</c:v>
                </c:pt>
                <c:pt idx="2">
                  <c:v>12.9565849601991</c:v>
                </c:pt>
                <c:pt idx="3">
                  <c:v>53.5255469500292</c:v>
                </c:pt>
                <c:pt idx="4">
                  <c:v>110.539018478299</c:v>
                </c:pt>
                <c:pt idx="5">
                  <c:v>160.639314552899</c:v>
                </c:pt>
                <c:pt idx="6">
                  <c:v>190.815321642446</c:v>
                </c:pt>
                <c:pt idx="7">
                  <c:v>197.793518064217</c:v>
                </c:pt>
                <c:pt idx="8">
                  <c:v>199.796574875394</c:v>
                </c:pt>
                <c:pt idx="9">
                  <c:v>200</c:v>
                </c:pt>
                <c:pt idx="10">
                  <c:v>199.840969887407</c:v>
                </c:pt>
                <c:pt idx="11">
                  <c:v>199.544329418383</c:v>
                </c:pt>
                <c:pt idx="12">
                  <c:v>198.182929277328</c:v>
                </c:pt>
                <c:pt idx="13">
                  <c:v>193.145495298697</c:v>
                </c:pt>
                <c:pt idx="14">
                  <c:v>176.434106561389</c:v>
                </c:pt>
                <c:pt idx="15">
                  <c:v>155.035276663485</c:v>
                </c:pt>
                <c:pt idx="16">
                  <c:v>111.065198292048</c:v>
                </c:pt>
                <c:pt idx="17">
                  <c:v>67.6374726932198</c:v>
                </c:pt>
                <c:pt idx="18">
                  <c:v>39.545421172447</c:v>
                </c:pt>
                <c:pt idx="19">
                  <c:v>22.7732695490272</c:v>
                </c:pt>
                <c:pt idx="20">
                  <c:v>2.59932753536566</c:v>
                </c:pt>
                <c:pt idx="21">
                  <c:v>0.936965964247034</c:v>
                </c:pt>
                <c:pt idx="22">
                  <c:v>0.354897428659637</c:v>
                </c:pt>
                <c:pt idx="23">
                  <c:v>0.140965266711538</c:v>
                </c:pt>
                <c:pt idx="24">
                  <c:v>0.0585200874714445</c:v>
                </c:pt>
              </c:numCache>
            </c:numRef>
          </c:yVal>
          <c:smooth val="0"/>
        </c:ser>
        <c:axId val="9053341"/>
        <c:axId val="40332257"/>
      </c:scatterChart>
      <c:valAx>
        <c:axId val="9053341"/>
        <c:scaling>
          <c:logBase val="10"/>
          <c:orientation val="minMax"/>
          <c:min val="2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zxx" sz="1000" spc="-1" strike="noStrike">
                    <a:latin typeface="Times New Roman"/>
                  </a:defRPr>
                </a:pPr>
                <a:r>
                  <a:rPr b="0" lang="zxx" sz="1000" spc="-1" strike="noStrike">
                    <a:latin typeface="Times New Roman"/>
                  </a:rPr>
                  <a:t>Wavelength (Micrometers)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zxx" sz="1000" spc="-1" strike="noStrike">
                <a:latin typeface="Arial"/>
              </a:defRPr>
            </a:pPr>
          </a:p>
        </c:txPr>
        <c:crossAx val="40332257"/>
        <c:crosses val="autoZero"/>
        <c:crossBetween val="between"/>
      </c:valAx>
      <c:valAx>
        <c:axId val="40332257"/>
        <c:scaling>
          <c:orientation val="minMax"/>
          <c:max val="2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zxx" sz="1000" spc="-1" strike="noStrike">
                    <a:latin typeface="Times New Roman"/>
                  </a:defRPr>
                </a:pPr>
                <a:r>
                  <a:rPr b="0" lang="zxx" sz="1000" spc="-1" strike="noStrike">
                    <a:latin typeface="Times New Roman"/>
                  </a:rPr>
                  <a:t>Spectral irradiance per log2 (lambda/lambda0) (W/m2)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zxx" sz="1000" spc="-1" strike="noStrike">
                <a:latin typeface="Arial"/>
              </a:defRPr>
            </a:pPr>
          </a:p>
        </c:txPr>
        <c:crossAx val="905334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297360</xdr:colOff>
      <xdr:row>15</xdr:row>
      <xdr:rowOff>23760</xdr:rowOff>
    </xdr:from>
    <xdr:to>
      <xdr:col>8</xdr:col>
      <xdr:colOff>367560</xdr:colOff>
      <xdr:row>35</xdr:row>
      <xdr:rowOff>12240</xdr:rowOff>
    </xdr:to>
    <xdr:graphicFrame>
      <xdr:nvGraphicFramePr>
        <xdr:cNvPr id="0" name=""/>
        <xdr:cNvGraphicFramePr/>
      </xdr:nvGraphicFramePr>
      <xdr:xfrm>
        <a:off x="1110240" y="2462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682200</xdr:colOff>
      <xdr:row>30</xdr:row>
      <xdr:rowOff>150840</xdr:rowOff>
    </xdr:from>
    <xdr:to>
      <xdr:col>7</xdr:col>
      <xdr:colOff>752400</xdr:colOff>
      <xdr:row>50</xdr:row>
      <xdr:rowOff>139320</xdr:rowOff>
    </xdr:to>
    <xdr:graphicFrame>
      <xdr:nvGraphicFramePr>
        <xdr:cNvPr id="1" name=""/>
        <xdr:cNvGraphicFramePr/>
      </xdr:nvGraphicFramePr>
      <xdr:xfrm>
        <a:off x="682200" y="5027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true" showOutlineSymbols="true" defaultGridColor="true" view="normal" topLeftCell="A13" colorId="64" zoomScale="200" zoomScaleNormal="200" zoomScalePageLayoutView="100" workbookViewId="0">
      <selection pane="topLeft" activeCell="K6" activeCellId="0" sqref="K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100</v>
      </c>
      <c r="B1" s="0" t="n">
        <v>30</v>
      </c>
    </row>
    <row r="2" customFormat="false" ht="12.8" hidden="false" customHeight="false" outlineLevel="0" collapsed="false">
      <c r="A2" s="0" t="n">
        <v>1000</v>
      </c>
      <c r="B2" s="0" t="n">
        <v>8</v>
      </c>
    </row>
    <row r="3" customFormat="false" ht="12.8" hidden="false" customHeight="false" outlineLevel="0" collapsed="false">
      <c r="A3" s="0" t="n">
        <v>1000000</v>
      </c>
      <c r="B3" s="0" t="n">
        <v>0.8</v>
      </c>
    </row>
    <row r="6" customFormat="false" ht="12.8" hidden="false" customHeight="false" outlineLevel="0" collapsed="false">
      <c r="A6" s="0" t="n">
        <v>0</v>
      </c>
      <c r="B6" s="0" t="n">
        <v>30</v>
      </c>
    </row>
    <row r="7" customFormat="false" ht="12.8" hidden="false" customHeight="false" outlineLevel="0" collapsed="false">
      <c r="A7" s="0" t="n">
        <v>3</v>
      </c>
      <c r="B7" s="0" t="n">
        <v>8</v>
      </c>
    </row>
    <row r="8" customFormat="false" ht="12.8" hidden="false" customHeight="false" outlineLevel="0" collapsed="false">
      <c r="A8" s="0" t="n">
        <v>6</v>
      </c>
      <c r="B8" s="0" t="n">
        <v>0.8</v>
      </c>
    </row>
    <row r="10" customFormat="false" ht="12.8" hidden="false" customHeight="false" outlineLevel="0" collapsed="false">
      <c r="A10" s="0" t="n">
        <v>0</v>
      </c>
      <c r="B10" s="0" t="n">
        <f aca="false">+LOG(30)</f>
        <v>1.47712125471966</v>
      </c>
    </row>
    <row r="11" customFormat="false" ht="12.8" hidden="false" customHeight="false" outlineLevel="0" collapsed="false">
      <c r="A11" s="0" t="n">
        <v>3</v>
      </c>
      <c r="B11" s="0" t="n">
        <f aca="false">+LOG(8)</f>
        <v>0.903089986991943</v>
      </c>
    </row>
    <row r="12" customFormat="false" ht="12.8" hidden="false" customHeight="false" outlineLevel="0" collapsed="false">
      <c r="A12" s="0" t="n">
        <v>6</v>
      </c>
      <c r="B12" s="0" t="n">
        <f aca="false">+LOG(2)</f>
        <v>0.301029995663981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9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I11" activeCellId="0" sqref="I1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f aca="false">+LOGNORMDIST(15,1,300)</f>
        <v>0.502271365869473</v>
      </c>
      <c r="B1" s="0" t="n">
        <f aca="false">+LOGNORMDIST(1,0,1)</f>
        <v>0.5</v>
      </c>
      <c r="D1" s="0" t="n">
        <v>0.47</v>
      </c>
      <c r="G1" s="0" t="n">
        <f aca="false">+2.718^($D$2+(($D$1^2)/2))</f>
        <v>20.9080604724509</v>
      </c>
    </row>
    <row r="2" customFormat="false" ht="12.8" hidden="false" customHeight="false" outlineLevel="0" collapsed="false">
      <c r="A2" s="0" t="n">
        <f aca="false">+LOGNORMDIST(14.9,1,300)</f>
        <v>0.50226247094579</v>
      </c>
      <c r="B2" s="0" t="n">
        <f aca="false">+LOGNORMDIST(0.9,0,1)</f>
        <v>0.458044872785659</v>
      </c>
      <c r="D2" s="0" t="n">
        <v>2.93</v>
      </c>
    </row>
    <row r="5" customFormat="false" ht="12.8" hidden="false" customHeight="false" outlineLevel="0" collapsed="false">
      <c r="A5" s="0" t="n">
        <v>3</v>
      </c>
      <c r="B5" s="0" t="n">
        <f aca="false">+$D5*(2.718^$C5)</f>
        <v>0.000142935814149699</v>
      </c>
      <c r="C5" s="0" t="n">
        <f aca="false">+(-((LN($A5)-$D$2)^2)/(2*($D$1^2)))</f>
        <v>-7.59162731828307</v>
      </c>
      <c r="D5" s="0" t="n">
        <f aca="false">+1/((SQRT(2*3.14))*$A5*$D$1)</f>
        <v>0.283009533499157</v>
      </c>
      <c r="F5" s="0" t="n">
        <v>3</v>
      </c>
      <c r="G5" s="1" t="n">
        <f aca="false">+$B5*200/$B$14</f>
        <v>0.564624610652825</v>
      </c>
      <c r="H5" s="1" t="n">
        <f aca="false">+$G5*31.8/200</f>
        <v>0.0897753130937992</v>
      </c>
      <c r="I5" s="0" t="n">
        <v>0.97</v>
      </c>
      <c r="J5" s="0" t="n">
        <v>1.8</v>
      </c>
      <c r="K5" s="0" t="n">
        <v>0.56</v>
      </c>
    </row>
    <row r="6" customFormat="false" ht="12.8" hidden="false" customHeight="false" outlineLevel="0" collapsed="false">
      <c r="A6" s="0" t="n">
        <v>4</v>
      </c>
      <c r="B6" s="0" t="n">
        <f aca="false">+$D6*(2.718^$C6)</f>
        <v>0.000965077440223869</v>
      </c>
      <c r="C6" s="0" t="n">
        <f aca="false">+(-((LN($A6)-$D$2)^2)/(2*($D$1^2)))</f>
        <v>-5.39390470690414</v>
      </c>
      <c r="D6" s="0" t="n">
        <f aca="false">+1/((SQRT(2*3.14))*$A6*$D$1)</f>
        <v>0.212257150124368</v>
      </c>
      <c r="F6" s="0" t="n">
        <v>4</v>
      </c>
      <c r="G6" s="1" t="n">
        <f aca="false">+$B6*200/$B$14</f>
        <v>3.81224591735658</v>
      </c>
      <c r="H6" s="1" t="n">
        <f aca="false">+$G6*31.8/200</f>
        <v>0.606147100859696</v>
      </c>
      <c r="I6" s="0" t="n">
        <v>3.65</v>
      </c>
      <c r="J6" s="0" t="n">
        <v>5.95</v>
      </c>
      <c r="K6" s="0" t="n">
        <v>3.02</v>
      </c>
    </row>
    <row r="7" customFormat="false" ht="12.8" hidden="false" customHeight="false" outlineLevel="0" collapsed="false">
      <c r="A7" s="0" t="n">
        <v>5</v>
      </c>
      <c r="B7" s="0" t="n">
        <f aca="false">+$D7*(2.718^$C7)</f>
        <v>0.00327998458612092</v>
      </c>
      <c r="C7" s="0" t="n">
        <f aca="false">+(-((LN($A7)-$D$2)^2)/(2*($D$1^2)))</f>
        <v>-3.9472255027533</v>
      </c>
      <c r="D7" s="0" t="n">
        <f aca="false">+1/((SQRT(2*3.14))*$A7*$D$1)</f>
        <v>0.169805720099494</v>
      </c>
      <c r="F7" s="0" t="n">
        <v>5</v>
      </c>
      <c r="G7" s="1" t="n">
        <f aca="false">+$B7*200/$B$14</f>
        <v>12.9565849601991</v>
      </c>
      <c r="H7" s="1" t="n">
        <f aca="false">+$G7*31.8/200</f>
        <v>2.06009700867165</v>
      </c>
    </row>
    <row r="8" customFormat="false" ht="12.8" hidden="false" customHeight="false" outlineLevel="0" collapsed="false">
      <c r="A8" s="0" t="n">
        <v>7</v>
      </c>
      <c r="B8" s="0" t="n">
        <f aca="false">+$D8*(2.718^$C8)</f>
        <v>0.0135500959164081</v>
      </c>
      <c r="C8" s="0" t="n">
        <f aca="false">+(-((LN($A8)-$D$2)^2)/(2*($D$1^2)))</f>
        <v>-2.19201637558247</v>
      </c>
      <c r="D8" s="0" t="n">
        <f aca="false">+1/((SQRT(2*3.14))*$A8*$D$1)</f>
        <v>0.121289800071067</v>
      </c>
      <c r="F8" s="0" t="n">
        <v>7</v>
      </c>
      <c r="G8" s="1" t="n">
        <f aca="false">+$B8*200/$B$14</f>
        <v>53.5255469500292</v>
      </c>
      <c r="H8" s="1" t="n">
        <f aca="false">+$G8*31.8/200</f>
        <v>8.51056196505464</v>
      </c>
    </row>
    <row r="9" customFormat="false" ht="12.8" hidden="false" customHeight="false" outlineLevel="0" collapsed="false">
      <c r="A9" s="0" t="n">
        <v>9</v>
      </c>
      <c r="B9" s="0" t="n">
        <f aca="false">+$D9*(2.718^$C9)</f>
        <v>0.0279831666976687</v>
      </c>
      <c r="C9" s="0" t="n">
        <f aca="false">+(-((LN($A9)-$D$2)^2)/(2*($D$1^2)))</f>
        <v>-1.21539117261223</v>
      </c>
      <c r="D9" s="0" t="n">
        <f aca="false">+1/((SQRT(2*3.14))*$A9*$D$1)</f>
        <v>0.0943365111663856</v>
      </c>
      <c r="F9" s="0" t="n">
        <v>9</v>
      </c>
      <c r="G9" s="1" t="n">
        <f aca="false">+$B9*200/$B$14</f>
        <v>110.539018478299</v>
      </c>
      <c r="H9" s="1" t="n">
        <f aca="false">+$G9*31.8/200</f>
        <v>17.5757039380496</v>
      </c>
    </row>
    <row r="10" customFormat="false" ht="12.8" hidden="false" customHeight="false" outlineLevel="0" collapsed="false">
      <c r="A10" s="0" t="n">
        <v>11</v>
      </c>
      <c r="B10" s="0" t="n">
        <f aca="false">+$D10*(2.718^$C10)</f>
        <v>0.0406661537185216</v>
      </c>
      <c r="C10" s="0" t="n">
        <f aca="false">+(-((LN($A10)-$D$2)^2)/(2*($D$1^2)))</f>
        <v>-0.64086790563676</v>
      </c>
      <c r="D10" s="0" t="n">
        <f aca="false">+1/((SQRT(2*3.14))*$A10*$D$1)</f>
        <v>0.0771844182270428</v>
      </c>
      <c r="F10" s="0" t="n">
        <v>11</v>
      </c>
      <c r="G10" s="1" t="n">
        <f aca="false">+$B10*200/$B$14</f>
        <v>160.639314552899</v>
      </c>
      <c r="H10" s="1" t="n">
        <f aca="false">+$G10*31.8/200</f>
        <v>25.541651013911</v>
      </c>
    </row>
    <row r="11" customFormat="false" ht="12.8" hidden="false" customHeight="false" outlineLevel="0" collapsed="false">
      <c r="A11" s="0" t="n">
        <v>13</v>
      </c>
      <c r="B11" s="0" t="n">
        <f aca="false">+$D11*(2.718^$C11)</f>
        <v>0.0483052683794012</v>
      </c>
      <c r="C11" s="0" t="n">
        <f aca="false">+(-((LN($A11)-$D$2)^2)/(2*($D$1^2)))</f>
        <v>-0.301634159388287</v>
      </c>
      <c r="D11" s="0" t="n">
        <f aca="false">+1/((SQRT(2*3.14))*$A11*$D$1)</f>
        <v>0.0653098923459593</v>
      </c>
      <c r="F11" s="0" t="n">
        <v>13</v>
      </c>
      <c r="G11" s="1" t="n">
        <f aca="false">+$B11*200/$B$14</f>
        <v>190.815321642446</v>
      </c>
      <c r="H11" s="1" t="n">
        <f aca="false">+$G11*31.8/200</f>
        <v>30.3396361411489</v>
      </c>
      <c r="I11" s="2"/>
    </row>
    <row r="12" customFormat="false" ht="12.8" hidden="false" customHeight="false" outlineLevel="0" collapsed="false">
      <c r="A12" s="0" t="n">
        <v>14</v>
      </c>
      <c r="B12" s="0" t="n">
        <f aca="false">+$D12*(2.718^$C12)</f>
        <v>0.0500718123238622</v>
      </c>
      <c r="C12" s="0" t="n">
        <f aca="false">+(-((LN($A12)-$D$2)^2)/(2*($D$1^2)))</f>
        <v>-0.191597187529662</v>
      </c>
      <c r="D12" s="0" t="n">
        <f aca="false">+1/((SQRT(2*3.14))*$A12*$D$1)</f>
        <v>0.0606449000355336</v>
      </c>
      <c r="F12" s="0" t="n">
        <v>14</v>
      </c>
      <c r="G12" s="1" t="n">
        <f aca="false">+$B12*200/$B$14</f>
        <v>197.793518064217</v>
      </c>
      <c r="H12" s="1" t="n">
        <f aca="false">+$G12*31.8/200</f>
        <v>31.4491693722105</v>
      </c>
      <c r="I12" s="1"/>
    </row>
    <row r="13" customFormat="false" ht="12.8" hidden="false" customHeight="false" outlineLevel="0" collapsed="false">
      <c r="A13" s="0" t="n">
        <v>14.7</v>
      </c>
      <c r="B13" s="0" t="n">
        <f aca="false">+$D13*(2.718^$C13)</f>
        <v>0.0505788900365439</v>
      </c>
      <c r="C13" s="0" t="n">
        <f aca="false">+(-((LN($A13)-$D$2)^2)/(2*($D$1^2)))</f>
        <v>-0.132724844423621</v>
      </c>
      <c r="D13" s="0" t="n">
        <f aca="false">+1/((SQRT(2*3.14))*$A13*$D$1)</f>
        <v>0.0577570476528892</v>
      </c>
      <c r="F13" s="0" t="n">
        <v>14.7</v>
      </c>
      <c r="G13" s="1" t="n">
        <f aca="false">+$B13*200/$B$14</f>
        <v>199.796574875394</v>
      </c>
      <c r="H13" s="1" t="n">
        <f aca="false">+$G13*31.8/200</f>
        <v>31.7676554051876</v>
      </c>
      <c r="I13" s="1"/>
    </row>
    <row r="14" customFormat="false" ht="12.8" hidden="false" customHeight="false" outlineLevel="0" collapsed="false">
      <c r="A14" s="0" t="n">
        <v>15</v>
      </c>
      <c r="B14" s="0" t="n">
        <f aca="false">+$D14*(2.718^$C14)</f>
        <v>0.0506303875009751</v>
      </c>
      <c r="C14" s="0" t="n">
        <f aca="false">+(-((LN($A14)-$D$2)^2)/(2*($D$1^2)))</f>
        <v>-0.111502293415051</v>
      </c>
      <c r="D14" s="0" t="n">
        <f aca="false">+1/((SQRT(2*3.14))*$A14*$D$1)</f>
        <v>0.0566019066998314</v>
      </c>
      <c r="F14" s="0" t="n">
        <v>15</v>
      </c>
      <c r="G14" s="1" t="n">
        <f aca="false">+$B14*200/$B$14</f>
        <v>200</v>
      </c>
      <c r="H14" s="1" t="n">
        <f aca="false">+$G14*31.8/200</f>
        <v>31.8</v>
      </c>
      <c r="I14" s="1"/>
    </row>
    <row r="15" customFormat="false" ht="12.8" hidden="false" customHeight="false" outlineLevel="0" collapsed="false">
      <c r="A15" s="0" t="n">
        <v>15.3</v>
      </c>
      <c r="B15" s="0" t="n">
        <f aca="false">+$D15*(2.718^$C15)</f>
        <v>0.0505901287198506</v>
      </c>
      <c r="C15" s="0" t="n">
        <f aca="false">+(-((LN($A15)-$D$2)^2)/(2*($D$1^2)))</f>
        <v>-0.0924931620337956</v>
      </c>
      <c r="D15" s="0" t="n">
        <f aca="false">+1/((SQRT(2*3.14))*$A15*$D$1)</f>
        <v>0.0554920653919915</v>
      </c>
      <c r="F15" s="0" t="n">
        <v>15.3</v>
      </c>
      <c r="G15" s="1" t="n">
        <f aca="false">+$B15*200/$B$14</f>
        <v>199.840969887407</v>
      </c>
      <c r="H15" s="1" t="n">
        <f aca="false">+$G15*31.8/200</f>
        <v>31.7747142120977</v>
      </c>
      <c r="I15" s="1"/>
    </row>
    <row r="16" customFormat="false" ht="12.8" hidden="false" customHeight="false" outlineLevel="0" collapsed="false">
      <c r="A16" s="0" t="n">
        <v>15.5</v>
      </c>
      <c r="B16" s="0" t="n">
        <f aca="false">+$D16*(2.718^$C16)</f>
        <v>0.0505150336103748</v>
      </c>
      <c r="C16" s="0" t="n">
        <f aca="false">+(-((LN($A16)-$D$2)^2)/(2*($D$1^2)))</f>
        <v>-0.0809902592770906</v>
      </c>
      <c r="D16" s="0" t="n">
        <f aca="false">+1/((SQRT(2*3.14))*$A16*$D$1)</f>
        <v>0.0547760387417723</v>
      </c>
      <c r="F16" s="0" t="n">
        <v>15.5</v>
      </c>
      <c r="G16" s="1" t="n">
        <f aca="false">+$B16*200/$B$14</f>
        <v>199.544329418383</v>
      </c>
      <c r="H16" s="1" t="n">
        <f aca="false">+$G16*31.8/200</f>
        <v>31.7275483775229</v>
      </c>
      <c r="I16" s="1"/>
    </row>
    <row r="17" customFormat="false" ht="12.8" hidden="false" customHeight="false" outlineLevel="0" collapsed="false">
      <c r="A17" s="0" t="n">
        <v>16</v>
      </c>
      <c r="B17" s="0" t="n">
        <f aca="false">+$D17*(2.718^$C17)</f>
        <v>0.0501703925269473</v>
      </c>
      <c r="C17" s="0" t="n">
        <f aca="false">+(-((LN($A17)-$D$2)^2)/(2*($D$1^2)))</f>
        <v>-0.0560849034995582</v>
      </c>
      <c r="D17" s="0" t="n">
        <f aca="false">+1/((SQRT(2*3.14))*$A17*$D$1)</f>
        <v>0.0530642875310919</v>
      </c>
      <c r="F17" s="0" t="n">
        <v>16</v>
      </c>
      <c r="G17" s="1" t="n">
        <f aca="false">+$B17*200/$B$14</f>
        <v>198.182929277328</v>
      </c>
      <c r="H17" s="1" t="n">
        <f aca="false">+$G17*31.8/200</f>
        <v>31.5110857550952</v>
      </c>
      <c r="I17" s="1"/>
    </row>
    <row r="18" customFormat="false" ht="12.8" hidden="false" customHeight="false" outlineLevel="0" collapsed="false">
      <c r="A18" s="0" t="n">
        <v>17</v>
      </c>
      <c r="B18" s="0" t="n">
        <f aca="false">+$D18*(2.718^$C18)</f>
        <v>0.0488951563552039</v>
      </c>
      <c r="C18" s="0" t="n">
        <f aca="false">+(-((LN($A18)-$D$2)^2)/(2*($D$1^2)))</f>
        <v>-0.0212033878876877</v>
      </c>
      <c r="D18" s="0" t="n">
        <f aca="false">+1/((SQRT(2*3.14))*$A18*$D$1)</f>
        <v>0.0499428588527924</v>
      </c>
      <c r="F18" s="0" t="n">
        <v>17</v>
      </c>
      <c r="G18" s="1" t="n">
        <f aca="false">+$B18*200/$B$14</f>
        <v>193.145495298697</v>
      </c>
      <c r="H18" s="1" t="n">
        <f aca="false">+$G18*31.8/200</f>
        <v>30.7101337524928</v>
      </c>
      <c r="I18" s="2"/>
    </row>
    <row r="19" customFormat="false" ht="12.8" hidden="false" customHeight="false" outlineLevel="0" collapsed="false">
      <c r="A19" s="0" t="n">
        <v>19</v>
      </c>
      <c r="B19" s="0" t="n">
        <f aca="false">+$D19*(2.718^$C19)</f>
        <v>0.0446646359179573</v>
      </c>
      <c r="C19" s="0" t="n">
        <f aca="false">+(-((LN($A19)-$D$2)^2)/(2*($D$1^2)))</f>
        <v>-0.000471897056063584</v>
      </c>
      <c r="D19" s="0" t="n">
        <f aca="false">+1/((SQRT(2*3.14))*$A19*$D$1)</f>
        <v>0.0446857158156563</v>
      </c>
      <c r="F19" s="0" t="n">
        <v>19</v>
      </c>
      <c r="G19" s="1" t="n">
        <f aca="false">+$B19*200/$B$14</f>
        <v>176.434106561389</v>
      </c>
      <c r="H19" s="1" t="n">
        <f aca="false">+$G19*31.8/200</f>
        <v>28.0530229432609</v>
      </c>
    </row>
    <row r="20" customFormat="false" ht="12.8" hidden="false" customHeight="false" outlineLevel="0" collapsed="false">
      <c r="A20" s="0" t="n">
        <v>21</v>
      </c>
      <c r="B20" s="0" t="n">
        <f aca="false">+$D20*(2.718^$C20)</f>
        <v>0.0392474806689657</v>
      </c>
      <c r="C20" s="0" t="n">
        <f aca="false">+(-((LN($A20)-$D$2)^2)/(2*($D$1^2)))</f>
        <v>-0.0296862579042899</v>
      </c>
      <c r="D20" s="0" t="n">
        <f aca="false">+1/((SQRT(2*3.14))*$A20*$D$1)</f>
        <v>0.0404299333570224</v>
      </c>
      <c r="F20" s="0" t="n">
        <v>21</v>
      </c>
      <c r="G20" s="1" t="n">
        <f aca="false">+$B20*200/$B$14</f>
        <v>155.035276663485</v>
      </c>
      <c r="H20" s="1" t="n">
        <f aca="false">+$G20*31.8/200</f>
        <v>24.6506089894942</v>
      </c>
    </row>
    <row r="21" customFormat="false" ht="12.8" hidden="false" customHeight="false" outlineLevel="0" collapsed="false">
      <c r="A21" s="0" t="n">
        <v>25</v>
      </c>
      <c r="B21" s="0" t="n">
        <f aca="false">+$D21*(2.718^$C21)</f>
        <v>0.0281163701369951</v>
      </c>
      <c r="C21" s="0" t="n">
        <f aca="false">+(-((LN($A21)-$D$2)^2)/(2*($D$1^2)))</f>
        <v>-0.188884658653878</v>
      </c>
      <c r="D21" s="0" t="n">
        <f aca="false">+1/((SQRT(2*3.14))*$A21*$D$1)</f>
        <v>0.0339611440198988</v>
      </c>
      <c r="F21" s="0" t="n">
        <v>25</v>
      </c>
      <c r="G21" s="1" t="n">
        <f aca="false">+$B21*200/$B$14</f>
        <v>111.065198292048</v>
      </c>
      <c r="H21" s="1" t="n">
        <f aca="false">+$G21*31.8/200</f>
        <v>17.6593665284356</v>
      </c>
    </row>
    <row r="22" customFormat="false" ht="12.8" hidden="false" customHeight="false" outlineLevel="0" collapsed="false">
      <c r="A22" s="0" t="n">
        <v>30</v>
      </c>
      <c r="B22" s="0" t="n">
        <f aca="false">+$D22*(2.718^$C22)</f>
        <v>0.0171225572602217</v>
      </c>
      <c r="C22" s="0" t="n">
        <f aca="false">+(-((LN($A22)-$D$2)^2)/(2*($D$1^2)))</f>
        <v>-0.50255086574303</v>
      </c>
      <c r="D22" s="0" t="n">
        <f aca="false">+1/((SQRT(2*3.14))*$A22*$D$1)</f>
        <v>0.0283009533499157</v>
      </c>
      <c r="F22" s="0" t="n">
        <v>30</v>
      </c>
      <c r="G22" s="3" t="n">
        <f aca="false">+$B22*200/$B$14</f>
        <v>67.6374726932198</v>
      </c>
      <c r="H22" s="1" t="n">
        <f aca="false">+$G22*31.8/200</f>
        <v>10.7543581582219</v>
      </c>
    </row>
    <row r="23" customFormat="false" ht="12.8" hidden="false" customHeight="false" outlineLevel="0" collapsed="false">
      <c r="A23" s="0" t="n">
        <v>35</v>
      </c>
      <c r="B23" s="0" t="n">
        <f aca="false">+$D23*(2.718^$C23)</f>
        <v>0.0100109999892513</v>
      </c>
      <c r="C23" s="0" t="n">
        <f aca="false">+(-((LN($A23)-$D$2)^2)/(2*($D$1^2)))</f>
        <v>-0.885152100517354</v>
      </c>
      <c r="D23" s="0" t="n">
        <f aca="false">+1/((SQRT(2*3.14))*$A23*$D$1)</f>
        <v>0.0242579600142134</v>
      </c>
      <c r="F23" s="0" t="n">
        <v>35</v>
      </c>
      <c r="G23" s="1" t="n">
        <f aca="false">+$B23*200/$B$14</f>
        <v>39.545421172447</v>
      </c>
      <c r="H23" s="1" t="n">
        <f aca="false">+$G23*31.8/200</f>
        <v>6.28772196641908</v>
      </c>
    </row>
    <row r="24" customFormat="false" ht="12.8" hidden="false" customHeight="false" outlineLevel="0" collapsed="false">
      <c r="A24" s="0" t="n">
        <v>40</v>
      </c>
      <c r="B24" s="0" t="n">
        <f aca="false">+$D24*(2.718^$C24)</f>
        <v>0.00576509730965703</v>
      </c>
      <c r="C24" s="0" t="n">
        <f aca="false">+(-((LN($A24)-$D$2)^2)/(2*($D$1^2)))</f>
        <v>-1.30352654114139</v>
      </c>
      <c r="D24" s="0" t="n">
        <f aca="false">+1/((SQRT(2*3.14))*$A24*$D$1)</f>
        <v>0.0212257150124368</v>
      </c>
      <c r="F24" s="0" t="n">
        <v>40</v>
      </c>
      <c r="G24" s="1" t="n">
        <f aca="false">+$B24*200/$B$14</f>
        <v>22.7732695490272</v>
      </c>
      <c r="H24" s="1" t="n">
        <f aca="false">+$G24*31.8/200</f>
        <v>3.62094985829533</v>
      </c>
    </row>
    <row r="25" customFormat="false" ht="12.8" hidden="false" customHeight="false" outlineLevel="0" collapsed="false">
      <c r="A25" s="0" t="n">
        <v>60</v>
      </c>
      <c r="B25" s="0" t="n">
        <f aca="false">+$D25*(2.718^$C25)</f>
        <v>0.00065802480178759</v>
      </c>
      <c r="C25" s="0" t="n">
        <f aca="false">+(-((LN($A25)-$D$2)^2)/(2*($D$1^2)))</f>
        <v>-3.06857912986911</v>
      </c>
      <c r="D25" s="0" t="n">
        <f aca="false">+1/((SQRT(2*3.14))*$A25*$D$1)</f>
        <v>0.0141504766749578</v>
      </c>
      <c r="F25" s="0" t="n">
        <v>60</v>
      </c>
      <c r="G25" s="1" t="n">
        <f aca="false">+$B25*200/$B$14</f>
        <v>2.59932753536566</v>
      </c>
      <c r="H25" s="1" t="n">
        <f aca="false">+$G25*31.8/200</f>
        <v>0.41329307812314</v>
      </c>
    </row>
    <row r="26" customFormat="false" ht="12.8" hidden="false" customHeight="false" outlineLevel="0" collapsed="false">
      <c r="A26" s="0" t="n">
        <v>70</v>
      </c>
      <c r="B26" s="0" t="n">
        <f aca="false">+$D26*(2.718^$C26)</f>
        <v>0.000237194749225261</v>
      </c>
      <c r="C26" s="0" t="n">
        <f aca="false">+(-((LN($A26)-$D$2)^2)/(2*($D$1^2)))</f>
        <v>-3.93487936466002</v>
      </c>
      <c r="D26" s="0" t="n">
        <f aca="false">+1/((SQRT(2*3.14))*$A26*$D$1)</f>
        <v>0.0121289800071067</v>
      </c>
      <c r="F26" s="0" t="n">
        <v>70</v>
      </c>
      <c r="G26" s="1" t="n">
        <f aca="false">+$B26*200/$B$14</f>
        <v>0.936965964247034</v>
      </c>
      <c r="H26" s="1" t="n">
        <f aca="false">+$G26*31.8/200</f>
        <v>0.148977588315278</v>
      </c>
    </row>
    <row r="27" customFormat="false" ht="12.8" hidden="false" customHeight="false" outlineLevel="0" collapsed="false">
      <c r="A27" s="0" t="n">
        <v>80</v>
      </c>
      <c r="B27" s="0" t="n">
        <f aca="false">+$D27*(2.718^$C27)</f>
        <v>8.98429716806855E-005</v>
      </c>
      <c r="C27" s="0" t="n">
        <f aca="false">+(-((LN($A27)-$D$2)^2)/(2*($D$1^2)))</f>
        <v>-4.77225293753363</v>
      </c>
      <c r="D27" s="0" t="n">
        <f aca="false">+1/((SQRT(2*3.14))*$A27*$D$1)</f>
        <v>0.0106128575062184</v>
      </c>
      <c r="F27" s="0" t="n">
        <v>80</v>
      </c>
      <c r="G27" s="1" t="n">
        <f aca="false">+$B27*200/$B$14</f>
        <v>0.354897428659637</v>
      </c>
      <c r="H27" s="1" t="n">
        <f aca="false">+$G27*31.8/200</f>
        <v>0.0564286911568823</v>
      </c>
    </row>
    <row r="28" customFormat="false" ht="12.8" hidden="false" customHeight="false" outlineLevel="0" collapsed="false">
      <c r="A28" s="0" t="n">
        <v>90</v>
      </c>
      <c r="B28" s="0" t="n">
        <f aca="false">+$D28*(2.718^$C28)</f>
        <v>3.56856303889174E-005</v>
      </c>
      <c r="C28" s="0" t="n">
        <f aca="false">+(-((LN($A28)-$D$2)^2)/(2*($D$1^2)))</f>
        <v>-5.57786872128206</v>
      </c>
      <c r="D28" s="0" t="n">
        <f aca="false">+1/((SQRT(2*3.14))*$A28*$D$1)</f>
        <v>0.00943365111663856</v>
      </c>
      <c r="F28" s="0" t="n">
        <v>90</v>
      </c>
      <c r="G28" s="1" t="n">
        <f aca="false">+$B28*200/$B$14</f>
        <v>0.140965266711538</v>
      </c>
      <c r="H28" s="1" t="n">
        <f aca="false">+$G28*31.8/200</f>
        <v>0.0224134774071345</v>
      </c>
    </row>
    <row r="29" customFormat="false" ht="12.8" hidden="false" customHeight="false" outlineLevel="0" collapsed="false">
      <c r="A29" s="0" t="n">
        <v>100</v>
      </c>
      <c r="B29" s="0" t="n">
        <f aca="false">+$D29*(2.718^$C29)</f>
        <v>1.4814473526351E-005</v>
      </c>
      <c r="C29" s="0" t="n">
        <f aca="false">+(-((LN($A29)-$D$2)^2)/(2*($D$1^2)))</f>
        <v>-6.35173189683879</v>
      </c>
      <c r="D29" s="0" t="n">
        <f aca="false">+1/((SQRT(2*3.14))*$A29*$D$1)</f>
        <v>0.0084902860049747</v>
      </c>
      <c r="F29" s="0" t="n">
        <v>100</v>
      </c>
      <c r="G29" s="1" t="n">
        <f aca="false">+$B29*200/$B$14</f>
        <v>0.0585200874714445</v>
      </c>
      <c r="H29" s="1" t="n">
        <f aca="false">+$G29*31.8/200</f>
        <v>0.00930469390795967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2025-01-26T11:09:57Z</dcterms:created>
  <dc:creator/>
  <dc:description/>
  <dc:language>en-US</dc:language>
  <cp:lastModifiedBy/>
  <dcterms:modified xsi:type="dcterms:W3CDTF">2025-01-28T20:02:32Z</dcterms:modified>
  <cp:revision>11</cp:revision>
  <dc:subject/>
  <dc:title/>
</cp:coreProperties>
</file>