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l Estate" sheetId="1" r:id="rId4"/>
    <sheet state="visible" name="Med-Tech" sheetId="2" r:id="rId5"/>
    <sheet state="visible" name="Retail" sheetId="3" r:id="rId6"/>
    <sheet state="visible" name="Green Giants (ESG)" sheetId="4" r:id="rId7"/>
    <sheet state="visible" name="Fin Services" sheetId="5" r:id="rId8"/>
  </sheets>
  <definedNames/>
  <calcPr/>
</workbook>
</file>

<file path=xl/sharedStrings.xml><?xml version="1.0" encoding="utf-8"?>
<sst xmlns="http://schemas.openxmlformats.org/spreadsheetml/2006/main" count="163" uniqueCount="46">
  <si>
    <t>Name</t>
  </si>
  <si>
    <t>Industry</t>
  </si>
  <si>
    <t>Price</t>
  </si>
  <si>
    <t>P/E</t>
  </si>
  <si>
    <t>P/B</t>
  </si>
  <si>
    <t>Dividend</t>
  </si>
  <si>
    <t>Rev Growth</t>
  </si>
  <si>
    <t>Profit Margin</t>
  </si>
  <si>
    <t>Return on Capital</t>
  </si>
  <si>
    <t>3-Month Return</t>
  </si>
  <si>
    <t>Relative Performance vs Index</t>
  </si>
  <si>
    <t>Relative Strength Index</t>
  </si>
  <si>
    <t>Volatility</t>
  </si>
  <si>
    <t>Beta</t>
  </si>
  <si>
    <t>Dividend Consistency</t>
  </si>
  <si>
    <t>Performance</t>
  </si>
  <si>
    <t>Value</t>
  </si>
  <si>
    <t>Momentum</t>
  </si>
  <si>
    <t>Stability</t>
  </si>
  <si>
    <t>Prologis (PLD)</t>
  </si>
  <si>
    <t>Real Estate</t>
  </si>
  <si>
    <t>Medium</t>
  </si>
  <si>
    <t>Realty Income Corp (O)</t>
  </si>
  <si>
    <t>Good</t>
  </si>
  <si>
    <t>Simon Property Group (SPG)</t>
  </si>
  <si>
    <t>Poor</t>
  </si>
  <si>
    <t>AvalonBay Communities (AVB)</t>
  </si>
  <si>
    <t>Public Storage (PSA)</t>
  </si>
  <si>
    <t>Digital Realty Trust (DLR)</t>
  </si>
  <si>
    <t>American Tower Corp (AMT)</t>
  </si>
  <si>
    <t>Welltower Inc (WELL)</t>
  </si>
  <si>
    <t>Boston Properties (BXP)</t>
  </si>
  <si>
    <t>Equity Residential (EQR)</t>
  </si>
  <si>
    <t>P/E (x)</t>
  </si>
  <si>
    <t>P/B (x)</t>
  </si>
  <si>
    <t>Dividend Yield</t>
  </si>
  <si>
    <t>Revenue Growth</t>
  </si>
  <si>
    <t>Relative Perf vs Index</t>
  </si>
  <si>
    <t>RSI</t>
  </si>
  <si>
    <t>Industry Averages</t>
  </si>
  <si>
    <t>Mixed</t>
  </si>
  <si>
    <t>Dividend Cons</t>
  </si>
  <si>
    <t>Prologis</t>
  </si>
  <si>
    <t>Realty Income Corp</t>
  </si>
  <si>
    <t>Simon Property Group</t>
  </si>
  <si>
    <t>Real Estate Company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</si>
</sst>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0" xfId="0" applyFont="1"/>
    <xf borderId="0" fillId="0" fontId="1" numFmtId="9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7.63"/>
    <col customWidth="1" min="9" max="9" width="14.0"/>
    <col customWidth="1" min="11" max="11" width="23.75"/>
    <col customWidth="1" min="12" max="12" width="18.38"/>
    <col customWidth="1" min="15" max="15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>
      <c r="A2" s="1" t="s">
        <v>19</v>
      </c>
      <c r="B2" s="1" t="s">
        <v>20</v>
      </c>
      <c r="C2" s="1">
        <v>110.26</v>
      </c>
      <c r="D2" s="1">
        <v>28.0</v>
      </c>
      <c r="E2" s="1">
        <v>1.9</v>
      </c>
      <c r="F2" s="3">
        <v>0.037</v>
      </c>
      <c r="G2" s="3">
        <v>0.022</v>
      </c>
      <c r="H2" s="3">
        <v>0.454</v>
      </c>
      <c r="I2" s="3">
        <v>0.043</v>
      </c>
      <c r="J2" s="4">
        <f>+6.1%</f>
        <v>0.061</v>
      </c>
      <c r="K2" s="5">
        <v>-0.02</v>
      </c>
      <c r="L2" s="1">
        <v>37.4</v>
      </c>
      <c r="M2" s="3">
        <v>0.025</v>
      </c>
      <c r="N2" s="1">
        <v>1.24</v>
      </c>
      <c r="O2" s="1" t="s">
        <v>21</v>
      </c>
      <c r="P2" s="4" t="str">
        <f t="shared" ref="P2:P11" si="1">IF(AVERAGE(
  IF(G2&gt;10%,2,IF(G2&gt;=3%,1,0)),
  IF(H2&gt;30%,2,IF(H2&gt;=10%,1,0)),
  IF(I2&gt;5%,2,IF(I2&gt;=2%,1,0))
)&gt;=1.6,"Good",
IF(AVERAGE(
  IF(G2&gt;10%,2,IF(G2&gt;=3%,1,0)),
  IF(H2&gt;30%,2,IF(H2&gt;=10%,1,0)),
  IF(I2&gt;5%,2,IF(I2&gt;=2%,1,0))
)&gt;=0.8,"Average","Poor"))
</f>
        <v>Average</v>
      </c>
      <c r="Q2" s="4" t="str">
        <f t="shared" ref="Q2:Q11" si="2">IF(AVERAGE(
  IF(D2&lt;25,2,IF(D2&lt;=50,1,0)),
  IF(E2&lt;2,2,IF(E2&lt;=4,1,0)),
  IF(F2&gt;5%,2,IF(F2&gt;=3%,1,0))
)&gt;=1.6,"Good",
IF(AVERAGE(
  IF(D2&lt;25,2,IF(D2&lt;=50,1,0)),
  IF(E2&lt;2,2,IF(E2&lt;=4,1,0)),
  IF(F2&gt;5%,2,IF(F2&gt;=3%,1,0))
)&gt;=0.8,"Average","Poor"))
</f>
        <v>Average</v>
      </c>
      <c r="R2" s="4" t="str">
        <f t="shared" ref="R2:R11" si="3">IF(AVERAGE(
  IF(J2&gt;5%,2,IF(J2&lt;-5%,0,1)),
  IF(K2&gt;5%,2,IF(K2&lt;-3%,0,1)),
  IF(L2&gt;60,2,IF(L2&lt;40,0,1))
)&gt;=1.6,"Good",
IF(AVERAGE(
  IF(J2&gt;5%,2,IF(J2&lt;-5%,0,1)),
  IF(K2&gt;5%,2,IF(K2&lt;-3%,0,1)),
  IF(L2&gt;60,2,IF(L2&lt;40,0,1))
)&gt;=0.8,"Average","Poor"))
</f>
        <v>Average</v>
      </c>
      <c r="S2" s="4" t="str">
        <f t="shared" ref="S2:S11" si="4">IF(AVERAGE(
  IF(M2&lt;2%,2,IF(M2&lt;=3%,1,0)),
  IF(N2&lt;0.8,2,IF(N2&lt;=1.2,1,0)),
  AA2
)&gt;=1.6,"Good",
IF(AVERAGE(
  IF(M2&lt;2%,2,IF(M2&lt;=3%,1,0)),
  IF(N2&lt;0.8,2,IF(N2&lt;=1.2,1,0)),
  AA2
)&gt;=0.8,"Average","Poor"))
</f>
        <v>Poor</v>
      </c>
    </row>
    <row r="3">
      <c r="A3" s="1" t="s">
        <v>22</v>
      </c>
      <c r="B3" s="1" t="s">
        <v>20</v>
      </c>
      <c r="C3" s="1">
        <v>56.28</v>
      </c>
      <c r="D3" s="1">
        <v>57.6</v>
      </c>
      <c r="E3" s="1">
        <v>1.29</v>
      </c>
      <c r="F3" s="3">
        <v>0.057</v>
      </c>
      <c r="G3" s="3">
        <v>0.295</v>
      </c>
      <c r="H3" s="3">
        <v>0.16</v>
      </c>
      <c r="I3" s="3">
        <v>0.013</v>
      </c>
      <c r="J3" s="4">
        <f>+6.6%</f>
        <v>0.066</v>
      </c>
      <c r="K3" s="3">
        <v>-0.015</v>
      </c>
      <c r="L3" s="1">
        <v>49.3</v>
      </c>
      <c r="M3" s="3">
        <v>0.02</v>
      </c>
      <c r="N3" s="1">
        <v>0.82</v>
      </c>
      <c r="O3" s="1" t="s">
        <v>23</v>
      </c>
      <c r="P3" s="4" t="str">
        <f t="shared" si="1"/>
        <v>Average</v>
      </c>
      <c r="Q3" s="4" t="str">
        <f t="shared" si="2"/>
        <v>Average</v>
      </c>
      <c r="R3" s="4" t="str">
        <f t="shared" si="3"/>
        <v>Average</v>
      </c>
      <c r="S3" s="4" t="str">
        <f t="shared" si="4"/>
        <v>Average</v>
      </c>
    </row>
    <row r="4">
      <c r="A4" s="1" t="s">
        <v>24</v>
      </c>
      <c r="B4" s="1" t="s">
        <v>20</v>
      </c>
      <c r="C4" s="1">
        <v>166.12</v>
      </c>
      <c r="D4" s="1">
        <v>22.0</v>
      </c>
      <c r="E4" s="1">
        <v>18.68</v>
      </c>
      <c r="F4" s="3">
        <v>0.051</v>
      </c>
      <c r="G4" s="3">
        <v>0.054</v>
      </c>
      <c r="H4" s="3">
        <v>0.419</v>
      </c>
      <c r="I4" s="3">
        <v>0.0997</v>
      </c>
      <c r="J4" s="3">
        <v>-0.031</v>
      </c>
      <c r="K4" s="5">
        <v>-0.11</v>
      </c>
      <c r="L4" s="1">
        <v>41.9</v>
      </c>
      <c r="M4" s="3">
        <v>0.026</v>
      </c>
      <c r="N4" s="1">
        <v>1.49</v>
      </c>
      <c r="O4" s="1" t="s">
        <v>25</v>
      </c>
      <c r="P4" s="4" t="str">
        <f t="shared" si="1"/>
        <v>Good</v>
      </c>
      <c r="Q4" s="4" t="str">
        <f t="shared" si="2"/>
        <v>Average</v>
      </c>
      <c r="R4" s="4" t="str">
        <f t="shared" si="3"/>
        <v>Poor</v>
      </c>
      <c r="S4" s="4" t="str">
        <f t="shared" si="4"/>
        <v>Poor</v>
      </c>
    </row>
    <row r="5">
      <c r="A5" s="1" t="s">
        <v>26</v>
      </c>
      <c r="B5" s="1" t="s">
        <v>20</v>
      </c>
      <c r="C5" s="1">
        <v>214.36</v>
      </c>
      <c r="D5" s="1">
        <v>28.2</v>
      </c>
      <c r="E5" s="1">
        <v>2.55</v>
      </c>
      <c r="F5" s="3">
        <v>0.033</v>
      </c>
      <c r="G5" s="3">
        <v>0.049</v>
      </c>
      <c r="H5" s="3">
        <v>0.365</v>
      </c>
      <c r="I5" s="3">
        <v>0.056</v>
      </c>
      <c r="J5" s="3">
        <v>-0.024</v>
      </c>
      <c r="K5" s="5">
        <v>-0.1</v>
      </c>
      <c r="L5" s="1">
        <v>47.8</v>
      </c>
      <c r="M5" s="3">
        <v>0.02</v>
      </c>
      <c r="N5" s="1">
        <v>0.89</v>
      </c>
      <c r="O5" s="1" t="s">
        <v>23</v>
      </c>
      <c r="P5" s="4" t="str">
        <f t="shared" si="1"/>
        <v>Good</v>
      </c>
      <c r="Q5" s="4" t="str">
        <f t="shared" si="2"/>
        <v>Average</v>
      </c>
      <c r="R5" s="4" t="str">
        <f t="shared" si="3"/>
        <v>Poor</v>
      </c>
      <c r="S5" s="4" t="str">
        <f t="shared" si="4"/>
        <v>Average</v>
      </c>
    </row>
    <row r="6">
      <c r="A6" s="1" t="s">
        <v>27</v>
      </c>
      <c r="B6" s="1" t="s">
        <v>20</v>
      </c>
      <c r="C6" s="1">
        <v>294.93</v>
      </c>
      <c r="D6" s="1">
        <v>27.7</v>
      </c>
      <c r="E6" s="1">
        <v>9.65</v>
      </c>
      <c r="F6" s="3">
        <v>0.042</v>
      </c>
      <c r="G6" s="3">
        <v>0.039</v>
      </c>
      <c r="H6" s="3">
        <v>0.399</v>
      </c>
      <c r="I6" s="3">
        <v>0.102</v>
      </c>
      <c r="J6" s="3">
        <v>-0.017</v>
      </c>
      <c r="K6" s="3">
        <v>-0.097</v>
      </c>
      <c r="L6" s="1">
        <v>43.5</v>
      </c>
      <c r="M6" s="3">
        <v>0.026</v>
      </c>
      <c r="N6" s="1">
        <v>0.8</v>
      </c>
      <c r="O6" s="1" t="s">
        <v>23</v>
      </c>
      <c r="P6" s="4" t="str">
        <f t="shared" si="1"/>
        <v>Good</v>
      </c>
      <c r="Q6" s="4" t="str">
        <f t="shared" si="2"/>
        <v>Poor</v>
      </c>
      <c r="R6" s="4" t="str">
        <f t="shared" si="3"/>
        <v>Poor</v>
      </c>
      <c r="S6" s="4" t="str">
        <f t="shared" si="4"/>
        <v>Average</v>
      </c>
    </row>
    <row r="7">
      <c r="A7" s="1" t="s">
        <v>28</v>
      </c>
      <c r="B7" s="1" t="s">
        <v>20</v>
      </c>
      <c r="C7" s="1">
        <v>155.49</v>
      </c>
      <c r="D7" s="1">
        <v>95.6</v>
      </c>
      <c r="E7" s="1">
        <v>2.54</v>
      </c>
      <c r="F7" s="3">
        <v>0.032</v>
      </c>
      <c r="G7" s="3">
        <v>0.014</v>
      </c>
      <c r="H7" s="3">
        <v>0.101</v>
      </c>
      <c r="I7" s="3">
        <v>0.0143</v>
      </c>
      <c r="J7" s="3">
        <v>-0.121</v>
      </c>
      <c r="K7" s="5">
        <v>-0.2</v>
      </c>
      <c r="L7" s="1">
        <v>50.1</v>
      </c>
      <c r="M7" s="3">
        <v>0.031</v>
      </c>
      <c r="N7" s="1">
        <v>0.92</v>
      </c>
      <c r="O7" s="1" t="s">
        <v>23</v>
      </c>
      <c r="P7" s="4" t="str">
        <f t="shared" si="1"/>
        <v>Poor</v>
      </c>
      <c r="Q7" s="4" t="str">
        <f t="shared" si="2"/>
        <v>Poor</v>
      </c>
      <c r="R7" s="4" t="str">
        <f t="shared" si="3"/>
        <v>Poor</v>
      </c>
      <c r="S7" s="4" t="str">
        <f t="shared" si="4"/>
        <v>Poor</v>
      </c>
    </row>
    <row r="8">
      <c r="A8" s="1" t="s">
        <v>29</v>
      </c>
      <c r="B8" s="1" t="s">
        <v>20</v>
      </c>
      <c r="C8" s="1">
        <v>212.8</v>
      </c>
      <c r="D8" s="1">
        <v>44.2</v>
      </c>
      <c r="E8" s="1">
        <v>29.41</v>
      </c>
      <c r="F8" s="3">
        <v>0.032</v>
      </c>
      <c r="G8" s="3">
        <v>-0.03</v>
      </c>
      <c r="H8" s="3">
        <v>0.209</v>
      </c>
      <c r="I8" s="3">
        <v>0.0524</v>
      </c>
      <c r="J8" s="4">
        <f>+15.1%</f>
        <v>0.151</v>
      </c>
      <c r="K8" s="4">
        <f>+7.1%</f>
        <v>0.071</v>
      </c>
      <c r="L8" s="1">
        <v>61.1</v>
      </c>
      <c r="M8" s="3">
        <v>0.026</v>
      </c>
      <c r="N8" s="1">
        <v>0.89</v>
      </c>
      <c r="O8" s="1" t="s">
        <v>23</v>
      </c>
      <c r="P8" s="4" t="str">
        <f t="shared" si="1"/>
        <v>Average</v>
      </c>
      <c r="Q8" s="4" t="str">
        <f t="shared" si="2"/>
        <v>Poor</v>
      </c>
      <c r="R8" s="4" t="str">
        <f t="shared" si="3"/>
        <v>Good</v>
      </c>
      <c r="S8" s="4" t="str">
        <f t="shared" si="4"/>
        <v>Average</v>
      </c>
    </row>
    <row r="9">
      <c r="A9" s="1" t="s">
        <v>30</v>
      </c>
      <c r="B9" s="1" t="s">
        <v>20</v>
      </c>
      <c r="C9" s="1">
        <v>149.84</v>
      </c>
      <c r="D9" s="1">
        <v>182.2</v>
      </c>
      <c r="E9" s="1">
        <v>2.98</v>
      </c>
      <c r="F9" s="3">
        <v>0.019</v>
      </c>
      <c r="G9" s="3">
        <v>0.204</v>
      </c>
      <c r="H9" s="3">
        <v>0.063</v>
      </c>
      <c r="I9" s="3">
        <v>0.0106</v>
      </c>
      <c r="J9" s="4">
        <f>+19.3%</f>
        <v>0.193</v>
      </c>
      <c r="K9" s="4">
        <f>+11.3%</f>
        <v>0.113</v>
      </c>
      <c r="L9" s="1">
        <v>54.7</v>
      </c>
      <c r="M9" s="3">
        <v>0.022</v>
      </c>
      <c r="N9" s="1">
        <v>0.94</v>
      </c>
      <c r="O9" s="1" t="s">
        <v>25</v>
      </c>
      <c r="P9" s="4" t="str">
        <f t="shared" si="1"/>
        <v>Poor</v>
      </c>
      <c r="Q9" s="4" t="str">
        <f t="shared" si="2"/>
        <v>Poor</v>
      </c>
      <c r="R9" s="4" t="str">
        <f t="shared" si="3"/>
        <v>Good</v>
      </c>
      <c r="S9" s="4" t="str">
        <f t="shared" si="4"/>
        <v>Average</v>
      </c>
    </row>
    <row r="10">
      <c r="A10" s="1" t="s">
        <v>31</v>
      </c>
      <c r="B10" s="1" t="s">
        <v>20</v>
      </c>
      <c r="C10" s="1">
        <v>69.48</v>
      </c>
      <c r="D10" s="1">
        <v>785.0</v>
      </c>
      <c r="E10" s="1">
        <v>2.03</v>
      </c>
      <c r="F10" s="3">
        <v>0.057</v>
      </c>
      <c r="G10" s="3">
        <v>0.041</v>
      </c>
      <c r="H10" s="3">
        <v>0.004</v>
      </c>
      <c r="I10" s="3">
        <v>6.0E-4</v>
      </c>
      <c r="J10" s="3">
        <v>-0.064</v>
      </c>
      <c r="K10" s="3">
        <v>-0.144</v>
      </c>
      <c r="L10" s="1">
        <v>52.5</v>
      </c>
      <c r="M10" s="3">
        <v>0.03</v>
      </c>
      <c r="N10" s="1">
        <v>1.08</v>
      </c>
      <c r="O10" s="1" t="s">
        <v>25</v>
      </c>
      <c r="P10" s="4" t="str">
        <f t="shared" si="1"/>
        <v>Poor</v>
      </c>
      <c r="Q10" s="4" t="str">
        <f t="shared" si="2"/>
        <v>Average</v>
      </c>
      <c r="R10" s="4" t="str">
        <f t="shared" si="3"/>
        <v>Poor</v>
      </c>
      <c r="S10" s="4" t="str">
        <f t="shared" si="4"/>
        <v>Average</v>
      </c>
    </row>
    <row r="11">
      <c r="A11" s="1" t="s">
        <v>32</v>
      </c>
      <c r="B11" s="1" t="s">
        <v>20</v>
      </c>
      <c r="C11" s="1">
        <v>71.36</v>
      </c>
      <c r="D11" s="1">
        <v>26.8</v>
      </c>
      <c r="E11" s="1">
        <v>2.46</v>
      </c>
      <c r="F11" s="3">
        <v>0.039</v>
      </c>
      <c r="G11" s="3">
        <v>0.038</v>
      </c>
      <c r="H11" s="3">
        <v>0.349</v>
      </c>
      <c r="I11" s="3">
        <v>0.0559</v>
      </c>
      <c r="J11" s="4">
        <f>+1.7%</f>
        <v>0.017</v>
      </c>
      <c r="K11" s="3">
        <v>-0.063</v>
      </c>
      <c r="L11" s="1">
        <v>52.8</v>
      </c>
      <c r="M11" s="3">
        <v>0.023</v>
      </c>
      <c r="N11" s="1">
        <v>0.88</v>
      </c>
      <c r="O11" s="1" t="s">
        <v>21</v>
      </c>
      <c r="P11" s="4" t="str">
        <f t="shared" si="1"/>
        <v>Good</v>
      </c>
      <c r="Q11" s="4" t="str">
        <f t="shared" si="2"/>
        <v>Average</v>
      </c>
      <c r="R11" s="4" t="str">
        <f t="shared" si="3"/>
        <v>Poor</v>
      </c>
      <c r="S11" s="4" t="str">
        <f t="shared" si="4"/>
        <v>Average</v>
      </c>
    </row>
    <row r="13">
      <c r="D13" s="4" t="str">
        <f t="shared" ref="D13:D22" si="5">IF(D2&lt;25, 
    "Good", 
    IF(D2&lt;=50, 
       "Average", 
       "Poor"
    )
)
</f>
        <v>Average</v>
      </c>
      <c r="E13" s="4" t="str">
        <f t="shared" ref="E13:E22" si="6">IF(E2&lt;2,
    "Good",
    IF(E2&lt;=4,
       "Average",
       "Poor"
    )
)
</f>
        <v>Good</v>
      </c>
      <c r="F13" s="4" t="str">
        <f t="shared" ref="F13:F22" si="7">IF(F2&gt;5%,
    "Good",
    IF(F2&gt;=3%,
       "Average",
       "Poor"
    )
)
</f>
        <v>Average</v>
      </c>
      <c r="G13" s="4" t="str">
        <f t="shared" ref="G13:G22" si="8">IF(G2&gt;10%,
    "Good",
    IF(G2&gt;=3%,
       "Average",
       "Poor"
    )
)</f>
        <v>Poor</v>
      </c>
      <c r="H13" s="4" t="str">
        <f t="shared" ref="H13:H22" si="9">IF(H2&gt;30%,
    "Good",
    IF(H2&gt;=10%,
       "Average",
       "Poor"
    )
)</f>
        <v>Good</v>
      </c>
      <c r="I13" s="4" t="str">
        <f t="shared" ref="I13:I22" si="10">IF(I2&gt;5%,
    "Good",
    IF(I2&gt;=2%,
       "Average",
       "Poor"
    )
)</f>
        <v>Average</v>
      </c>
      <c r="J13" s="4" t="str">
        <f t="shared" ref="J13:J22" si="11">IF(J2&gt;5%,
    "Good",
    IF(J2&lt;-5%,
       "Poor",
       "Average"
    )
)</f>
        <v>Good</v>
      </c>
      <c r="K13" s="4" t="str">
        <f t="shared" ref="K13:K22" si="12">IF(K2&gt;=5%,
    "Good",
    IF(K2&lt;-3%,
       "Poor",
       "Average"
    )
)</f>
        <v>Average</v>
      </c>
      <c r="L13" s="4" t="str">
        <f t="shared" ref="L13:L22" si="13">IF(L2&lt;40,
    "Poor",
    IF(L2&gt;60,
       "Good",
       "Average"
    )
)
</f>
        <v>Poor</v>
      </c>
      <c r="M13" s="4" t="str">
        <f t="shared" ref="M13:M22" si="14">IF(M2&lt;2%,
    "Good",
    IF(M2&lt;=3%,
       "Average",
       "Poor"
    )
)
</f>
        <v>Average</v>
      </c>
      <c r="N13" s="4" t="str">
        <f t="shared" ref="N13:N22" si="15">IF(N2&lt;0.8,
    "Good",
    IF(N2&lt;=1.2,
       "Average",
       "Poor"
    )
)
</f>
        <v>Poor</v>
      </c>
    </row>
    <row r="14">
      <c r="D14" s="4" t="str">
        <f t="shared" si="5"/>
        <v>Poor</v>
      </c>
      <c r="E14" s="4" t="str">
        <f t="shared" si="6"/>
        <v>Good</v>
      </c>
      <c r="F14" s="4" t="str">
        <f t="shared" si="7"/>
        <v>Good</v>
      </c>
      <c r="G14" s="4" t="str">
        <f t="shared" si="8"/>
        <v>Good</v>
      </c>
      <c r="H14" s="4" t="str">
        <f t="shared" si="9"/>
        <v>Average</v>
      </c>
      <c r="I14" s="4" t="str">
        <f t="shared" si="10"/>
        <v>Poor</v>
      </c>
      <c r="J14" s="4" t="str">
        <f t="shared" si="11"/>
        <v>Good</v>
      </c>
      <c r="K14" s="4" t="str">
        <f t="shared" si="12"/>
        <v>Average</v>
      </c>
      <c r="L14" s="4" t="str">
        <f t="shared" si="13"/>
        <v>Average</v>
      </c>
      <c r="M14" s="4" t="str">
        <f t="shared" si="14"/>
        <v>Average</v>
      </c>
      <c r="N14" s="4" t="str">
        <f t="shared" si="15"/>
        <v>Average</v>
      </c>
    </row>
    <row r="15">
      <c r="D15" s="4" t="str">
        <f t="shared" si="5"/>
        <v>Good</v>
      </c>
      <c r="E15" s="4" t="str">
        <f t="shared" si="6"/>
        <v>Poor</v>
      </c>
      <c r="F15" s="4" t="str">
        <f t="shared" si="7"/>
        <v>Good</v>
      </c>
      <c r="G15" s="4" t="str">
        <f t="shared" si="8"/>
        <v>Average</v>
      </c>
      <c r="H15" s="4" t="str">
        <f t="shared" si="9"/>
        <v>Good</v>
      </c>
      <c r="I15" s="4" t="str">
        <f t="shared" si="10"/>
        <v>Good</v>
      </c>
      <c r="J15" s="4" t="str">
        <f t="shared" si="11"/>
        <v>Average</v>
      </c>
      <c r="K15" s="4" t="str">
        <f t="shared" si="12"/>
        <v>Poor</v>
      </c>
      <c r="L15" s="4" t="str">
        <f t="shared" si="13"/>
        <v>Average</v>
      </c>
      <c r="M15" s="4" t="str">
        <f t="shared" si="14"/>
        <v>Average</v>
      </c>
      <c r="N15" s="4" t="str">
        <f t="shared" si="15"/>
        <v>Poor</v>
      </c>
    </row>
    <row r="16">
      <c r="D16" s="4" t="str">
        <f t="shared" si="5"/>
        <v>Average</v>
      </c>
      <c r="E16" s="4" t="str">
        <f t="shared" si="6"/>
        <v>Average</v>
      </c>
      <c r="F16" s="4" t="str">
        <f t="shared" si="7"/>
        <v>Average</v>
      </c>
      <c r="G16" s="4" t="str">
        <f t="shared" si="8"/>
        <v>Average</v>
      </c>
      <c r="H16" s="4" t="str">
        <f t="shared" si="9"/>
        <v>Good</v>
      </c>
      <c r="I16" s="4" t="str">
        <f t="shared" si="10"/>
        <v>Good</v>
      </c>
      <c r="J16" s="4" t="str">
        <f t="shared" si="11"/>
        <v>Average</v>
      </c>
      <c r="K16" s="4" t="str">
        <f t="shared" si="12"/>
        <v>Poor</v>
      </c>
      <c r="L16" s="4" t="str">
        <f t="shared" si="13"/>
        <v>Average</v>
      </c>
      <c r="M16" s="4" t="str">
        <f t="shared" si="14"/>
        <v>Average</v>
      </c>
      <c r="N16" s="4" t="str">
        <f t="shared" si="15"/>
        <v>Average</v>
      </c>
    </row>
    <row r="17">
      <c r="D17" s="4" t="str">
        <f t="shared" si="5"/>
        <v>Average</v>
      </c>
      <c r="E17" s="4" t="str">
        <f t="shared" si="6"/>
        <v>Poor</v>
      </c>
      <c r="F17" s="4" t="str">
        <f t="shared" si="7"/>
        <v>Average</v>
      </c>
      <c r="G17" s="4" t="str">
        <f t="shared" si="8"/>
        <v>Average</v>
      </c>
      <c r="H17" s="4" t="str">
        <f t="shared" si="9"/>
        <v>Good</v>
      </c>
      <c r="I17" s="4" t="str">
        <f t="shared" si="10"/>
        <v>Good</v>
      </c>
      <c r="J17" s="4" t="str">
        <f t="shared" si="11"/>
        <v>Average</v>
      </c>
      <c r="K17" s="4" t="str">
        <f t="shared" si="12"/>
        <v>Poor</v>
      </c>
      <c r="L17" s="4" t="str">
        <f t="shared" si="13"/>
        <v>Average</v>
      </c>
      <c r="M17" s="4" t="str">
        <f t="shared" si="14"/>
        <v>Average</v>
      </c>
      <c r="N17" s="4" t="str">
        <f t="shared" si="15"/>
        <v>Average</v>
      </c>
    </row>
    <row r="18">
      <c r="D18" s="4" t="str">
        <f t="shared" si="5"/>
        <v>Poor</v>
      </c>
      <c r="E18" s="4" t="str">
        <f t="shared" si="6"/>
        <v>Average</v>
      </c>
      <c r="F18" s="4" t="str">
        <f t="shared" si="7"/>
        <v>Average</v>
      </c>
      <c r="G18" s="4" t="str">
        <f t="shared" si="8"/>
        <v>Poor</v>
      </c>
      <c r="H18" s="4" t="str">
        <f t="shared" si="9"/>
        <v>Average</v>
      </c>
      <c r="I18" s="4" t="str">
        <f t="shared" si="10"/>
        <v>Poor</v>
      </c>
      <c r="J18" s="4" t="str">
        <f t="shared" si="11"/>
        <v>Poor</v>
      </c>
      <c r="K18" s="4" t="str">
        <f t="shared" si="12"/>
        <v>Poor</v>
      </c>
      <c r="L18" s="4" t="str">
        <f t="shared" si="13"/>
        <v>Average</v>
      </c>
      <c r="M18" s="4" t="str">
        <f t="shared" si="14"/>
        <v>Poor</v>
      </c>
      <c r="N18" s="4" t="str">
        <f t="shared" si="15"/>
        <v>Average</v>
      </c>
    </row>
    <row r="19">
      <c r="D19" s="4" t="str">
        <f t="shared" si="5"/>
        <v>Average</v>
      </c>
      <c r="E19" s="4" t="str">
        <f t="shared" si="6"/>
        <v>Poor</v>
      </c>
      <c r="F19" s="4" t="str">
        <f t="shared" si="7"/>
        <v>Average</v>
      </c>
      <c r="G19" s="4" t="str">
        <f t="shared" si="8"/>
        <v>Poor</v>
      </c>
      <c r="H19" s="4" t="str">
        <f t="shared" si="9"/>
        <v>Average</v>
      </c>
      <c r="I19" s="4" t="str">
        <f t="shared" si="10"/>
        <v>Good</v>
      </c>
      <c r="J19" s="4" t="str">
        <f t="shared" si="11"/>
        <v>Good</v>
      </c>
      <c r="K19" s="4" t="str">
        <f t="shared" si="12"/>
        <v>Good</v>
      </c>
      <c r="L19" s="4" t="str">
        <f t="shared" si="13"/>
        <v>Good</v>
      </c>
      <c r="M19" s="4" t="str">
        <f t="shared" si="14"/>
        <v>Average</v>
      </c>
      <c r="N19" s="4" t="str">
        <f t="shared" si="15"/>
        <v>Average</v>
      </c>
    </row>
    <row r="20">
      <c r="D20" s="4" t="str">
        <f t="shared" si="5"/>
        <v>Poor</v>
      </c>
      <c r="E20" s="4" t="str">
        <f t="shared" si="6"/>
        <v>Average</v>
      </c>
      <c r="F20" s="4" t="str">
        <f t="shared" si="7"/>
        <v>Poor</v>
      </c>
      <c r="G20" s="4" t="str">
        <f t="shared" si="8"/>
        <v>Good</v>
      </c>
      <c r="H20" s="4" t="str">
        <f t="shared" si="9"/>
        <v>Poor</v>
      </c>
      <c r="I20" s="4" t="str">
        <f t="shared" si="10"/>
        <v>Poor</v>
      </c>
      <c r="J20" s="4" t="str">
        <f t="shared" si="11"/>
        <v>Good</v>
      </c>
      <c r="K20" s="4" t="str">
        <f t="shared" si="12"/>
        <v>Good</v>
      </c>
      <c r="L20" s="4" t="str">
        <f t="shared" si="13"/>
        <v>Average</v>
      </c>
      <c r="M20" s="4" t="str">
        <f t="shared" si="14"/>
        <v>Average</v>
      </c>
      <c r="N20" s="4" t="str">
        <f t="shared" si="15"/>
        <v>Average</v>
      </c>
    </row>
    <row r="21">
      <c r="D21" s="4" t="str">
        <f t="shared" si="5"/>
        <v>Poor</v>
      </c>
      <c r="E21" s="4" t="str">
        <f t="shared" si="6"/>
        <v>Average</v>
      </c>
      <c r="F21" s="4" t="str">
        <f t="shared" si="7"/>
        <v>Good</v>
      </c>
      <c r="G21" s="4" t="str">
        <f t="shared" si="8"/>
        <v>Average</v>
      </c>
      <c r="H21" s="4" t="str">
        <f t="shared" si="9"/>
        <v>Poor</v>
      </c>
      <c r="I21" s="4" t="str">
        <f t="shared" si="10"/>
        <v>Poor</v>
      </c>
      <c r="J21" s="4" t="str">
        <f t="shared" si="11"/>
        <v>Poor</v>
      </c>
      <c r="K21" s="4" t="str">
        <f t="shared" si="12"/>
        <v>Poor</v>
      </c>
      <c r="L21" s="4" t="str">
        <f t="shared" si="13"/>
        <v>Average</v>
      </c>
      <c r="M21" s="4" t="str">
        <f t="shared" si="14"/>
        <v>Average</v>
      </c>
      <c r="N21" s="4" t="str">
        <f t="shared" si="15"/>
        <v>Average</v>
      </c>
    </row>
    <row r="22">
      <c r="D22" s="4" t="str">
        <f t="shared" si="5"/>
        <v>Average</v>
      </c>
      <c r="E22" s="4" t="str">
        <f t="shared" si="6"/>
        <v>Average</v>
      </c>
      <c r="F22" s="4" t="str">
        <f t="shared" si="7"/>
        <v>Average</v>
      </c>
      <c r="G22" s="4" t="str">
        <f t="shared" si="8"/>
        <v>Average</v>
      </c>
      <c r="H22" s="4" t="str">
        <f t="shared" si="9"/>
        <v>Good</v>
      </c>
      <c r="I22" s="4" t="str">
        <f t="shared" si="10"/>
        <v>Good</v>
      </c>
      <c r="J22" s="4" t="str">
        <f t="shared" si="11"/>
        <v>Average</v>
      </c>
      <c r="K22" s="4" t="str">
        <f t="shared" si="12"/>
        <v>Poor</v>
      </c>
      <c r="L22" s="4" t="str">
        <f t="shared" si="13"/>
        <v>Average</v>
      </c>
      <c r="M22" s="4" t="str">
        <f t="shared" si="14"/>
        <v>Average</v>
      </c>
      <c r="N22" s="4" t="str">
        <f t="shared" si="15"/>
        <v>Average</v>
      </c>
    </row>
    <row r="24">
      <c r="B24" s="1" t="s">
        <v>0</v>
      </c>
      <c r="C24" s="1" t="s">
        <v>1</v>
      </c>
      <c r="D24" s="1" t="s">
        <v>33</v>
      </c>
      <c r="E24" s="1" t="s">
        <v>34</v>
      </c>
      <c r="F24" s="1" t="s">
        <v>35</v>
      </c>
      <c r="G24" s="1" t="s">
        <v>36</v>
      </c>
      <c r="H24" s="1" t="s">
        <v>7</v>
      </c>
      <c r="I24" s="1" t="s">
        <v>8</v>
      </c>
      <c r="J24" s="1" t="s">
        <v>9</v>
      </c>
      <c r="K24" s="1" t="s">
        <v>37</v>
      </c>
      <c r="L24" s="1" t="s">
        <v>38</v>
      </c>
      <c r="M24" s="1" t="s">
        <v>12</v>
      </c>
      <c r="N24" s="1" t="s">
        <v>13</v>
      </c>
      <c r="O24" s="1" t="s">
        <v>14</v>
      </c>
    </row>
    <row r="25">
      <c r="B25" s="1" t="s">
        <v>39</v>
      </c>
      <c r="C25" s="1" t="s">
        <v>20</v>
      </c>
      <c r="D25" s="1">
        <v>36.0</v>
      </c>
      <c r="E25" s="1">
        <v>2.5</v>
      </c>
      <c r="F25" s="5">
        <v>0.04</v>
      </c>
      <c r="G25" s="5">
        <v>0.05</v>
      </c>
      <c r="H25" s="5">
        <v>0.25</v>
      </c>
      <c r="I25" s="3">
        <v>0.045</v>
      </c>
      <c r="J25" s="4">
        <f>+2%</f>
        <v>0.02</v>
      </c>
      <c r="K25" s="5">
        <v>-0.05</v>
      </c>
      <c r="L25" s="1">
        <v>49.0</v>
      </c>
      <c r="M25" s="3">
        <v>0.025</v>
      </c>
      <c r="N25" s="1">
        <v>1.0</v>
      </c>
      <c r="O25" s="1" t="s">
        <v>40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9" max="9" width="14.0"/>
    <col customWidth="1" min="11" max="11" width="23.75"/>
    <col customWidth="1" min="12" max="12" width="1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41</v>
      </c>
      <c r="P1" s="2" t="s">
        <v>1</v>
      </c>
      <c r="Q1" s="6"/>
    </row>
    <row r="2">
      <c r="A2" s="1" t="s">
        <v>42</v>
      </c>
    </row>
    <row r="3">
      <c r="A3" s="1" t="s">
        <v>43</v>
      </c>
    </row>
    <row r="4">
      <c r="A4" s="1" t="s">
        <v>44</v>
      </c>
    </row>
    <row r="5">
      <c r="A5" s="1" t="s">
        <v>45</v>
      </c>
    </row>
    <row r="6">
      <c r="A6" s="1" t="s">
        <v>45</v>
      </c>
    </row>
    <row r="7">
      <c r="A7" s="1" t="s">
        <v>45</v>
      </c>
    </row>
    <row r="8">
      <c r="A8" s="1" t="s">
        <v>45</v>
      </c>
    </row>
    <row r="9">
      <c r="A9" s="1" t="s">
        <v>45</v>
      </c>
    </row>
    <row r="10">
      <c r="A10" s="1" t="s">
        <v>45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9" max="9" width="14.0"/>
    <col customWidth="1" min="11" max="11" width="23.75"/>
    <col customWidth="1" min="12" max="12" width="1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41</v>
      </c>
    </row>
    <row r="2">
      <c r="A2" s="1" t="s">
        <v>42</v>
      </c>
    </row>
    <row r="3">
      <c r="A3" s="1" t="s">
        <v>43</v>
      </c>
    </row>
    <row r="4">
      <c r="A4" s="1" t="s">
        <v>44</v>
      </c>
    </row>
    <row r="5">
      <c r="A5" s="1" t="s">
        <v>45</v>
      </c>
    </row>
    <row r="6">
      <c r="A6" s="1" t="s">
        <v>45</v>
      </c>
    </row>
    <row r="7">
      <c r="A7" s="1" t="s">
        <v>45</v>
      </c>
    </row>
    <row r="8">
      <c r="A8" s="1" t="s">
        <v>45</v>
      </c>
    </row>
    <row r="9">
      <c r="A9" s="1" t="s">
        <v>45</v>
      </c>
    </row>
    <row r="10">
      <c r="A10" s="1" t="s">
        <v>45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9" max="9" width="14.0"/>
    <col customWidth="1" min="11" max="11" width="23.75"/>
    <col customWidth="1" min="12" max="12" width="1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41</v>
      </c>
    </row>
    <row r="2">
      <c r="A2" s="1" t="s">
        <v>42</v>
      </c>
    </row>
    <row r="3">
      <c r="A3" s="1" t="s">
        <v>43</v>
      </c>
    </row>
    <row r="4">
      <c r="A4" s="1" t="s">
        <v>44</v>
      </c>
    </row>
    <row r="5">
      <c r="A5" s="1" t="s">
        <v>45</v>
      </c>
    </row>
    <row r="6">
      <c r="A6" s="1" t="s">
        <v>45</v>
      </c>
    </row>
    <row r="7">
      <c r="A7" s="1" t="s">
        <v>45</v>
      </c>
    </row>
    <row r="8">
      <c r="A8" s="1" t="s">
        <v>45</v>
      </c>
    </row>
    <row r="9">
      <c r="A9" s="1" t="s">
        <v>45</v>
      </c>
    </row>
    <row r="10">
      <c r="A10" s="1" t="s">
        <v>45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9" max="9" width="14.0"/>
    <col customWidth="1" min="11" max="11" width="23.75"/>
    <col customWidth="1" min="12" max="12" width="1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41</v>
      </c>
    </row>
    <row r="2">
      <c r="A2" s="1" t="s">
        <v>42</v>
      </c>
    </row>
    <row r="3">
      <c r="A3" s="1" t="s">
        <v>43</v>
      </c>
    </row>
    <row r="4">
      <c r="A4" s="1" t="s">
        <v>44</v>
      </c>
    </row>
    <row r="5">
      <c r="A5" s="1" t="s">
        <v>45</v>
      </c>
    </row>
    <row r="6">
      <c r="A6" s="1" t="s">
        <v>45</v>
      </c>
    </row>
    <row r="7">
      <c r="A7" s="1" t="s">
        <v>45</v>
      </c>
    </row>
    <row r="8">
      <c r="A8" s="1" t="s">
        <v>45</v>
      </c>
    </row>
    <row r="9">
      <c r="A9" s="1" t="s">
        <v>45</v>
      </c>
    </row>
    <row r="10">
      <c r="A10" s="1" t="s">
        <v>45</v>
      </c>
    </row>
  </sheetData>
  <drawing r:id="rId1"/>
</worksheet>
</file>