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mester 6\SPK\pRAKTIKUM\UAS Praktikum SPK_Bagoes Ardianjar_G.231.20.0105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7" i="1"/>
  <c r="D78" i="1"/>
  <c r="D75" i="1"/>
  <c r="E51" i="1"/>
  <c r="E68" i="1" s="1"/>
  <c r="F50" i="1"/>
  <c r="B51" i="1" s="1"/>
  <c r="A36" i="1"/>
  <c r="M30" i="1"/>
  <c r="K30" i="1"/>
  <c r="L29" i="1"/>
  <c r="M28" i="1"/>
  <c r="K28" i="1"/>
  <c r="J31" i="1"/>
  <c r="I31" i="1"/>
  <c r="H31" i="1"/>
  <c r="J29" i="1"/>
  <c r="H29" i="1"/>
  <c r="I28" i="1"/>
  <c r="B35" i="1" s="1"/>
  <c r="G31" i="1"/>
  <c r="F31" i="1"/>
  <c r="E31" i="1"/>
  <c r="G30" i="1"/>
  <c r="C37" i="1" s="1"/>
  <c r="F30" i="1"/>
  <c r="E30" i="1"/>
  <c r="G28" i="1"/>
  <c r="C35" i="1" s="1"/>
  <c r="D31" i="1"/>
  <c r="C38" i="1" s="1"/>
  <c r="C31" i="1"/>
  <c r="B38" i="1" s="1"/>
  <c r="B31" i="1"/>
  <c r="A38" i="1" s="1"/>
  <c r="C30" i="1"/>
  <c r="B37" i="1" s="1"/>
  <c r="B30" i="1"/>
  <c r="A37" i="1" s="1"/>
  <c r="D29" i="1"/>
  <c r="C36" i="1" s="1"/>
  <c r="C29" i="1"/>
  <c r="B36" i="1" s="1"/>
  <c r="B29" i="1"/>
  <c r="E28" i="1"/>
  <c r="A35" i="1" s="1"/>
  <c r="A39" i="1" l="1"/>
  <c r="D46" i="1" s="1"/>
  <c r="B39" i="1"/>
  <c r="C43" i="1" s="1"/>
  <c r="C45" i="1"/>
  <c r="D43" i="1"/>
  <c r="C39" i="1"/>
  <c r="B43" i="1" s="1"/>
  <c r="C44" i="1"/>
  <c r="B46" i="1"/>
  <c r="D44" i="1"/>
  <c r="B44" i="1"/>
  <c r="B45" i="1"/>
  <c r="B69" i="1"/>
  <c r="B68" i="1"/>
  <c r="B70" i="1"/>
  <c r="B71" i="1"/>
  <c r="D45" i="1"/>
  <c r="D51" i="1"/>
  <c r="E70" i="1"/>
  <c r="E71" i="1"/>
  <c r="C51" i="1"/>
  <c r="E69" i="1"/>
  <c r="C46" i="1" l="1"/>
  <c r="G44" i="1"/>
  <c r="H44" i="1"/>
  <c r="F45" i="1"/>
  <c r="C69" i="1"/>
  <c r="C70" i="1"/>
  <c r="C68" i="1"/>
  <c r="C71" i="1"/>
  <c r="F51" i="1"/>
  <c r="G43" i="1"/>
  <c r="H43" i="1"/>
  <c r="H46" i="1"/>
  <c r="G46" i="1"/>
  <c r="D69" i="1"/>
  <c r="D68" i="1"/>
  <c r="F68" i="1" s="1"/>
  <c r="D70" i="1"/>
  <c r="F70" i="1" s="1"/>
  <c r="D71" i="1"/>
  <c r="H45" i="1"/>
  <c r="F46" i="1"/>
  <c r="G45" i="1"/>
  <c r="F71" i="1" l="1"/>
  <c r="F69" i="1"/>
</calcChain>
</file>

<file path=xl/sharedStrings.xml><?xml version="1.0" encoding="utf-8"?>
<sst xmlns="http://schemas.openxmlformats.org/spreadsheetml/2006/main" count="131" uniqueCount="58">
  <si>
    <t>C1</t>
  </si>
  <si>
    <t>C2</t>
  </si>
  <si>
    <t>C3</t>
  </si>
  <si>
    <t>C4</t>
  </si>
  <si>
    <t>Alternatif</t>
  </si>
  <si>
    <t>A1</t>
  </si>
  <si>
    <t>A2</t>
  </si>
  <si>
    <t>A3</t>
  </si>
  <si>
    <t>A4</t>
  </si>
  <si>
    <t>ALTERNATIF</t>
  </si>
  <si>
    <t>intensitas kepentingan AHP</t>
  </si>
  <si>
    <t>Himpunan Linguistik</t>
  </si>
  <si>
    <t>TFN</t>
  </si>
  <si>
    <t>Reciprocal (kebalikan)</t>
  </si>
  <si>
    <t>Perbandingan Elemen yang sama</t>
  </si>
  <si>
    <t>Pertengahan</t>
  </si>
  <si>
    <t>Elemen satu cukup penting dari yang lainnya</t>
  </si>
  <si>
    <t>pertengahan elemen satu cukup penting dari yang lainnya</t>
  </si>
  <si>
    <t>elemen satu kuat pentingnya dari yang lainnya</t>
  </si>
  <si>
    <t>pertengahan</t>
  </si>
  <si>
    <t>elemen satu mutlak lebih penting dari yang lain</t>
  </si>
  <si>
    <t>(1,1,1)</t>
  </si>
  <si>
    <t>(1/2,1,3/2)</t>
  </si>
  <si>
    <t>(1,3/2,2)</t>
  </si>
  <si>
    <t>(3/2,2,5/2)</t>
  </si>
  <si>
    <t>(2,5/2,3)</t>
  </si>
  <si>
    <t>(5/2,3,7/2)</t>
  </si>
  <si>
    <t>(3,7/2,4)</t>
  </si>
  <si>
    <t>(7/2,4,9/2)</t>
  </si>
  <si>
    <t>4,9/2,9/2)</t>
  </si>
  <si>
    <t>(2/3,1,2)</t>
  </si>
  <si>
    <t>(1/2,2/3,1)</t>
  </si>
  <si>
    <t>(2/5,1/2,2/3)</t>
  </si>
  <si>
    <t>(1/3,2/5,1/2)</t>
  </si>
  <si>
    <t>(2/7,1/3,2/5)</t>
  </si>
  <si>
    <t>(2/9,1/4,2/7)</t>
  </si>
  <si>
    <t>(1/4,2/7,1/3)</t>
  </si>
  <si>
    <t>(2/9,2/9,1/4)</t>
  </si>
  <si>
    <t>l</t>
  </si>
  <si>
    <t>m</t>
  </si>
  <si>
    <t>u</t>
  </si>
  <si>
    <t>Matriks Pairwaise Comparison Antar Kriteria</t>
  </si>
  <si>
    <t>Fuzzy Tringular Number</t>
  </si>
  <si>
    <t>Nilai Sintesis Fuzzy untuk Kriteria</t>
  </si>
  <si>
    <t>Kriteria</t>
  </si>
  <si>
    <t>Total</t>
  </si>
  <si>
    <t>W\'</t>
  </si>
  <si>
    <t>W</t>
  </si>
  <si>
    <t>Normalisasi Bobot Vektor Untuk Kriteria</t>
  </si>
  <si>
    <t xml:space="preserve">Kode </t>
  </si>
  <si>
    <t>Bambu Cina</t>
  </si>
  <si>
    <t>Bambu Kuning</t>
  </si>
  <si>
    <t>Kaktus Minima Blue</t>
  </si>
  <si>
    <t>Oxalis (Kupu-Kupu)</t>
  </si>
  <si>
    <t>Bobot Kriteria dengan Alternatif</t>
  </si>
  <si>
    <t>Nilai</t>
  </si>
  <si>
    <t>Rank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</si>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</sst>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64" workbookViewId="0">
      <selection activeCell="J75" sqref="J75"/>
    </sheetView>
  </sheetViews>
  <sheetFormatPr defaultRowHeight="15" x14ac:dyDescent="0.25"/>
  <cols>
    <col min="1" max="1" width="13.140625" customWidth="1"/>
    <col min="2" max="2" width="19" customWidth="1"/>
    <col min="3" max="3" width="10.28515625" customWidth="1"/>
    <col min="4" max="4" width="9" customWidth="1"/>
    <col min="5" max="5" width="7.5703125" customWidth="1"/>
    <col min="6" max="6" width="7.85546875" customWidth="1"/>
    <col min="7" max="7" width="7" customWidth="1"/>
    <col min="8" max="8" width="5.85546875" customWidth="1"/>
    <col min="9" max="9" width="4.85546875" customWidth="1"/>
    <col min="10" max="10" width="4.7109375" customWidth="1"/>
    <col min="11" max="11" width="5.28515625" customWidth="1"/>
    <col min="12" max="12" width="5" customWidth="1"/>
    <col min="13" max="13" width="5.28515625" customWidth="1"/>
  </cols>
  <sheetData>
    <row r="1" spans="1: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 t="s">
        <v>0</v>
      </c>
      <c r="B2" s="2">
        <v>1</v>
      </c>
      <c r="C2" s="2">
        <v>5</v>
      </c>
      <c r="D2" s="2">
        <v>2</v>
      </c>
      <c r="E2" s="2">
        <v>3</v>
      </c>
    </row>
    <row r="3" spans="1:5" x14ac:dyDescent="0.25">
      <c r="A3" s="3" t="s">
        <v>1</v>
      </c>
      <c r="B3" s="2">
        <v>0</v>
      </c>
      <c r="C3" s="2">
        <v>1</v>
      </c>
      <c r="D3" s="2">
        <v>3</v>
      </c>
      <c r="E3" s="2">
        <v>7</v>
      </c>
    </row>
    <row r="4" spans="1:5" x14ac:dyDescent="0.25">
      <c r="A4" s="3" t="s">
        <v>2</v>
      </c>
      <c r="B4" s="2">
        <v>0</v>
      </c>
      <c r="C4" s="2">
        <v>0</v>
      </c>
      <c r="D4" s="2">
        <v>1</v>
      </c>
      <c r="E4" s="2">
        <v>3</v>
      </c>
    </row>
    <row r="5" spans="1:5" x14ac:dyDescent="0.25">
      <c r="A5" s="3" t="s">
        <v>3</v>
      </c>
      <c r="B5" s="2">
        <v>0</v>
      </c>
      <c r="C5" s="2">
        <v>0</v>
      </c>
      <c r="D5" s="2">
        <v>0</v>
      </c>
      <c r="E5" s="2">
        <v>1</v>
      </c>
    </row>
    <row r="7" spans="1:5" x14ac:dyDescent="0.25">
      <c r="A7" s="2" t="s">
        <v>9</v>
      </c>
      <c r="B7" s="3" t="s">
        <v>0</v>
      </c>
      <c r="C7" s="3" t="s">
        <v>1</v>
      </c>
      <c r="D7" s="3" t="s">
        <v>2</v>
      </c>
      <c r="E7" s="3" t="s">
        <v>3</v>
      </c>
    </row>
    <row r="8" spans="1:5" x14ac:dyDescent="0.25">
      <c r="A8" s="3" t="s">
        <v>5</v>
      </c>
      <c r="B8" s="2">
        <v>3</v>
      </c>
      <c r="C8" s="2">
        <v>3</v>
      </c>
      <c r="D8" s="2">
        <v>2</v>
      </c>
      <c r="E8" s="2">
        <v>2</v>
      </c>
    </row>
    <row r="9" spans="1:5" x14ac:dyDescent="0.25">
      <c r="A9" s="3" t="s">
        <v>6</v>
      </c>
      <c r="B9" s="2">
        <v>5</v>
      </c>
      <c r="C9" s="2">
        <v>3</v>
      </c>
      <c r="D9" s="2">
        <v>2</v>
      </c>
      <c r="E9" s="2">
        <v>2</v>
      </c>
    </row>
    <row r="10" spans="1:5" x14ac:dyDescent="0.25">
      <c r="A10" s="3" t="s">
        <v>7</v>
      </c>
      <c r="B10" s="2">
        <v>1</v>
      </c>
      <c r="C10" s="2">
        <v>1</v>
      </c>
      <c r="D10" s="2">
        <v>3</v>
      </c>
      <c r="E10" s="2">
        <v>1</v>
      </c>
    </row>
    <row r="11" spans="1:5" x14ac:dyDescent="0.25">
      <c r="A11" s="3" t="s">
        <v>8</v>
      </c>
      <c r="B11" s="2">
        <v>2</v>
      </c>
      <c r="C11" s="2">
        <v>1</v>
      </c>
      <c r="D11" s="2">
        <v>3</v>
      </c>
      <c r="E11" s="2">
        <v>1</v>
      </c>
    </row>
    <row r="14" spans="1:5" ht="54.75" customHeight="1" x14ac:dyDescent="0.25">
      <c r="A14" s="6" t="s">
        <v>10</v>
      </c>
      <c r="B14" s="7" t="s">
        <v>11</v>
      </c>
      <c r="C14" s="9" t="s">
        <v>12</v>
      </c>
      <c r="D14" s="9" t="s">
        <v>13</v>
      </c>
      <c r="E14" s="1"/>
    </row>
    <row r="15" spans="1:5" x14ac:dyDescent="0.25">
      <c r="A15" s="2">
        <v>1</v>
      </c>
      <c r="B15" s="5" t="s">
        <v>14</v>
      </c>
      <c r="C15" s="2" t="s">
        <v>21</v>
      </c>
      <c r="D15" s="2" t="s">
        <v>21</v>
      </c>
      <c r="E15" s="1"/>
    </row>
    <row r="16" spans="1:5" x14ac:dyDescent="0.25">
      <c r="A16" s="2">
        <v>2</v>
      </c>
      <c r="B16" s="5" t="s">
        <v>15</v>
      </c>
      <c r="C16" s="2" t="s">
        <v>22</v>
      </c>
      <c r="D16" s="2" t="s">
        <v>30</v>
      </c>
      <c r="E16" s="1"/>
    </row>
    <row r="17" spans="1:15" x14ac:dyDescent="0.25">
      <c r="A17" s="2">
        <v>3</v>
      </c>
      <c r="B17" s="5" t="s">
        <v>16</v>
      </c>
      <c r="C17" s="2" t="s">
        <v>23</v>
      </c>
      <c r="D17" s="2" t="s">
        <v>31</v>
      </c>
      <c r="E17" s="1"/>
    </row>
    <row r="18" spans="1:15" x14ac:dyDescent="0.25">
      <c r="A18" s="2">
        <v>4</v>
      </c>
      <c r="B18" s="5" t="s">
        <v>17</v>
      </c>
      <c r="C18" s="2" t="s">
        <v>24</v>
      </c>
      <c r="D18" s="2" t="s">
        <v>32</v>
      </c>
      <c r="E18" s="1"/>
    </row>
    <row r="19" spans="1:15" x14ac:dyDescent="0.25">
      <c r="A19" s="2">
        <v>5</v>
      </c>
      <c r="B19" s="5" t="s">
        <v>18</v>
      </c>
      <c r="C19" s="2" t="s">
        <v>25</v>
      </c>
      <c r="D19" s="2" t="s">
        <v>33</v>
      </c>
      <c r="E19" s="1"/>
    </row>
    <row r="20" spans="1:15" x14ac:dyDescent="0.25">
      <c r="A20" s="2">
        <v>6</v>
      </c>
      <c r="B20" s="5" t="s">
        <v>19</v>
      </c>
      <c r="C20" s="2" t="s">
        <v>26</v>
      </c>
      <c r="D20" s="2" t="s">
        <v>34</v>
      </c>
      <c r="E20" s="1"/>
    </row>
    <row r="21" spans="1:15" x14ac:dyDescent="0.25">
      <c r="A21" s="2">
        <v>7</v>
      </c>
      <c r="B21" s="5" t="s">
        <v>18</v>
      </c>
      <c r="C21" s="2" t="s">
        <v>27</v>
      </c>
      <c r="D21" s="2" t="s">
        <v>36</v>
      </c>
      <c r="E21" s="1"/>
    </row>
    <row r="22" spans="1:15" x14ac:dyDescent="0.25">
      <c r="A22" s="2">
        <v>8</v>
      </c>
      <c r="B22" s="5" t="s">
        <v>19</v>
      </c>
      <c r="C22" s="2" t="s">
        <v>28</v>
      </c>
      <c r="D22" s="2" t="s">
        <v>35</v>
      </c>
      <c r="E22" s="1"/>
    </row>
    <row r="23" spans="1:15" x14ac:dyDescent="0.25">
      <c r="A23" s="2">
        <v>9</v>
      </c>
      <c r="B23" s="5" t="s">
        <v>20</v>
      </c>
      <c r="C23" s="2" t="s">
        <v>29</v>
      </c>
      <c r="D23" s="2" t="s">
        <v>37</v>
      </c>
      <c r="E23" s="1"/>
    </row>
    <row r="24" spans="1:15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x14ac:dyDescent="0.25">
      <c r="A25" s="20" t="s">
        <v>41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5" x14ac:dyDescent="0.25">
      <c r="A26" s="2"/>
      <c r="B26" s="23" t="s">
        <v>0</v>
      </c>
      <c r="C26" s="23"/>
      <c r="D26" s="23"/>
      <c r="E26" s="24" t="s">
        <v>1</v>
      </c>
      <c r="F26" s="24"/>
      <c r="G26" s="24"/>
      <c r="H26" s="24" t="s">
        <v>2</v>
      </c>
      <c r="I26" s="24"/>
      <c r="J26" s="24"/>
      <c r="K26" s="24" t="s">
        <v>3</v>
      </c>
      <c r="L26" s="24"/>
      <c r="M26" s="24"/>
    </row>
    <row r="27" spans="1:15" x14ac:dyDescent="0.25">
      <c r="A27" s="2"/>
      <c r="B27" s="8" t="s">
        <v>38</v>
      </c>
      <c r="C27" s="8" t="s">
        <v>39</v>
      </c>
      <c r="D27" s="8" t="s">
        <v>40</v>
      </c>
      <c r="E27" s="8" t="s">
        <v>38</v>
      </c>
      <c r="F27" s="8" t="s">
        <v>39</v>
      </c>
      <c r="G27" s="8" t="s">
        <v>40</v>
      </c>
      <c r="H27" s="8" t="s">
        <v>38</v>
      </c>
      <c r="I27" s="8" t="s">
        <v>39</v>
      </c>
      <c r="J27" s="8" t="s">
        <v>40</v>
      </c>
      <c r="K27" s="8" t="s">
        <v>38</v>
      </c>
      <c r="L27" s="8" t="s">
        <v>39</v>
      </c>
      <c r="M27" s="8" t="s">
        <v>40</v>
      </c>
    </row>
    <row r="28" spans="1:15" x14ac:dyDescent="0.25">
      <c r="A28" s="3" t="s">
        <v>0</v>
      </c>
      <c r="B28" s="2">
        <v>1</v>
      </c>
      <c r="C28" s="2">
        <v>1</v>
      </c>
      <c r="D28" s="2">
        <v>1</v>
      </c>
      <c r="E28" s="2">
        <f>1/2</f>
        <v>0.5</v>
      </c>
      <c r="F28" s="2">
        <v>1</v>
      </c>
      <c r="G28" s="2">
        <f>3/2</f>
        <v>1.5</v>
      </c>
      <c r="H28" s="2">
        <v>1</v>
      </c>
      <c r="I28" s="2">
        <f>3/2</f>
        <v>1.5</v>
      </c>
      <c r="J28" s="2">
        <v>2</v>
      </c>
      <c r="K28" s="2">
        <f>3/2</f>
        <v>1.5</v>
      </c>
      <c r="L28" s="2">
        <v>2</v>
      </c>
      <c r="M28" s="2">
        <f>5/2</f>
        <v>2.5</v>
      </c>
    </row>
    <row r="29" spans="1:15" x14ac:dyDescent="0.25">
      <c r="A29" s="3" t="s">
        <v>1</v>
      </c>
      <c r="B29" s="2">
        <f>1/5</f>
        <v>0.2</v>
      </c>
      <c r="C29" s="2">
        <f>1/2</f>
        <v>0.5</v>
      </c>
      <c r="D29" s="2">
        <f>2/3</f>
        <v>0.66666666666666663</v>
      </c>
      <c r="E29" s="2">
        <v>1</v>
      </c>
      <c r="F29" s="2">
        <v>1</v>
      </c>
      <c r="G29" s="2">
        <v>1</v>
      </c>
      <c r="H29" s="2">
        <f>1/2</f>
        <v>0.5</v>
      </c>
      <c r="I29" s="2">
        <v>1</v>
      </c>
      <c r="J29" s="2">
        <f>3/2</f>
        <v>1.5</v>
      </c>
      <c r="K29" s="2">
        <v>1</v>
      </c>
      <c r="L29" s="2">
        <f>3/2</f>
        <v>1.5</v>
      </c>
      <c r="M29" s="2">
        <v>2</v>
      </c>
    </row>
    <row r="30" spans="1:15" x14ac:dyDescent="0.25">
      <c r="A30" s="3" t="s">
        <v>2</v>
      </c>
      <c r="B30" s="2">
        <f>2/5</f>
        <v>0.4</v>
      </c>
      <c r="C30" s="2">
        <f>2/3</f>
        <v>0.66666666666666663</v>
      </c>
      <c r="D30" s="2">
        <v>1</v>
      </c>
      <c r="E30" s="2">
        <f>2/3</f>
        <v>0.66666666666666663</v>
      </c>
      <c r="F30" s="2">
        <f>2/5</f>
        <v>0.4</v>
      </c>
      <c r="G30" s="2">
        <f>1/2</f>
        <v>0.5</v>
      </c>
      <c r="H30" s="2">
        <v>1</v>
      </c>
      <c r="I30" s="2">
        <v>1</v>
      </c>
      <c r="J30" s="2">
        <v>1</v>
      </c>
      <c r="K30" s="2">
        <f>1/2</f>
        <v>0.5</v>
      </c>
      <c r="L30" s="2">
        <v>1</v>
      </c>
      <c r="M30" s="2">
        <f>3/2</f>
        <v>1.5</v>
      </c>
    </row>
    <row r="31" spans="1:15" x14ac:dyDescent="0.25">
      <c r="A31" s="3" t="s">
        <v>3</v>
      </c>
      <c r="B31" s="2">
        <f>2/5</f>
        <v>0.4</v>
      </c>
      <c r="C31" s="2">
        <f>2/3</f>
        <v>0.66666666666666663</v>
      </c>
      <c r="D31" s="2">
        <f>1/2</f>
        <v>0.5</v>
      </c>
      <c r="E31" s="2">
        <f>1/2</f>
        <v>0.5</v>
      </c>
      <c r="F31" s="2">
        <f>2/5</f>
        <v>0.4</v>
      </c>
      <c r="G31" s="2">
        <f>1/3</f>
        <v>0.33333333333333331</v>
      </c>
      <c r="H31" s="2">
        <f>2/3</f>
        <v>0.66666666666666663</v>
      </c>
      <c r="I31" s="2">
        <f>2/5</f>
        <v>0.4</v>
      </c>
      <c r="J31" s="2">
        <f>1/2</f>
        <v>0.5</v>
      </c>
      <c r="K31" s="2">
        <v>1</v>
      </c>
      <c r="L31" s="2">
        <v>1</v>
      </c>
      <c r="M31" s="2">
        <v>1</v>
      </c>
    </row>
    <row r="33" spans="1:8" x14ac:dyDescent="0.25">
      <c r="A33" s="26" t="s">
        <v>42</v>
      </c>
      <c r="B33" s="26"/>
      <c r="C33" s="26"/>
    </row>
    <row r="34" spans="1:8" x14ac:dyDescent="0.25">
      <c r="A34" s="4" t="s">
        <v>38</v>
      </c>
      <c r="B34" s="13" t="s">
        <v>39</v>
      </c>
      <c r="C34" s="13" t="s">
        <v>40</v>
      </c>
    </row>
    <row r="35" spans="1:8" x14ac:dyDescent="0.25">
      <c r="A35" s="12">
        <f t="shared" ref="A35:C38" si="0">B28+E28+H28+K28</f>
        <v>4</v>
      </c>
      <c r="B35" s="12">
        <f t="shared" si="0"/>
        <v>5.5</v>
      </c>
      <c r="C35" s="12">
        <f t="shared" si="0"/>
        <v>7</v>
      </c>
    </row>
    <row r="36" spans="1:8" x14ac:dyDescent="0.25">
      <c r="A36" s="12">
        <f t="shared" si="0"/>
        <v>2.7</v>
      </c>
      <c r="B36" s="12">
        <f t="shared" si="0"/>
        <v>4</v>
      </c>
      <c r="C36" s="12">
        <f t="shared" si="0"/>
        <v>5.1666666666666661</v>
      </c>
    </row>
    <row r="37" spans="1:8" x14ac:dyDescent="0.25">
      <c r="A37" s="12">
        <f t="shared" si="0"/>
        <v>2.5666666666666664</v>
      </c>
      <c r="B37" s="12">
        <f t="shared" si="0"/>
        <v>3.0666666666666664</v>
      </c>
      <c r="C37" s="12">
        <f t="shared" si="0"/>
        <v>4</v>
      </c>
    </row>
    <row r="38" spans="1:8" x14ac:dyDescent="0.25">
      <c r="A38" s="12">
        <f t="shared" si="0"/>
        <v>2.5666666666666664</v>
      </c>
      <c r="B38" s="12">
        <f t="shared" si="0"/>
        <v>2.4666666666666668</v>
      </c>
      <c r="C38" s="12">
        <f t="shared" si="0"/>
        <v>2.333333333333333</v>
      </c>
    </row>
    <row r="39" spans="1:8" x14ac:dyDescent="0.25">
      <c r="A39" s="14">
        <f>SUM(A35:A38)</f>
        <v>11.833333333333332</v>
      </c>
      <c r="B39" s="14">
        <f>SUM(B35:B38)</f>
        <v>15.033333333333333</v>
      </c>
      <c r="C39" s="14">
        <f>SUM(C35:C38)</f>
        <v>18.499999999999996</v>
      </c>
    </row>
    <row r="41" spans="1:8" x14ac:dyDescent="0.25">
      <c r="A41" s="20" t="s">
        <v>43</v>
      </c>
      <c r="B41" s="20"/>
      <c r="C41" s="20"/>
      <c r="D41" s="20"/>
    </row>
    <row r="42" spans="1:8" x14ac:dyDescent="0.25">
      <c r="A42" s="1"/>
      <c r="B42" s="4" t="s">
        <v>38</v>
      </c>
      <c r="C42" s="13" t="s">
        <v>39</v>
      </c>
      <c r="D42" s="13" t="s">
        <v>40</v>
      </c>
    </row>
    <row r="43" spans="1:8" x14ac:dyDescent="0.25">
      <c r="A43" s="15" t="s">
        <v>0</v>
      </c>
      <c r="B43" s="12">
        <f>A35*(1/$C$39)</f>
        <v>0.21621621621621626</v>
      </c>
      <c r="C43" s="12">
        <f>B35*(1/$B$39)</f>
        <v>0.36585365853658536</v>
      </c>
      <c r="D43" s="12">
        <f>C35*(1/$A$39)</f>
        <v>0.59154929577464799</v>
      </c>
      <c r="F43" s="10"/>
      <c r="G43" t="e">
        <f t="shared" ref="G43" si="1">(B42-D43)/((C43-D43)-(C42-B42))</f>
        <v>#VALUE!</v>
      </c>
      <c r="H43" s="10" t="e">
        <f t="shared" ref="H43:H46" si="2">(B42-D43)/((C43-D43)-(C42-B42))</f>
        <v>#VALUE!</v>
      </c>
    </row>
    <row r="44" spans="1:8" x14ac:dyDescent="0.25">
      <c r="A44" s="15" t="s">
        <v>1</v>
      </c>
      <c r="B44" s="12">
        <f t="shared" ref="B44:B46" si="3">A36*(1/$C$39)</f>
        <v>0.14594594594594598</v>
      </c>
      <c r="C44" s="12">
        <f t="shared" ref="C44:C46" si="4">B36*(1/$B$39)</f>
        <v>0.26607538802660752</v>
      </c>
      <c r="D44" s="12">
        <f t="shared" ref="D44:D46" si="5">C36*(1/$A$39)</f>
        <v>0.43661971830985918</v>
      </c>
      <c r="F44" s="10"/>
      <c r="G44">
        <f t="shared" ref="G44:G46" si="6">(B43-D44)/((C44-D44)-(C43-B43))</f>
        <v>0.68836992281412113</v>
      </c>
      <c r="H44" s="10">
        <f t="shared" si="2"/>
        <v>0.68836992281412113</v>
      </c>
    </row>
    <row r="45" spans="1:8" x14ac:dyDescent="0.25">
      <c r="A45" s="15" t="s">
        <v>2</v>
      </c>
      <c r="B45" s="12">
        <f t="shared" si="3"/>
        <v>0.13873873873873876</v>
      </c>
      <c r="C45" s="12">
        <f t="shared" si="4"/>
        <v>0.20399113082039907</v>
      </c>
      <c r="D45" s="12">
        <f t="shared" si="5"/>
        <v>0.33802816901408456</v>
      </c>
      <c r="F45" s="10">
        <f>(B43-D45)/((C45-D45)-(C43-B43))</f>
        <v>0.42940751165606933</v>
      </c>
      <c r="G45">
        <f t="shared" si="6"/>
        <v>0.75573389087658305</v>
      </c>
      <c r="H45" s="10">
        <f t="shared" si="2"/>
        <v>0.75573389087658305</v>
      </c>
    </row>
    <row r="46" spans="1:8" x14ac:dyDescent="0.25">
      <c r="A46" s="15" t="s">
        <v>3</v>
      </c>
      <c r="B46" s="12">
        <f t="shared" si="3"/>
        <v>0.13873873873873876</v>
      </c>
      <c r="C46" s="12">
        <f t="shared" si="4"/>
        <v>0.16407982261640797</v>
      </c>
      <c r="D46" s="12">
        <f t="shared" si="5"/>
        <v>0.19718309859154931</v>
      </c>
      <c r="F46" s="10">
        <f>(B44-D46)/((C46-D46)-(C44-B44))</f>
        <v>0.33437475557239843</v>
      </c>
      <c r="G46">
        <f t="shared" si="6"/>
        <v>0.59421445664990225</v>
      </c>
      <c r="H46" s="10">
        <f t="shared" si="2"/>
        <v>0.59421445664990225</v>
      </c>
    </row>
    <row r="47" spans="1:8" x14ac:dyDescent="0.25">
      <c r="H47" s="10"/>
    </row>
    <row r="48" spans="1:8" x14ac:dyDescent="0.25">
      <c r="A48" s="20" t="s">
        <v>48</v>
      </c>
      <c r="B48" s="20"/>
      <c r="C48" s="20"/>
      <c r="D48" s="20"/>
      <c r="E48" s="20"/>
      <c r="F48" s="20"/>
    </row>
    <row r="49" spans="1:6" x14ac:dyDescent="0.25">
      <c r="A49" s="3" t="s">
        <v>44</v>
      </c>
      <c r="B49" s="3" t="s">
        <v>0</v>
      </c>
      <c r="C49" s="3" t="s">
        <v>1</v>
      </c>
      <c r="D49" s="3" t="s">
        <v>2</v>
      </c>
      <c r="E49" s="3" t="s">
        <v>3</v>
      </c>
      <c r="F49" s="3" t="s">
        <v>45</v>
      </c>
    </row>
    <row r="50" spans="1:6" x14ac:dyDescent="0.25">
      <c r="A50" s="3" t="s">
        <v>46</v>
      </c>
      <c r="B50" s="2">
        <v>1</v>
      </c>
      <c r="C50" s="2">
        <v>0.68799999999999994</v>
      </c>
      <c r="D50" s="2">
        <v>0.42899999999999999</v>
      </c>
      <c r="E50" s="2">
        <v>0.34399999999999997</v>
      </c>
      <c r="F50" s="17">
        <f>SUM(B50:E50)</f>
        <v>2.4609999999999999</v>
      </c>
    </row>
    <row r="51" spans="1:6" x14ac:dyDescent="0.25">
      <c r="A51" s="3" t="s">
        <v>47</v>
      </c>
      <c r="B51" s="16">
        <f>B50/$F$50</f>
        <v>0.40633888663145068</v>
      </c>
      <c r="C51" s="16">
        <f t="shared" ref="C51:E51" si="7">C50/$F$50</f>
        <v>0.27956115400243803</v>
      </c>
      <c r="D51" s="16">
        <f t="shared" si="7"/>
        <v>0.17431938236489233</v>
      </c>
      <c r="E51" s="16">
        <f t="shared" si="7"/>
        <v>0.13978057700121901</v>
      </c>
      <c r="F51" s="18">
        <f>SUM(B51:E51)</f>
        <v>1</v>
      </c>
    </row>
    <row r="53" spans="1:6" x14ac:dyDescent="0.25">
      <c r="A53" s="4" t="s">
        <v>49</v>
      </c>
      <c r="B53" s="15" t="s">
        <v>4</v>
      </c>
    </row>
    <row r="54" spans="1:6" x14ac:dyDescent="0.25">
      <c r="A54" s="4" t="s">
        <v>5</v>
      </c>
      <c r="B54" s="1" t="s">
        <v>50</v>
      </c>
    </row>
    <row r="55" spans="1:6" x14ac:dyDescent="0.25">
      <c r="A55" s="4" t="s">
        <v>6</v>
      </c>
      <c r="B55" s="1" t="s">
        <v>51</v>
      </c>
    </row>
    <row r="56" spans="1:6" x14ac:dyDescent="0.25">
      <c r="A56" s="4" t="s">
        <v>7</v>
      </c>
      <c r="B56" s="1" t="s">
        <v>52</v>
      </c>
    </row>
    <row r="57" spans="1:6" x14ac:dyDescent="0.25">
      <c r="A57" s="4" t="s">
        <v>8</v>
      </c>
      <c r="B57" s="1" t="s">
        <v>53</v>
      </c>
    </row>
    <row r="58" spans="1:6" x14ac:dyDescent="0.25">
      <c r="A58" s="29"/>
      <c r="B58" s="30"/>
    </row>
    <row r="59" spans="1:6" x14ac:dyDescent="0.25">
      <c r="A59" s="21"/>
      <c r="B59" s="21"/>
      <c r="C59" s="21"/>
      <c r="D59" s="21"/>
      <c r="E59" s="21"/>
      <c r="F59" s="21"/>
    </row>
    <row r="60" spans="1:6" x14ac:dyDescent="0.25">
      <c r="A60" s="2"/>
      <c r="B60" s="3" t="s">
        <v>0</v>
      </c>
      <c r="C60" s="3" t="s">
        <v>1</v>
      </c>
      <c r="D60" s="3" t="s">
        <v>2</v>
      </c>
      <c r="E60" s="3" t="s">
        <v>3</v>
      </c>
      <c r="F60" s="19"/>
    </row>
    <row r="61" spans="1:6" x14ac:dyDescent="0.25">
      <c r="A61" s="3" t="s">
        <v>5</v>
      </c>
      <c r="B61" s="2">
        <v>3</v>
      </c>
      <c r="C61" s="2">
        <v>3</v>
      </c>
      <c r="D61" s="2">
        <v>2</v>
      </c>
      <c r="E61" s="2">
        <v>2</v>
      </c>
    </row>
    <row r="62" spans="1:6" x14ac:dyDescent="0.25">
      <c r="A62" s="3" t="s">
        <v>6</v>
      </c>
      <c r="B62" s="2">
        <v>5</v>
      </c>
      <c r="C62" s="2">
        <v>3</v>
      </c>
      <c r="D62" s="2">
        <v>2</v>
      </c>
      <c r="E62" s="2">
        <v>2</v>
      </c>
    </row>
    <row r="63" spans="1:6" x14ac:dyDescent="0.25">
      <c r="A63" s="3" t="s">
        <v>7</v>
      </c>
      <c r="B63" s="2">
        <v>1</v>
      </c>
      <c r="C63" s="2">
        <v>1</v>
      </c>
      <c r="D63" s="2">
        <v>3</v>
      </c>
      <c r="E63" s="2">
        <v>1</v>
      </c>
    </row>
    <row r="64" spans="1:6" x14ac:dyDescent="0.25">
      <c r="A64" s="3" t="s">
        <v>8</v>
      </c>
      <c r="B64" s="2">
        <v>2</v>
      </c>
      <c r="C64" s="2">
        <v>1</v>
      </c>
      <c r="D64" s="2">
        <v>3</v>
      </c>
      <c r="E64" s="2">
        <v>1</v>
      </c>
    </row>
    <row r="66" spans="1:6" x14ac:dyDescent="0.25">
      <c r="A66" s="20" t="s">
        <v>54</v>
      </c>
      <c r="B66" s="20"/>
      <c r="C66" s="20"/>
      <c r="D66" s="20"/>
      <c r="E66" s="20"/>
      <c r="F66" s="20"/>
    </row>
    <row r="67" spans="1:6" x14ac:dyDescent="0.25">
      <c r="A67" s="2"/>
      <c r="B67" s="3" t="s">
        <v>0</v>
      </c>
      <c r="C67" s="3" t="s">
        <v>1</v>
      </c>
      <c r="D67" s="3" t="s">
        <v>2</v>
      </c>
      <c r="E67" s="3" t="s">
        <v>3</v>
      </c>
      <c r="F67" s="4" t="s">
        <v>55</v>
      </c>
    </row>
    <row r="68" spans="1:6" x14ac:dyDescent="0.25">
      <c r="A68" s="3" t="s">
        <v>5</v>
      </c>
      <c r="B68" s="16">
        <f>B61*$B$51</f>
        <v>1.2190166598943519</v>
      </c>
      <c r="C68" s="16">
        <f>C61*$C$51</f>
        <v>0.83868346200731403</v>
      </c>
      <c r="D68" s="16">
        <f>D61*$D$51</f>
        <v>0.34863876472978467</v>
      </c>
      <c r="E68" s="16">
        <f>E61*$E$51</f>
        <v>0.27956115400243803</v>
      </c>
      <c r="F68" s="11">
        <f>SUM(B68:E68)</f>
        <v>2.6859000406338889</v>
      </c>
    </row>
    <row r="69" spans="1:6" x14ac:dyDescent="0.25">
      <c r="A69" s="3" t="s">
        <v>6</v>
      </c>
      <c r="B69" s="16">
        <f t="shared" ref="B69:B71" si="8">B62*$B$51</f>
        <v>2.0316944331572535</v>
      </c>
      <c r="C69" s="16">
        <f t="shared" ref="C69:C71" si="9">C62*$C$51</f>
        <v>0.83868346200731403</v>
      </c>
      <c r="D69" s="16">
        <f t="shared" ref="D69:D71" si="10">D62*$D$51</f>
        <v>0.34863876472978467</v>
      </c>
      <c r="E69" s="16">
        <f t="shared" ref="E69:E71" si="11">E62*$E$51</f>
        <v>0.27956115400243803</v>
      </c>
      <c r="F69" s="11">
        <f t="shared" ref="F69:F71" si="12">SUM(B69:E69)</f>
        <v>3.4985778138967905</v>
      </c>
    </row>
    <row r="70" spans="1:6" x14ac:dyDescent="0.25">
      <c r="A70" s="3" t="s">
        <v>7</v>
      </c>
      <c r="B70" s="16">
        <f t="shared" si="8"/>
        <v>0.40633888663145068</v>
      </c>
      <c r="C70" s="16">
        <f t="shared" si="9"/>
        <v>0.27956115400243803</v>
      </c>
      <c r="D70" s="16">
        <f t="shared" si="10"/>
        <v>0.52295814709467703</v>
      </c>
      <c r="E70" s="16">
        <f t="shared" si="11"/>
        <v>0.13978057700121901</v>
      </c>
      <c r="F70" s="11">
        <f t="shared" si="12"/>
        <v>1.3486387647297848</v>
      </c>
    </row>
    <row r="71" spans="1:6" x14ac:dyDescent="0.25">
      <c r="A71" s="3" t="s">
        <v>8</v>
      </c>
      <c r="B71" s="16">
        <f t="shared" si="8"/>
        <v>0.81267777326290136</v>
      </c>
      <c r="C71" s="16">
        <f t="shared" si="9"/>
        <v>0.27956115400243803</v>
      </c>
      <c r="D71" s="16">
        <f t="shared" si="10"/>
        <v>0.52295814709467703</v>
      </c>
      <c r="E71" s="16">
        <f t="shared" si="11"/>
        <v>0.13978057700121901</v>
      </c>
      <c r="F71" s="11">
        <f t="shared" si="12"/>
        <v>1.7549776513612356</v>
      </c>
    </row>
    <row r="73" spans="1:6" x14ac:dyDescent="0.25">
      <c r="A73" s="22" t="s">
        <v>57</v>
      </c>
      <c r="B73" s="22"/>
      <c r="C73" s="22"/>
      <c r="D73" s="22"/>
    </row>
    <row r="74" spans="1:6" x14ac:dyDescent="0.25">
      <c r="A74" s="4" t="s">
        <v>49</v>
      </c>
      <c r="B74" s="15" t="s">
        <v>4</v>
      </c>
      <c r="C74" s="4" t="s">
        <v>55</v>
      </c>
      <c r="D74" s="15" t="s">
        <v>56</v>
      </c>
    </row>
    <row r="75" spans="1:6" x14ac:dyDescent="0.25">
      <c r="A75" s="4" t="s">
        <v>5</v>
      </c>
      <c r="B75" s="1" t="s">
        <v>50</v>
      </c>
      <c r="C75" s="11">
        <v>2.6859000406338889</v>
      </c>
      <c r="D75" s="1">
        <f>RANK(C75,$C$75:$C$78,0)</f>
        <v>2</v>
      </c>
    </row>
    <row r="76" spans="1:6" x14ac:dyDescent="0.25">
      <c r="A76" s="31" t="s">
        <v>6</v>
      </c>
      <c r="B76" s="32" t="s">
        <v>51</v>
      </c>
      <c r="C76" s="33">
        <v>3.4985778138967905</v>
      </c>
      <c r="D76" s="32">
        <f t="shared" ref="D76:D78" si="13">RANK(C76,$C$75:$C$78,0)</f>
        <v>1</v>
      </c>
    </row>
    <row r="77" spans="1:6" x14ac:dyDescent="0.25">
      <c r="A77" s="4" t="s">
        <v>7</v>
      </c>
      <c r="B77" s="1" t="s">
        <v>52</v>
      </c>
      <c r="C77" s="11">
        <v>1.3486387647297848</v>
      </c>
      <c r="D77" s="1">
        <f t="shared" si="13"/>
        <v>4</v>
      </c>
    </row>
    <row r="78" spans="1:6" x14ac:dyDescent="0.25">
      <c r="A78" s="4" t="s">
        <v>8</v>
      </c>
      <c r="B78" s="1" t="s">
        <v>53</v>
      </c>
      <c r="C78" s="11">
        <v>1.7549776513612356</v>
      </c>
      <c r="D78" s="1">
        <f t="shared" si="13"/>
        <v>3</v>
      </c>
    </row>
  </sheetData>
  <mergeCells count="12">
    <mergeCell ref="A33:C33"/>
    <mergeCell ref="A24:O24"/>
    <mergeCell ref="B26:D26"/>
    <mergeCell ref="E26:G26"/>
    <mergeCell ref="H26:J26"/>
    <mergeCell ref="K26:M26"/>
    <mergeCell ref="A25:M25"/>
    <mergeCell ref="A41:D41"/>
    <mergeCell ref="A48:F48"/>
    <mergeCell ref="A59:F59"/>
    <mergeCell ref="A66:F66"/>
    <mergeCell ref="A73:D73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2023-06-02T13:52:52Z</dcterms:created>
  <dcterms:modified xsi:type="dcterms:W3CDTF">2023-06-02T17:41:46Z</dcterms:modified>
</cp:coreProperties>
</file>