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kuliahan USM\Semester 7\KP\KP\"/>
    </mc:Choice>
  </mc:AlternateContent>
  <xr:revisionPtr revIDLastSave="0" documentId="13_ncr:1_{0F676C00-BAFE-4CA3-8238-C58C3B0C0C74}" xr6:coauthVersionLast="47" xr6:coauthVersionMax="47" xr10:uidLastSave="{00000000-0000-0000-0000-000000000000}"/>
  <bookViews>
    <workbookView xWindow="-108" yWindow="-108" windowWidth="23256" windowHeight="13176" activeTab="2" xr2:uid="{5E27CCB4-4115-419E-8BA1-F250AC1A12C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3" l="1"/>
  <c r="D17" i="3"/>
  <c r="E149" i="3"/>
  <c r="E148" i="3"/>
  <c r="C150" i="3"/>
  <c r="C129" i="3"/>
  <c r="C130" i="3"/>
  <c r="F149" i="3"/>
  <c r="F148" i="3"/>
  <c r="F147" i="3"/>
  <c r="F146" i="3"/>
  <c r="F145" i="3"/>
  <c r="F144" i="3"/>
  <c r="F143" i="3"/>
  <c r="F142" i="3"/>
  <c r="F141" i="3"/>
  <c r="F140" i="3"/>
  <c r="F139" i="3"/>
  <c r="E147" i="3"/>
  <c r="E146" i="3"/>
  <c r="E145" i="3"/>
  <c r="E144" i="3"/>
  <c r="E143" i="3"/>
  <c r="E142" i="3"/>
  <c r="E141" i="3"/>
  <c r="E140" i="3"/>
  <c r="E139" i="3"/>
  <c r="F150" i="3"/>
  <c r="E138" i="3"/>
  <c r="F138" i="3"/>
  <c r="D150" i="3"/>
  <c r="E115" i="3"/>
  <c r="F115" i="3"/>
  <c r="E116" i="3"/>
  <c r="F116" i="3"/>
  <c r="F127" i="3" s="1"/>
  <c r="E117" i="3"/>
  <c r="E127" i="3" s="1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D127" i="3"/>
  <c r="C404" i="3"/>
  <c r="C313" i="3"/>
  <c r="C244" i="3"/>
  <c r="C198" i="3"/>
  <c r="P23" i="3"/>
  <c r="D448" i="3"/>
  <c r="C448" i="3"/>
  <c r="C450" i="3" s="1"/>
  <c r="F447" i="3"/>
  <c r="E447" i="3"/>
  <c r="F446" i="3"/>
  <c r="E446" i="3"/>
  <c r="F445" i="3"/>
  <c r="E445" i="3"/>
  <c r="F444" i="3"/>
  <c r="E444" i="3"/>
  <c r="F443" i="3"/>
  <c r="E443" i="3"/>
  <c r="F442" i="3"/>
  <c r="E442" i="3"/>
  <c r="F441" i="3"/>
  <c r="E441" i="3"/>
  <c r="F440" i="3"/>
  <c r="E440" i="3"/>
  <c r="F439" i="3"/>
  <c r="E439" i="3"/>
  <c r="F438" i="3"/>
  <c r="E438" i="3"/>
  <c r="F437" i="3"/>
  <c r="E437" i="3"/>
  <c r="F436" i="3"/>
  <c r="E436" i="3"/>
  <c r="D425" i="3"/>
  <c r="C425" i="3"/>
  <c r="C427" i="3" s="1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F414" i="3"/>
  <c r="E414" i="3"/>
  <c r="F413" i="3"/>
  <c r="E413" i="3"/>
  <c r="D402" i="3"/>
  <c r="C402" i="3"/>
  <c r="F401" i="3"/>
  <c r="E401" i="3"/>
  <c r="F400" i="3"/>
  <c r="E400" i="3"/>
  <c r="F399" i="3"/>
  <c r="E399" i="3"/>
  <c r="F398" i="3"/>
  <c r="E398" i="3"/>
  <c r="F397" i="3"/>
  <c r="E397" i="3"/>
  <c r="F396" i="3"/>
  <c r="E396" i="3"/>
  <c r="F395" i="3"/>
  <c r="E395" i="3"/>
  <c r="F394" i="3"/>
  <c r="E394" i="3"/>
  <c r="F393" i="3"/>
  <c r="E393" i="3"/>
  <c r="F392" i="3"/>
  <c r="E392" i="3"/>
  <c r="F391" i="3"/>
  <c r="E391" i="3"/>
  <c r="F390" i="3"/>
  <c r="E390" i="3"/>
  <c r="D379" i="3"/>
  <c r="C379" i="3"/>
  <c r="C381" i="3" s="1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D356" i="3"/>
  <c r="C356" i="3"/>
  <c r="C358" i="3" s="1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E328" i="3"/>
  <c r="E327" i="3"/>
  <c r="E326" i="3"/>
  <c r="E322" i="3"/>
  <c r="C333" i="3"/>
  <c r="C335" i="3" s="1"/>
  <c r="D333" i="3"/>
  <c r="F332" i="3"/>
  <c r="E332" i="3"/>
  <c r="F331" i="3"/>
  <c r="E331" i="3"/>
  <c r="F330" i="3"/>
  <c r="E330" i="3"/>
  <c r="F329" i="3"/>
  <c r="E329" i="3"/>
  <c r="F328" i="3"/>
  <c r="F327" i="3"/>
  <c r="F326" i="3"/>
  <c r="F325" i="3"/>
  <c r="F324" i="3"/>
  <c r="E324" i="3"/>
  <c r="F323" i="3"/>
  <c r="E323" i="3"/>
  <c r="F322" i="3"/>
  <c r="F321" i="3"/>
  <c r="D311" i="3"/>
  <c r="C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D288" i="3"/>
  <c r="C288" i="3"/>
  <c r="C290" i="3" s="1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D265" i="3"/>
  <c r="C265" i="3"/>
  <c r="C267" i="3" s="1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D242" i="3"/>
  <c r="C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D219" i="3"/>
  <c r="C219" i="3"/>
  <c r="C221" i="3" s="1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D196" i="3"/>
  <c r="C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D173" i="3"/>
  <c r="C173" i="3"/>
  <c r="C175" i="3" s="1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C152" i="3"/>
  <c r="C127" i="3"/>
  <c r="D104" i="3"/>
  <c r="C104" i="3"/>
  <c r="C106" i="3" s="1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D82" i="3"/>
  <c r="C82" i="3"/>
  <c r="C84" i="3" s="1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D60" i="3"/>
  <c r="C60" i="3"/>
  <c r="C62" i="3" s="1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D38" i="3"/>
  <c r="C38" i="3"/>
  <c r="C40" i="3" s="1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D15" i="3"/>
  <c r="C15" i="3"/>
  <c r="C17" i="3" s="1"/>
  <c r="F4" i="3"/>
  <c r="F5" i="3"/>
  <c r="F6" i="3"/>
  <c r="F7" i="3"/>
  <c r="F8" i="3"/>
  <c r="F9" i="3"/>
  <c r="F11" i="3"/>
  <c r="F10" i="3"/>
  <c r="F12" i="3"/>
  <c r="F13" i="3"/>
  <c r="F14" i="3"/>
  <c r="F3" i="3"/>
  <c r="E4" i="3"/>
  <c r="E5" i="3"/>
  <c r="E6" i="3"/>
  <c r="E7" i="3"/>
  <c r="E8" i="3"/>
  <c r="E9" i="3"/>
  <c r="E11" i="3"/>
  <c r="E10" i="3"/>
  <c r="E12" i="3"/>
  <c r="E13" i="3"/>
  <c r="E14" i="3"/>
  <c r="E3" i="3"/>
  <c r="E150" i="3" l="1"/>
  <c r="C153" i="3" s="1"/>
  <c r="F311" i="3"/>
  <c r="F196" i="3"/>
  <c r="F265" i="3"/>
  <c r="F425" i="3"/>
  <c r="F104" i="3"/>
  <c r="F333" i="3"/>
  <c r="F448" i="3"/>
  <c r="F219" i="3"/>
  <c r="F173" i="3"/>
  <c r="F356" i="3"/>
  <c r="F242" i="3"/>
  <c r="F82" i="3"/>
  <c r="F288" i="3"/>
  <c r="E356" i="3"/>
  <c r="C359" i="3" s="1"/>
  <c r="C360" i="3" s="1"/>
  <c r="F379" i="3"/>
  <c r="F402" i="3"/>
  <c r="E448" i="3"/>
  <c r="E425" i="3"/>
  <c r="C428" i="3" s="1"/>
  <c r="C429" i="3" s="1"/>
  <c r="E402" i="3"/>
  <c r="C405" i="3" s="1"/>
  <c r="C406" i="3" s="1"/>
  <c r="E379" i="3"/>
  <c r="E321" i="3"/>
  <c r="E325" i="3"/>
  <c r="E311" i="3"/>
  <c r="E288" i="3"/>
  <c r="E265" i="3"/>
  <c r="E242" i="3"/>
  <c r="C245" i="3" s="1"/>
  <c r="C246" i="3" s="1"/>
  <c r="E219" i="3"/>
  <c r="E196" i="3"/>
  <c r="E173" i="3"/>
  <c r="E104" i="3"/>
  <c r="C107" i="3" s="1"/>
  <c r="C108" i="3" s="1"/>
  <c r="E82" i="3"/>
  <c r="E15" i="3"/>
  <c r="F15" i="3"/>
  <c r="F38" i="3"/>
  <c r="E60" i="3"/>
  <c r="F60" i="3"/>
  <c r="E38" i="3"/>
  <c r="C63" i="3" l="1"/>
  <c r="C64" i="3" s="1"/>
  <c r="C268" i="3"/>
  <c r="C269" i="3" s="1"/>
  <c r="C85" i="3"/>
  <c r="C86" i="3" s="1"/>
  <c r="C291" i="3"/>
  <c r="C292" i="3" s="1"/>
  <c r="C314" i="3"/>
  <c r="C315" i="3" s="1"/>
  <c r="C176" i="3"/>
  <c r="C177" i="3" s="1"/>
  <c r="C382" i="3"/>
  <c r="C383" i="3" s="1"/>
  <c r="C451" i="3"/>
  <c r="C452" i="3" s="1"/>
  <c r="C18" i="3"/>
  <c r="C19" i="3" s="1"/>
  <c r="C199" i="3"/>
  <c r="C200" i="3" s="1"/>
  <c r="C41" i="3"/>
  <c r="C42" i="3" s="1"/>
  <c r="C222" i="3"/>
  <c r="C223" i="3" s="1"/>
  <c r="G170" i="3"/>
  <c r="H170" i="3" s="1"/>
  <c r="I170" i="3" s="1"/>
  <c r="G191" i="3"/>
  <c r="H191" i="3" s="1"/>
  <c r="I191" i="3" s="1"/>
  <c r="G184" i="3"/>
  <c r="G162" i="3"/>
  <c r="H162" i="3" s="1"/>
  <c r="I162" i="3" s="1"/>
  <c r="E333" i="3"/>
  <c r="C336" i="3" s="1"/>
  <c r="C337" i="3" s="1"/>
  <c r="G78" i="3"/>
  <c r="H78" i="3" s="1"/>
  <c r="I78" i="3" s="1"/>
  <c r="G241" i="3"/>
  <c r="H241" i="3" s="1"/>
  <c r="I241" i="3" s="1"/>
  <c r="G254" i="3"/>
  <c r="H254" i="3" s="1"/>
  <c r="I254" i="3" s="1"/>
  <c r="G300" i="3"/>
  <c r="H300" i="3" s="1"/>
  <c r="I300" i="3" s="1"/>
  <c r="G213" i="3"/>
  <c r="H213" i="3" s="1"/>
  <c r="I213" i="3" s="1"/>
  <c r="G416" i="3"/>
  <c r="H416" i="3" s="1"/>
  <c r="I416" i="3" s="1"/>
  <c r="G420" i="3"/>
  <c r="H420" i="3" s="1"/>
  <c r="I420" i="3" s="1"/>
  <c r="G417" i="3"/>
  <c r="H417" i="3" s="1"/>
  <c r="I417" i="3" s="1"/>
  <c r="G418" i="3"/>
  <c r="H418" i="3" s="1"/>
  <c r="I418" i="3" s="1"/>
  <c r="G421" i="3"/>
  <c r="H421" i="3" s="1"/>
  <c r="I421" i="3" s="1"/>
  <c r="G423" i="3"/>
  <c r="H423" i="3" s="1"/>
  <c r="I423" i="3" s="1"/>
  <c r="G424" i="3"/>
  <c r="H424" i="3" s="1"/>
  <c r="I424" i="3" s="1"/>
  <c r="G413" i="3"/>
  <c r="H413" i="3" s="1"/>
  <c r="G414" i="3"/>
  <c r="H414" i="3" s="1"/>
  <c r="I414" i="3" s="1"/>
  <c r="G422" i="3"/>
  <c r="H422" i="3" s="1"/>
  <c r="I422" i="3" s="1"/>
  <c r="G237" i="3"/>
  <c r="H237" i="3" s="1"/>
  <c r="I237" i="3" s="1"/>
  <c r="G190" i="3"/>
  <c r="H190" i="3" s="1"/>
  <c r="I190" i="3" s="1"/>
  <c r="G415" i="3"/>
  <c r="G216" i="3"/>
  <c r="H216" i="3" s="1"/>
  <c r="I216" i="3" s="1"/>
  <c r="G186" i="3"/>
  <c r="H186" i="3" s="1"/>
  <c r="I186" i="3" s="1"/>
  <c r="G210" i="3"/>
  <c r="H210" i="3" s="1"/>
  <c r="I210" i="3" s="1"/>
  <c r="G169" i="3"/>
  <c r="H169" i="3" s="1"/>
  <c r="I169" i="3" s="1"/>
  <c r="G419" i="3"/>
  <c r="H419" i="3" s="1"/>
  <c r="I419" i="3" s="1"/>
  <c r="G187" i="3"/>
  <c r="H187" i="3" s="1"/>
  <c r="I187" i="3" s="1"/>
  <c r="G185" i="3"/>
  <c r="H185" i="3" s="1"/>
  <c r="I185" i="3" s="1"/>
  <c r="G302" i="3"/>
  <c r="G304" i="3"/>
  <c r="H304" i="3" s="1"/>
  <c r="I304" i="3" s="1"/>
  <c r="G306" i="3"/>
  <c r="H306" i="3" s="1"/>
  <c r="I306" i="3" s="1"/>
  <c r="G307" i="3"/>
  <c r="H307" i="3" s="1"/>
  <c r="I307" i="3" s="1"/>
  <c r="G309" i="3"/>
  <c r="H309" i="3" s="1"/>
  <c r="I309" i="3" s="1"/>
  <c r="G310" i="3"/>
  <c r="H310" i="3" s="1"/>
  <c r="I310" i="3" s="1"/>
  <c r="G299" i="3"/>
  <c r="H299" i="3" s="1"/>
  <c r="I299" i="3" s="1"/>
  <c r="G172" i="3"/>
  <c r="H172" i="3" s="1"/>
  <c r="I172" i="3" s="1"/>
  <c r="G215" i="3"/>
  <c r="H215" i="3" s="1"/>
  <c r="I215" i="3" s="1"/>
  <c r="G189" i="3"/>
  <c r="H189" i="3" s="1"/>
  <c r="I189" i="3" s="1"/>
  <c r="G194" i="3"/>
  <c r="H194" i="3" s="1"/>
  <c r="I194" i="3" s="1"/>
  <c r="G208" i="3"/>
  <c r="H208" i="3" s="1"/>
  <c r="I208" i="3" s="1"/>
  <c r="G207" i="3"/>
  <c r="G217" i="3"/>
  <c r="H217" i="3" s="1"/>
  <c r="I217" i="3" s="1"/>
  <c r="G195" i="3"/>
  <c r="H195" i="3" s="1"/>
  <c r="I195" i="3" s="1"/>
  <c r="G209" i="3"/>
  <c r="H209" i="3" s="1"/>
  <c r="I209" i="3" s="1"/>
  <c r="G192" i="3"/>
  <c r="H192" i="3" s="1"/>
  <c r="I192" i="3" s="1"/>
  <c r="G167" i="3"/>
  <c r="H167" i="3" s="1"/>
  <c r="I167" i="3" s="1"/>
  <c r="G166" i="3"/>
  <c r="H166" i="3" s="1"/>
  <c r="I166" i="3" s="1"/>
  <c r="G188" i="3"/>
  <c r="H188" i="3" s="1"/>
  <c r="I188" i="3" s="1"/>
  <c r="G301" i="3"/>
  <c r="H301" i="3" s="1"/>
  <c r="I301" i="3" s="1"/>
  <c r="G103" i="3"/>
  <c r="H103" i="3" s="1"/>
  <c r="I103" i="3" s="1"/>
  <c r="G97" i="3"/>
  <c r="H97" i="3" s="1"/>
  <c r="I97" i="3" s="1"/>
  <c r="G92" i="3"/>
  <c r="G101" i="3"/>
  <c r="H101" i="3" s="1"/>
  <c r="I101" i="3" s="1"/>
  <c r="G102" i="3"/>
  <c r="H102" i="3" s="1"/>
  <c r="I102" i="3" s="1"/>
  <c r="G94" i="3"/>
  <c r="H94" i="3" s="1"/>
  <c r="I94" i="3" s="1"/>
  <c r="G95" i="3"/>
  <c r="H95" i="3" s="1"/>
  <c r="I95" i="3" s="1"/>
  <c r="G96" i="3"/>
  <c r="H96" i="3" s="1"/>
  <c r="I96" i="3" s="1"/>
  <c r="G98" i="3"/>
  <c r="H98" i="3" s="1"/>
  <c r="I98" i="3" s="1"/>
  <c r="G99" i="3"/>
  <c r="H99" i="3" s="1"/>
  <c r="I99" i="3" s="1"/>
  <c r="G100" i="3"/>
  <c r="H100" i="3" s="1"/>
  <c r="I100" i="3" s="1"/>
  <c r="G93" i="3"/>
  <c r="H93" i="3" s="1"/>
  <c r="I93" i="3" s="1"/>
  <c r="G76" i="3"/>
  <c r="H76" i="3" s="1"/>
  <c r="I76" i="3" s="1"/>
  <c r="G80" i="3"/>
  <c r="H80" i="3" s="1"/>
  <c r="I80" i="3" s="1"/>
  <c r="G72" i="3"/>
  <c r="H72" i="3" s="1"/>
  <c r="I72" i="3" s="1"/>
  <c r="G74" i="3"/>
  <c r="H74" i="3" s="1"/>
  <c r="I74" i="3" s="1"/>
  <c r="G75" i="3"/>
  <c r="H75" i="3" s="1"/>
  <c r="I75" i="3" s="1"/>
  <c r="G77" i="3"/>
  <c r="H77" i="3" s="1"/>
  <c r="I77" i="3" s="1"/>
  <c r="G79" i="3"/>
  <c r="H79" i="3" s="1"/>
  <c r="I79" i="3" s="1"/>
  <c r="G81" i="3"/>
  <c r="H81" i="3" s="1"/>
  <c r="I81" i="3" s="1"/>
  <c r="G73" i="3"/>
  <c r="H73" i="3" s="1"/>
  <c r="I73" i="3" s="1"/>
  <c r="C154" i="3" l="1"/>
  <c r="G140" i="3"/>
  <c r="H140" i="3" s="1"/>
  <c r="I140" i="3" s="1"/>
  <c r="G145" i="3"/>
  <c r="H145" i="3" s="1"/>
  <c r="I145" i="3" s="1"/>
  <c r="G138" i="3"/>
  <c r="G147" i="3"/>
  <c r="H147" i="3" s="1"/>
  <c r="I147" i="3" s="1"/>
  <c r="G143" i="3"/>
  <c r="H143" i="3" s="1"/>
  <c r="I143" i="3" s="1"/>
  <c r="G148" i="3"/>
  <c r="H148" i="3" s="1"/>
  <c r="I148" i="3" s="1"/>
  <c r="G141" i="3"/>
  <c r="H141" i="3" s="1"/>
  <c r="I141" i="3" s="1"/>
  <c r="G146" i="3"/>
  <c r="H146" i="3" s="1"/>
  <c r="I146" i="3" s="1"/>
  <c r="G139" i="3"/>
  <c r="H139" i="3" s="1"/>
  <c r="I139" i="3" s="1"/>
  <c r="G144" i="3"/>
  <c r="H144" i="3" s="1"/>
  <c r="I144" i="3" s="1"/>
  <c r="G142" i="3"/>
  <c r="H142" i="3" s="1"/>
  <c r="I142" i="3" s="1"/>
  <c r="G149" i="3"/>
  <c r="H149" i="3" s="1"/>
  <c r="I149" i="3" s="1"/>
  <c r="C131" i="3"/>
  <c r="G117" i="3"/>
  <c r="H117" i="3" s="1"/>
  <c r="I117" i="3" s="1"/>
  <c r="G122" i="3"/>
  <c r="H122" i="3" s="1"/>
  <c r="I122" i="3" s="1"/>
  <c r="G115" i="3"/>
  <c r="G120" i="3"/>
  <c r="H120" i="3" s="1"/>
  <c r="I120" i="3" s="1"/>
  <c r="G125" i="3"/>
  <c r="H125" i="3" s="1"/>
  <c r="I125" i="3" s="1"/>
  <c r="G118" i="3"/>
  <c r="H118" i="3" s="1"/>
  <c r="I118" i="3" s="1"/>
  <c r="G123" i="3"/>
  <c r="H123" i="3" s="1"/>
  <c r="I123" i="3" s="1"/>
  <c r="G116" i="3"/>
  <c r="H116" i="3" s="1"/>
  <c r="I116" i="3" s="1"/>
  <c r="G121" i="3"/>
  <c r="H121" i="3" s="1"/>
  <c r="I121" i="3" s="1"/>
  <c r="G124" i="3"/>
  <c r="H124" i="3" s="1"/>
  <c r="I124" i="3" s="1"/>
  <c r="G126" i="3"/>
  <c r="H126" i="3" s="1"/>
  <c r="I126" i="3" s="1"/>
  <c r="G119" i="3"/>
  <c r="H119" i="3" s="1"/>
  <c r="I119" i="3" s="1"/>
  <c r="G371" i="3"/>
  <c r="H371" i="3" s="1"/>
  <c r="I371" i="3" s="1"/>
  <c r="G377" i="3"/>
  <c r="H377" i="3" s="1"/>
  <c r="I377" i="3" s="1"/>
  <c r="G3" i="3"/>
  <c r="G367" i="3"/>
  <c r="G368" i="3"/>
  <c r="H368" i="3" s="1"/>
  <c r="I368" i="3" s="1"/>
  <c r="G165" i="3"/>
  <c r="H165" i="3" s="1"/>
  <c r="I165" i="3" s="1"/>
  <c r="G376" i="3"/>
  <c r="H376" i="3" s="1"/>
  <c r="I376" i="3" s="1"/>
  <c r="G370" i="3"/>
  <c r="H370" i="3" s="1"/>
  <c r="I370" i="3" s="1"/>
  <c r="G164" i="3"/>
  <c r="H164" i="3" s="1"/>
  <c r="I164" i="3" s="1"/>
  <c r="G214" i="3"/>
  <c r="H214" i="3" s="1"/>
  <c r="I214" i="3" s="1"/>
  <c r="G305" i="3"/>
  <c r="H305" i="3" s="1"/>
  <c r="I305" i="3" s="1"/>
  <c r="G375" i="3"/>
  <c r="H375" i="3" s="1"/>
  <c r="I375" i="3" s="1"/>
  <c r="G369" i="3"/>
  <c r="H369" i="3" s="1"/>
  <c r="I369" i="3" s="1"/>
  <c r="G373" i="3"/>
  <c r="H373" i="3" s="1"/>
  <c r="I373" i="3" s="1"/>
  <c r="G374" i="3"/>
  <c r="H374" i="3" s="1"/>
  <c r="I374" i="3" s="1"/>
  <c r="G372" i="3"/>
  <c r="H372" i="3" s="1"/>
  <c r="I372" i="3" s="1"/>
  <c r="G163" i="3"/>
  <c r="H163" i="3" s="1"/>
  <c r="I163" i="3" s="1"/>
  <c r="G308" i="3"/>
  <c r="H308" i="3" s="1"/>
  <c r="I308" i="3" s="1"/>
  <c r="G211" i="3"/>
  <c r="H211" i="3" s="1"/>
  <c r="I211" i="3" s="1"/>
  <c r="G378" i="3"/>
  <c r="H378" i="3" s="1"/>
  <c r="I378" i="3" s="1"/>
  <c r="G168" i="3"/>
  <c r="H168" i="3" s="1"/>
  <c r="I168" i="3" s="1"/>
  <c r="G303" i="3"/>
  <c r="H303" i="3" s="1"/>
  <c r="I303" i="3" s="1"/>
  <c r="G171" i="3"/>
  <c r="H171" i="3" s="1"/>
  <c r="I171" i="3" s="1"/>
  <c r="G279" i="3"/>
  <c r="H279" i="3" s="1"/>
  <c r="I279" i="3" s="1"/>
  <c r="G283" i="3"/>
  <c r="H283" i="3" s="1"/>
  <c r="I283" i="3" s="1"/>
  <c r="G285" i="3"/>
  <c r="H285" i="3" s="1"/>
  <c r="I285" i="3" s="1"/>
  <c r="G281" i="3"/>
  <c r="H281" i="3" s="1"/>
  <c r="I281" i="3" s="1"/>
  <c r="G282" i="3"/>
  <c r="H282" i="3" s="1"/>
  <c r="I282" i="3" s="1"/>
  <c r="G277" i="3"/>
  <c r="H277" i="3" s="1"/>
  <c r="I277" i="3" s="1"/>
  <c r="G276" i="3"/>
  <c r="H276" i="3" s="1"/>
  <c r="I276" i="3" s="1"/>
  <c r="G278" i="3"/>
  <c r="H278" i="3" s="1"/>
  <c r="I278" i="3" s="1"/>
  <c r="G286" i="3"/>
  <c r="H286" i="3" s="1"/>
  <c r="I286" i="3" s="1"/>
  <c r="G280" i="3"/>
  <c r="H280" i="3" s="1"/>
  <c r="I280" i="3" s="1"/>
  <c r="G161" i="3"/>
  <c r="G284" i="3"/>
  <c r="H284" i="3" s="1"/>
  <c r="I284" i="3" s="1"/>
  <c r="G193" i="3"/>
  <c r="H193" i="3" s="1"/>
  <c r="I193" i="3" s="1"/>
  <c r="G287" i="3"/>
  <c r="H287" i="3" s="1"/>
  <c r="I287" i="3" s="1"/>
  <c r="G236" i="3"/>
  <c r="H236" i="3" s="1"/>
  <c r="I236" i="3" s="1"/>
  <c r="G263" i="3"/>
  <c r="H263" i="3" s="1"/>
  <c r="I263" i="3" s="1"/>
  <c r="G264" i="3"/>
  <c r="H264" i="3" s="1"/>
  <c r="I264" i="3" s="1"/>
  <c r="G262" i="3"/>
  <c r="H262" i="3" s="1"/>
  <c r="I262" i="3" s="1"/>
  <c r="G70" i="3"/>
  <c r="H70" i="3" s="1"/>
  <c r="I70" i="3" s="1"/>
  <c r="G212" i="3"/>
  <c r="H212" i="3" s="1"/>
  <c r="I212" i="3" s="1"/>
  <c r="G235" i="3"/>
  <c r="H235" i="3" s="1"/>
  <c r="I235" i="3" s="1"/>
  <c r="G71" i="3"/>
  <c r="H71" i="3" s="1"/>
  <c r="I71" i="3" s="1"/>
  <c r="G218" i="3"/>
  <c r="H218" i="3" s="1"/>
  <c r="I218" i="3" s="1"/>
  <c r="G233" i="3"/>
  <c r="H233" i="3" s="1"/>
  <c r="I233" i="3" s="1"/>
  <c r="G232" i="3"/>
  <c r="H232" i="3" s="1"/>
  <c r="I232" i="3" s="1"/>
  <c r="G230" i="3"/>
  <c r="H230" i="3" s="1"/>
  <c r="G240" i="3"/>
  <c r="H240" i="3" s="1"/>
  <c r="I240" i="3" s="1"/>
  <c r="G239" i="3"/>
  <c r="H239" i="3" s="1"/>
  <c r="I239" i="3" s="1"/>
  <c r="G253" i="3"/>
  <c r="H253" i="3" s="1"/>
  <c r="G258" i="3"/>
  <c r="H258" i="3" s="1"/>
  <c r="I258" i="3" s="1"/>
  <c r="G256" i="3"/>
  <c r="H256" i="3" s="1"/>
  <c r="I256" i="3" s="1"/>
  <c r="G255" i="3"/>
  <c r="H255" i="3" s="1"/>
  <c r="I255" i="3" s="1"/>
  <c r="G261" i="3"/>
  <c r="H261" i="3" s="1"/>
  <c r="I261" i="3" s="1"/>
  <c r="G257" i="3"/>
  <c r="H257" i="3" s="1"/>
  <c r="I257" i="3" s="1"/>
  <c r="G260" i="3"/>
  <c r="H260" i="3" s="1"/>
  <c r="I260" i="3" s="1"/>
  <c r="G259" i="3"/>
  <c r="H259" i="3" s="1"/>
  <c r="I259" i="3" s="1"/>
  <c r="G231" i="3"/>
  <c r="H231" i="3" s="1"/>
  <c r="I231" i="3" s="1"/>
  <c r="G234" i="3"/>
  <c r="H234" i="3" s="1"/>
  <c r="I234" i="3" s="1"/>
  <c r="G238" i="3"/>
  <c r="H238" i="3" s="1"/>
  <c r="I238" i="3" s="1"/>
  <c r="G425" i="3"/>
  <c r="H415" i="3"/>
  <c r="I415" i="3" s="1"/>
  <c r="G399" i="3"/>
  <c r="H399" i="3" s="1"/>
  <c r="I399" i="3" s="1"/>
  <c r="G400" i="3"/>
  <c r="H400" i="3" s="1"/>
  <c r="I400" i="3" s="1"/>
  <c r="G390" i="3"/>
  <c r="G401" i="3"/>
  <c r="H401" i="3" s="1"/>
  <c r="I401" i="3" s="1"/>
  <c r="G393" i="3"/>
  <c r="H393" i="3" s="1"/>
  <c r="I393" i="3" s="1"/>
  <c r="G392" i="3"/>
  <c r="H392" i="3" s="1"/>
  <c r="I392" i="3" s="1"/>
  <c r="G396" i="3"/>
  <c r="H396" i="3" s="1"/>
  <c r="I396" i="3" s="1"/>
  <c r="G394" i="3"/>
  <c r="H394" i="3" s="1"/>
  <c r="I394" i="3" s="1"/>
  <c r="G397" i="3"/>
  <c r="H397" i="3" s="1"/>
  <c r="I397" i="3" s="1"/>
  <c r="G391" i="3"/>
  <c r="H391" i="3" s="1"/>
  <c r="I391" i="3" s="1"/>
  <c r="G395" i="3"/>
  <c r="H395" i="3" s="1"/>
  <c r="I395" i="3" s="1"/>
  <c r="G398" i="3"/>
  <c r="H398" i="3" s="1"/>
  <c r="I398" i="3" s="1"/>
  <c r="H302" i="3"/>
  <c r="I302" i="3" s="1"/>
  <c r="G329" i="3"/>
  <c r="H329" i="3" s="1"/>
  <c r="I329" i="3" s="1"/>
  <c r="G321" i="3"/>
  <c r="H321" i="3" s="1"/>
  <c r="G330" i="3"/>
  <c r="H330" i="3" s="1"/>
  <c r="I330" i="3" s="1"/>
  <c r="G331" i="3"/>
  <c r="G322" i="3"/>
  <c r="H322" i="3" s="1"/>
  <c r="I322" i="3" s="1"/>
  <c r="G324" i="3"/>
  <c r="H324" i="3" s="1"/>
  <c r="I324" i="3" s="1"/>
  <c r="G325" i="3"/>
  <c r="H325" i="3" s="1"/>
  <c r="I325" i="3" s="1"/>
  <c r="G326" i="3"/>
  <c r="H326" i="3" s="1"/>
  <c r="I326" i="3" s="1"/>
  <c r="G323" i="3"/>
  <c r="H323" i="3" s="1"/>
  <c r="I323" i="3" s="1"/>
  <c r="G332" i="3"/>
  <c r="H332" i="3" s="1"/>
  <c r="I332" i="3" s="1"/>
  <c r="G327" i="3"/>
  <c r="H327" i="3" s="1"/>
  <c r="I327" i="3" s="1"/>
  <c r="G328" i="3"/>
  <c r="H328" i="3" s="1"/>
  <c r="I328" i="3" s="1"/>
  <c r="G442" i="3"/>
  <c r="H442" i="3" s="1"/>
  <c r="I442" i="3" s="1"/>
  <c r="G443" i="3"/>
  <c r="H443" i="3" s="1"/>
  <c r="I443" i="3" s="1"/>
  <c r="G444" i="3"/>
  <c r="H444" i="3" s="1"/>
  <c r="I444" i="3" s="1"/>
  <c r="G445" i="3"/>
  <c r="H445" i="3" s="1"/>
  <c r="I445" i="3" s="1"/>
  <c r="G446" i="3"/>
  <c r="H446" i="3" s="1"/>
  <c r="I446" i="3" s="1"/>
  <c r="G447" i="3"/>
  <c r="H447" i="3" s="1"/>
  <c r="I447" i="3" s="1"/>
  <c r="G441" i="3"/>
  <c r="H441" i="3" s="1"/>
  <c r="I441" i="3" s="1"/>
  <c r="G438" i="3"/>
  <c r="G437" i="3"/>
  <c r="H437" i="3" s="1"/>
  <c r="I437" i="3" s="1"/>
  <c r="G436" i="3"/>
  <c r="H436" i="3" s="1"/>
  <c r="G439" i="3"/>
  <c r="H439" i="3" s="1"/>
  <c r="I439" i="3" s="1"/>
  <c r="G440" i="3"/>
  <c r="H440" i="3" s="1"/>
  <c r="I440" i="3" s="1"/>
  <c r="H367" i="3"/>
  <c r="H207" i="3"/>
  <c r="H184" i="3"/>
  <c r="G345" i="3"/>
  <c r="H345" i="3" s="1"/>
  <c r="I345" i="3" s="1"/>
  <c r="G355" i="3"/>
  <c r="H355" i="3" s="1"/>
  <c r="I355" i="3" s="1"/>
  <c r="G344" i="3"/>
  <c r="G354" i="3"/>
  <c r="H354" i="3" s="1"/>
  <c r="I354" i="3" s="1"/>
  <c r="G347" i="3"/>
  <c r="H347" i="3" s="1"/>
  <c r="I347" i="3" s="1"/>
  <c r="G353" i="3"/>
  <c r="H353" i="3" s="1"/>
  <c r="I353" i="3" s="1"/>
  <c r="G350" i="3"/>
  <c r="H350" i="3" s="1"/>
  <c r="I350" i="3" s="1"/>
  <c r="G346" i="3"/>
  <c r="H346" i="3" s="1"/>
  <c r="I346" i="3" s="1"/>
  <c r="G352" i="3"/>
  <c r="H352" i="3" s="1"/>
  <c r="I352" i="3" s="1"/>
  <c r="G349" i="3"/>
  <c r="H349" i="3" s="1"/>
  <c r="I349" i="3" s="1"/>
  <c r="G348" i="3"/>
  <c r="H348" i="3" s="1"/>
  <c r="I348" i="3" s="1"/>
  <c r="G351" i="3"/>
  <c r="H351" i="3" s="1"/>
  <c r="I351" i="3" s="1"/>
  <c r="I413" i="3"/>
  <c r="G104" i="3"/>
  <c r="H92" i="3"/>
  <c r="I92" i="3" s="1"/>
  <c r="G51" i="3"/>
  <c r="H51" i="3" s="1"/>
  <c r="I51" i="3" s="1"/>
  <c r="G55" i="3"/>
  <c r="H55" i="3" s="1"/>
  <c r="I55" i="3" s="1"/>
  <c r="G56" i="3"/>
  <c r="H56" i="3" s="1"/>
  <c r="I56" i="3" s="1"/>
  <c r="G48" i="3"/>
  <c r="H48" i="3" s="1"/>
  <c r="I48" i="3" s="1"/>
  <c r="G59" i="3"/>
  <c r="H59" i="3" s="1"/>
  <c r="I59" i="3" s="1"/>
  <c r="G58" i="3"/>
  <c r="H58" i="3" s="1"/>
  <c r="I58" i="3" s="1"/>
  <c r="G49" i="3"/>
  <c r="H49" i="3" s="1"/>
  <c r="I49" i="3" s="1"/>
  <c r="G57" i="3"/>
  <c r="H57" i="3" s="1"/>
  <c r="I57" i="3" s="1"/>
  <c r="G53" i="3"/>
  <c r="H53" i="3" s="1"/>
  <c r="I53" i="3" s="1"/>
  <c r="G52" i="3"/>
  <c r="H52" i="3" s="1"/>
  <c r="I52" i="3" s="1"/>
  <c r="G50" i="3"/>
  <c r="H50" i="3" s="1"/>
  <c r="I50" i="3" s="1"/>
  <c r="G54" i="3"/>
  <c r="H54" i="3" s="1"/>
  <c r="I54" i="3" s="1"/>
  <c r="G12" i="3"/>
  <c r="H12" i="3" s="1"/>
  <c r="I12" i="3" s="1"/>
  <c r="G6" i="3"/>
  <c r="H6" i="3" s="1"/>
  <c r="I6" i="3" s="1"/>
  <c r="G9" i="3"/>
  <c r="H9" i="3" s="1"/>
  <c r="I9" i="3" s="1"/>
  <c r="G11" i="3"/>
  <c r="H11" i="3" s="1"/>
  <c r="I11" i="3" s="1"/>
  <c r="G7" i="3"/>
  <c r="H7" i="3" s="1"/>
  <c r="I7" i="3" s="1"/>
  <c r="G10" i="3"/>
  <c r="H10" i="3" s="1"/>
  <c r="I10" i="3" s="1"/>
  <c r="G14" i="3"/>
  <c r="H14" i="3" s="1"/>
  <c r="I14" i="3" s="1"/>
  <c r="G13" i="3"/>
  <c r="H13" i="3" s="1"/>
  <c r="I13" i="3" s="1"/>
  <c r="G4" i="3"/>
  <c r="H4" i="3" s="1"/>
  <c r="I4" i="3" s="1"/>
  <c r="G5" i="3"/>
  <c r="H5" i="3" s="1"/>
  <c r="I5" i="3" s="1"/>
  <c r="G8" i="3"/>
  <c r="H8" i="3" s="1"/>
  <c r="I8" i="3" s="1"/>
  <c r="G34" i="3"/>
  <c r="H34" i="3" s="1"/>
  <c r="I34" i="3" s="1"/>
  <c r="G35" i="3"/>
  <c r="H35" i="3" s="1"/>
  <c r="I35" i="3" s="1"/>
  <c r="G37" i="3"/>
  <c r="H37" i="3" s="1"/>
  <c r="I37" i="3" s="1"/>
  <c r="G36" i="3"/>
  <c r="H36" i="3" s="1"/>
  <c r="I36" i="3" s="1"/>
  <c r="G26" i="3"/>
  <c r="G27" i="3"/>
  <c r="H27" i="3" s="1"/>
  <c r="I27" i="3" s="1"/>
  <c r="G29" i="3"/>
  <c r="H29" i="3" s="1"/>
  <c r="I29" i="3" s="1"/>
  <c r="G32" i="3"/>
  <c r="H32" i="3" s="1"/>
  <c r="I32" i="3" s="1"/>
  <c r="G33" i="3"/>
  <c r="H33" i="3" s="1"/>
  <c r="I33" i="3" s="1"/>
  <c r="G30" i="3"/>
  <c r="H30" i="3" s="1"/>
  <c r="I30" i="3" s="1"/>
  <c r="G28" i="3"/>
  <c r="H28" i="3" s="1"/>
  <c r="I28" i="3" s="1"/>
  <c r="G31" i="3"/>
  <c r="H31" i="3" s="1"/>
  <c r="I31" i="3" s="1"/>
  <c r="H138" i="3" l="1"/>
  <c r="G150" i="3"/>
  <c r="H115" i="3"/>
  <c r="G127" i="3"/>
  <c r="G173" i="3"/>
  <c r="I311" i="3"/>
  <c r="C317" i="3" s="1"/>
  <c r="G311" i="3"/>
  <c r="G379" i="3"/>
  <c r="G288" i="3"/>
  <c r="G196" i="3"/>
  <c r="H161" i="3"/>
  <c r="I288" i="3"/>
  <c r="C294" i="3" s="1"/>
  <c r="H288" i="3"/>
  <c r="G219" i="3"/>
  <c r="H425" i="3"/>
  <c r="I425" i="3"/>
  <c r="C431" i="3" s="1"/>
  <c r="G82" i="3"/>
  <c r="G242" i="3"/>
  <c r="G265" i="3"/>
  <c r="I321" i="3"/>
  <c r="I436" i="3"/>
  <c r="I253" i="3"/>
  <c r="I265" i="3" s="1"/>
  <c r="C271" i="3" s="1"/>
  <c r="H265" i="3"/>
  <c r="G402" i="3"/>
  <c r="H390" i="3"/>
  <c r="H219" i="3"/>
  <c r="I207" i="3"/>
  <c r="I219" i="3" s="1"/>
  <c r="C225" i="3" s="1"/>
  <c r="G448" i="3"/>
  <c r="H438" i="3"/>
  <c r="I438" i="3" s="1"/>
  <c r="H344" i="3"/>
  <c r="G356" i="3"/>
  <c r="G333" i="3"/>
  <c r="H331" i="3"/>
  <c r="I331" i="3" s="1"/>
  <c r="H311" i="3"/>
  <c r="I184" i="3"/>
  <c r="I196" i="3" s="1"/>
  <c r="C202" i="3" s="1"/>
  <c r="H196" i="3"/>
  <c r="H242" i="3"/>
  <c r="I230" i="3"/>
  <c r="I242" i="3" s="1"/>
  <c r="C248" i="3" s="1"/>
  <c r="H379" i="3"/>
  <c r="I367" i="3"/>
  <c r="I379" i="3" s="1"/>
  <c r="C385" i="3" s="1"/>
  <c r="H104" i="3"/>
  <c r="I104" i="3"/>
  <c r="C110" i="3" s="1"/>
  <c r="I82" i="3"/>
  <c r="C88" i="3" s="1"/>
  <c r="H82" i="3"/>
  <c r="H60" i="3"/>
  <c r="I60" i="3"/>
  <c r="C66" i="3" s="1"/>
  <c r="G15" i="3"/>
  <c r="H3" i="3"/>
  <c r="I3" i="3" s="1"/>
  <c r="G60" i="3"/>
  <c r="G38" i="3"/>
  <c r="H26" i="3"/>
  <c r="I26" i="3" s="1"/>
  <c r="I138" i="3" l="1"/>
  <c r="I150" i="3" s="1"/>
  <c r="C156" i="3" s="1"/>
  <c r="H150" i="3"/>
  <c r="I115" i="3"/>
  <c r="I127" i="3" s="1"/>
  <c r="C133" i="3" s="1"/>
  <c r="H127" i="3"/>
  <c r="H173" i="3"/>
  <c r="I161" i="3"/>
  <c r="I173" i="3" s="1"/>
  <c r="C179" i="3" s="1"/>
  <c r="I448" i="3"/>
  <c r="C454" i="3" s="1"/>
  <c r="I390" i="3"/>
  <c r="I402" i="3" s="1"/>
  <c r="C408" i="3" s="1"/>
  <c r="H402" i="3"/>
  <c r="I333" i="3"/>
  <c r="C339" i="3" s="1"/>
  <c r="H448" i="3"/>
  <c r="H356" i="3"/>
  <c r="I344" i="3"/>
  <c r="I356" i="3" s="1"/>
  <c r="C362" i="3" s="1"/>
  <c r="H333" i="3"/>
  <c r="H15" i="3"/>
  <c r="I15" i="3"/>
  <c r="C21" i="3" s="1"/>
  <c r="H38" i="3"/>
  <c r="I38" i="3"/>
  <c r="C44" i="3" s="1"/>
</calcChain>
</file>

<file path=xl/sharedStrings.xml><?xml version="1.0" encoding="utf-8"?>
<sst xmlns="http://schemas.openxmlformats.org/spreadsheetml/2006/main" count="1997" uniqueCount="71">
  <si>
    <t>name</t>
  </si>
  <si>
    <t>Bulan</t>
  </si>
  <si>
    <t>Penggunaan Bahan Baku</t>
  </si>
  <si>
    <t>Tahun</t>
  </si>
  <si>
    <t>Benang Obras Hitam (Besar)</t>
  </si>
  <si>
    <t>Benang Obras Putih (Besar)</t>
  </si>
  <si>
    <t>Benang jahit Hitam (Kecil)</t>
  </si>
  <si>
    <t>Benang Jahit Putih (Kecil)</t>
  </si>
  <si>
    <t>Kain Keras (Kerah)</t>
  </si>
  <si>
    <t>UOM</t>
  </si>
  <si>
    <t>pcs</t>
  </si>
  <si>
    <t>m2</t>
  </si>
  <si>
    <t>Benang Jahit Coklat Tua (Kecil)</t>
  </si>
  <si>
    <t>Benang Jahit Coklat Muda (Kecil)</t>
  </si>
  <si>
    <t>Benang Jahit Abu-abu (Kecil)</t>
  </si>
  <si>
    <t>Kain Drill Katun Putih</t>
  </si>
  <si>
    <t>Kain Oxford Hitam</t>
  </si>
  <si>
    <t>Kain Oxford Coklat Tua</t>
  </si>
  <si>
    <t>Kain Drill Katun Coklat Muda</t>
  </si>
  <si>
    <t>Kain Oxford Abu-abu</t>
  </si>
  <si>
    <t>Kancing Putih</t>
  </si>
  <si>
    <t>kancing Coklat</t>
  </si>
  <si>
    <t>Resleting Hitam</t>
  </si>
  <si>
    <t>Resleting Abu-abu</t>
  </si>
  <si>
    <t>Kain Oxford Biru</t>
  </si>
  <si>
    <t>Resleting Biru</t>
  </si>
  <si>
    <t>Resleting Jeans</t>
  </si>
  <si>
    <t>Product</t>
  </si>
  <si>
    <t>QTY</t>
  </si>
  <si>
    <t>Uom</t>
  </si>
  <si>
    <t>Nov</t>
  </si>
  <si>
    <t xml:space="preserve">Hasil Prediksi </t>
  </si>
  <si>
    <t>Des</t>
  </si>
  <si>
    <t>Jan</t>
  </si>
  <si>
    <t>Feb</t>
  </si>
  <si>
    <t>Mar</t>
  </si>
  <si>
    <t>Apr</t>
  </si>
  <si>
    <t>Jun</t>
  </si>
  <si>
    <t>Jul</t>
  </si>
  <si>
    <t>Sep</t>
  </si>
  <si>
    <t>Mei</t>
  </si>
  <si>
    <t>Agu</t>
  </si>
  <si>
    <t>Okt</t>
  </si>
  <si>
    <t>Bulan-Th</t>
  </si>
  <si>
    <t>X</t>
  </si>
  <si>
    <t>XY</t>
  </si>
  <si>
    <t>Y-Yt</t>
  </si>
  <si>
    <t>Yt</t>
  </si>
  <si>
    <t>Penggunaan Bahan (m2) Y</t>
  </si>
  <si>
    <t>Penggunaan Kain Drill Katun Putih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</si>
  <si>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</si>
  <si>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∑ 12</t>
  </si>
  <si>
    <t>Y^ =a + bX</t>
  </si>
  <si>
    <r>
      <t xml:space="preserve">a= </t>
    </r>
    <r>
      <rPr>
        <b/>
        <sz val="11"/>
        <color theme="1"/>
        <rFont val="Calibri"/>
        <family val="2"/>
      </rPr>
      <t>∑Y / n</t>
    </r>
  </si>
  <si>
    <t>b= ∑XY / ∑X2</t>
  </si>
  <si>
    <t>Penggunaan Benang Obras Hitam (Besar)</t>
  </si>
  <si>
    <t>Penggunaan Benang Obras Putih (Besar)</t>
  </si>
  <si>
    <t>Penggunaan Benang jahit Hitam (Kecil)</t>
  </si>
  <si>
    <t>Penggunaan Benang Jahit Putih (Kecil)</t>
  </si>
  <si>
    <t>Penggunaan Benang Jahit Coklat Tua (Kecil)</t>
  </si>
  <si>
    <t>APE</t>
  </si>
  <si>
    <t>Mape =  ∑APE/n x 100%</t>
  </si>
  <si>
    <t>Penggunaan Benang Jahit Coklat Muda (Kecil)</t>
  </si>
  <si>
    <t>Bahan Baku</t>
  </si>
  <si>
    <t>Penggunaan Bahan (roll) Y</t>
  </si>
  <si>
    <t>Penggunaan Bahan (pcs) Y</t>
  </si>
  <si>
    <t>Prediksi Penggunaan Bahan</t>
  </si>
  <si>
    <t>UoM</t>
  </si>
  <si>
    <t>MAPE</t>
  </si>
  <si>
    <t>Roll</t>
  </si>
  <si>
    <t>Qty Prediksi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</si>
</sst>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2" fontId="0" fillId="0" borderId="1" xfId="0" applyNumberFormat="1" applyBorder="1"/>
    <xf numFmtId="2" fontId="1" fillId="0" borderId="1" xfId="0" applyNumberFormat="1" applyFont="1" applyBorder="1"/>
    <xf numFmtId="0" fontId="1" fillId="2" borderId="0" xfId="0" applyFont="1" applyFill="1"/>
    <xf numFmtId="9" fontId="0" fillId="0" borderId="1" xfId="0" applyNumberFormat="1" applyBorder="1"/>
    <xf numFmtId="2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2CE9-0332-4651-BFD1-E09FF1A157DD}">
  <dimension ref="A1:F410"/>
  <sheetViews>
    <sheetView workbookViewId="0">
      <selection activeCell="H259" sqref="H259"/>
    </sheetView>
  </sheetViews>
  <sheetFormatPr defaultRowHeight="14.4" x14ac:dyDescent="0.3"/>
  <cols>
    <col min="1" max="1" width="8.88671875" style="17"/>
    <col min="2" max="2" width="8.21875" style="17" customWidth="1"/>
    <col min="3" max="3" width="30.88671875" style="17" customWidth="1"/>
    <col min="4" max="4" width="26.88671875" style="17" customWidth="1"/>
    <col min="5" max="5" width="14" style="17" customWidth="1"/>
    <col min="6" max="16384" width="8.88671875" style="17"/>
  </cols>
  <sheetData>
    <row r="1" spans="1:6" x14ac:dyDescent="0.3">
      <c r="A1" s="23" t="s">
        <v>2</v>
      </c>
      <c r="B1" s="23"/>
      <c r="C1" s="23"/>
      <c r="D1" s="23"/>
      <c r="E1" s="23"/>
    </row>
    <row r="2" spans="1:6" x14ac:dyDescent="0.3">
      <c r="A2" s="18" t="s">
        <v>1</v>
      </c>
      <c r="B2" s="18" t="s">
        <v>3</v>
      </c>
      <c r="C2" s="18" t="s">
        <v>27</v>
      </c>
      <c r="D2" s="18" t="s">
        <v>28</v>
      </c>
      <c r="E2" s="18" t="s">
        <v>29</v>
      </c>
      <c r="F2" s="19"/>
    </row>
    <row r="3" spans="1:6" x14ac:dyDescent="0.3">
      <c r="A3" s="20" t="s">
        <v>30</v>
      </c>
      <c r="B3" s="20">
        <v>2022</v>
      </c>
      <c r="C3" s="20" t="s">
        <v>4</v>
      </c>
      <c r="D3" s="20">
        <v>3</v>
      </c>
      <c r="E3" s="20" t="s">
        <v>10</v>
      </c>
    </row>
    <row r="4" spans="1:6" x14ac:dyDescent="0.3">
      <c r="A4" s="20" t="s">
        <v>30</v>
      </c>
      <c r="B4" s="20">
        <v>2022</v>
      </c>
      <c r="C4" s="20" t="s">
        <v>5</v>
      </c>
      <c r="D4" s="20">
        <v>6</v>
      </c>
      <c r="E4" s="20" t="s">
        <v>10</v>
      </c>
    </row>
    <row r="5" spans="1:6" x14ac:dyDescent="0.3">
      <c r="A5" s="20" t="s">
        <v>30</v>
      </c>
      <c r="B5" s="20">
        <v>2022</v>
      </c>
      <c r="C5" s="20" t="s">
        <v>6</v>
      </c>
      <c r="D5" s="20">
        <v>28</v>
      </c>
      <c r="E5" s="20" t="s">
        <v>10</v>
      </c>
    </row>
    <row r="6" spans="1:6" x14ac:dyDescent="0.3">
      <c r="A6" s="20" t="s">
        <v>30</v>
      </c>
      <c r="B6" s="20">
        <v>2022</v>
      </c>
      <c r="C6" s="20" t="s">
        <v>7</v>
      </c>
      <c r="D6" s="20">
        <v>59</v>
      </c>
      <c r="E6" s="20" t="s">
        <v>10</v>
      </c>
    </row>
    <row r="7" spans="1:6" x14ac:dyDescent="0.3">
      <c r="A7" s="20" t="s">
        <v>30</v>
      </c>
      <c r="B7" s="20">
        <v>2022</v>
      </c>
      <c r="C7" s="20" t="s">
        <v>12</v>
      </c>
      <c r="D7" s="20">
        <v>22</v>
      </c>
      <c r="E7" s="20" t="s">
        <v>10</v>
      </c>
    </row>
    <row r="8" spans="1:6" x14ac:dyDescent="0.3">
      <c r="A8" s="20" t="s">
        <v>30</v>
      </c>
      <c r="B8" s="20">
        <v>2022</v>
      </c>
      <c r="C8" s="20" t="s">
        <v>13</v>
      </c>
      <c r="D8" s="20">
        <v>24</v>
      </c>
      <c r="E8" s="20" t="s">
        <v>10</v>
      </c>
    </row>
    <row r="9" spans="1:6" x14ac:dyDescent="0.3">
      <c r="A9" s="20" t="s">
        <v>30</v>
      </c>
      <c r="B9" s="20">
        <v>2022</v>
      </c>
      <c r="C9" s="20" t="s">
        <v>14</v>
      </c>
      <c r="D9" s="20">
        <v>15</v>
      </c>
      <c r="E9" s="20" t="s">
        <v>10</v>
      </c>
    </row>
    <row r="10" spans="1:6" x14ac:dyDescent="0.3">
      <c r="A10" s="20" t="s">
        <v>30</v>
      </c>
      <c r="B10" s="20">
        <v>2022</v>
      </c>
      <c r="C10" s="20" t="s">
        <v>8</v>
      </c>
      <c r="D10" s="20">
        <v>3</v>
      </c>
      <c r="E10" s="20" t="s">
        <v>11</v>
      </c>
    </row>
    <row r="11" spans="1:6" x14ac:dyDescent="0.3">
      <c r="A11" s="20" t="s">
        <v>30</v>
      </c>
      <c r="B11" s="20">
        <v>2022</v>
      </c>
      <c r="C11" s="20" t="s">
        <v>15</v>
      </c>
      <c r="D11" s="20">
        <v>120</v>
      </c>
      <c r="E11" s="20" t="s">
        <v>11</v>
      </c>
    </row>
    <row r="12" spans="1:6" x14ac:dyDescent="0.3">
      <c r="A12" s="20" t="s">
        <v>30</v>
      </c>
      <c r="B12" s="20">
        <v>2022</v>
      </c>
      <c r="C12" s="20" t="s">
        <v>16</v>
      </c>
      <c r="D12" s="20">
        <v>25</v>
      </c>
      <c r="E12" s="20" t="s">
        <v>11</v>
      </c>
    </row>
    <row r="13" spans="1:6" x14ac:dyDescent="0.3">
      <c r="A13" s="20" t="s">
        <v>30</v>
      </c>
      <c r="B13" s="20">
        <v>2022</v>
      </c>
      <c r="C13" s="20" t="s">
        <v>17</v>
      </c>
      <c r="D13" s="20">
        <v>16</v>
      </c>
      <c r="E13" s="20" t="s">
        <v>11</v>
      </c>
    </row>
    <row r="14" spans="1:6" x14ac:dyDescent="0.3">
      <c r="A14" s="20" t="s">
        <v>30</v>
      </c>
      <c r="B14" s="20">
        <v>2022</v>
      </c>
      <c r="C14" s="20" t="s">
        <v>18</v>
      </c>
      <c r="D14" s="20">
        <v>40</v>
      </c>
      <c r="E14" s="20" t="s">
        <v>11</v>
      </c>
    </row>
    <row r="15" spans="1:6" x14ac:dyDescent="0.3">
      <c r="A15" s="20" t="s">
        <v>30</v>
      </c>
      <c r="B15" s="20">
        <v>2022</v>
      </c>
      <c r="C15" s="20" t="s">
        <v>19</v>
      </c>
      <c r="D15" s="20">
        <v>50</v>
      </c>
      <c r="E15" s="20" t="s">
        <v>11</v>
      </c>
    </row>
    <row r="16" spans="1:6" x14ac:dyDescent="0.3">
      <c r="A16" s="20" t="s">
        <v>30</v>
      </c>
      <c r="B16" s="20">
        <v>2022</v>
      </c>
      <c r="C16" s="20" t="s">
        <v>24</v>
      </c>
      <c r="D16" s="20">
        <v>30</v>
      </c>
      <c r="E16" s="20" t="s">
        <v>11</v>
      </c>
    </row>
    <row r="17" spans="1:5" x14ac:dyDescent="0.3">
      <c r="A17" s="20" t="s">
        <v>30</v>
      </c>
      <c r="B17" s="20">
        <v>2022</v>
      </c>
      <c r="C17" s="20" t="s">
        <v>20</v>
      </c>
      <c r="D17" s="20">
        <v>354</v>
      </c>
      <c r="E17" s="20" t="s">
        <v>10</v>
      </c>
    </row>
    <row r="18" spans="1:5" x14ac:dyDescent="0.3">
      <c r="A18" s="20" t="s">
        <v>30</v>
      </c>
      <c r="B18" s="20">
        <v>2022</v>
      </c>
      <c r="C18" s="20" t="s">
        <v>21</v>
      </c>
      <c r="D18" s="20">
        <v>144</v>
      </c>
      <c r="E18" s="20" t="s">
        <v>10</v>
      </c>
    </row>
    <row r="19" spans="1:5" x14ac:dyDescent="0.3">
      <c r="A19" s="20" t="s">
        <v>30</v>
      </c>
      <c r="B19" s="20">
        <v>2022</v>
      </c>
      <c r="C19" s="20" t="s">
        <v>22</v>
      </c>
      <c r="D19" s="20">
        <v>24</v>
      </c>
      <c r="E19" s="20" t="s">
        <v>10</v>
      </c>
    </row>
    <row r="20" spans="1:5" x14ac:dyDescent="0.3">
      <c r="A20" s="20" t="s">
        <v>30</v>
      </c>
      <c r="B20" s="20">
        <v>2022</v>
      </c>
      <c r="C20" s="20" t="s">
        <v>23</v>
      </c>
      <c r="D20" s="20">
        <v>30</v>
      </c>
      <c r="E20" s="20" t="s">
        <v>10</v>
      </c>
    </row>
    <row r="21" spans="1:5" x14ac:dyDescent="0.3">
      <c r="A21" s="20" t="s">
        <v>30</v>
      </c>
      <c r="B21" s="20">
        <v>2022</v>
      </c>
      <c r="C21" s="20" t="s">
        <v>25</v>
      </c>
      <c r="D21" s="20">
        <v>22</v>
      </c>
      <c r="E21" s="20" t="s">
        <v>10</v>
      </c>
    </row>
    <row r="22" spans="1:5" x14ac:dyDescent="0.3">
      <c r="A22" s="20" t="s">
        <v>30</v>
      </c>
      <c r="B22" s="20">
        <v>2022</v>
      </c>
      <c r="C22" s="20" t="s">
        <v>26</v>
      </c>
      <c r="D22" s="20">
        <v>18</v>
      </c>
      <c r="E22" s="20" t="s">
        <v>10</v>
      </c>
    </row>
    <row r="24" spans="1:5" x14ac:dyDescent="0.3">
      <c r="A24" s="18" t="s">
        <v>1</v>
      </c>
      <c r="B24" s="18" t="s">
        <v>3</v>
      </c>
      <c r="C24" s="18" t="s">
        <v>27</v>
      </c>
      <c r="D24" s="18" t="s">
        <v>28</v>
      </c>
      <c r="E24" s="18" t="s">
        <v>29</v>
      </c>
    </row>
    <row r="25" spans="1:5" x14ac:dyDescent="0.3">
      <c r="A25" s="20" t="s">
        <v>32</v>
      </c>
      <c r="B25" s="20">
        <v>2022</v>
      </c>
      <c r="C25" s="20" t="s">
        <v>4</v>
      </c>
      <c r="D25" s="20">
        <v>3</v>
      </c>
      <c r="E25" s="20" t="s">
        <v>10</v>
      </c>
    </row>
    <row r="26" spans="1:5" x14ac:dyDescent="0.3">
      <c r="A26" s="20" t="s">
        <v>32</v>
      </c>
      <c r="B26" s="20">
        <v>2022</v>
      </c>
      <c r="C26" s="20" t="s">
        <v>5</v>
      </c>
      <c r="D26" s="20">
        <v>6</v>
      </c>
      <c r="E26" s="20" t="s">
        <v>10</v>
      </c>
    </row>
    <row r="27" spans="1:5" x14ac:dyDescent="0.3">
      <c r="A27" s="20" t="s">
        <v>32</v>
      </c>
      <c r="B27" s="20">
        <v>2022</v>
      </c>
      <c r="C27" s="20" t="s">
        <v>6</v>
      </c>
      <c r="D27" s="20">
        <v>26</v>
      </c>
      <c r="E27" s="20" t="s">
        <v>10</v>
      </c>
    </row>
    <row r="28" spans="1:5" x14ac:dyDescent="0.3">
      <c r="A28" s="20" t="s">
        <v>32</v>
      </c>
      <c r="B28" s="20">
        <v>2022</v>
      </c>
      <c r="C28" s="20" t="s">
        <v>7</v>
      </c>
      <c r="D28" s="20">
        <v>60</v>
      </c>
      <c r="E28" s="20" t="s">
        <v>10</v>
      </c>
    </row>
    <row r="29" spans="1:5" x14ac:dyDescent="0.3">
      <c r="A29" s="20" t="s">
        <v>32</v>
      </c>
      <c r="B29" s="20">
        <v>2022</v>
      </c>
      <c r="C29" s="20" t="s">
        <v>12</v>
      </c>
      <c r="D29" s="20">
        <v>20</v>
      </c>
      <c r="E29" s="20" t="s">
        <v>10</v>
      </c>
    </row>
    <row r="30" spans="1:5" x14ac:dyDescent="0.3">
      <c r="A30" s="20" t="s">
        <v>32</v>
      </c>
      <c r="B30" s="20">
        <v>2022</v>
      </c>
      <c r="C30" s="20" t="s">
        <v>13</v>
      </c>
      <c r="D30" s="20">
        <v>25</v>
      </c>
      <c r="E30" s="20" t="s">
        <v>10</v>
      </c>
    </row>
    <row r="31" spans="1:5" x14ac:dyDescent="0.3">
      <c r="A31" s="20" t="s">
        <v>32</v>
      </c>
      <c r="B31" s="20">
        <v>2022</v>
      </c>
      <c r="C31" s="20" t="s">
        <v>14</v>
      </c>
      <c r="D31" s="20">
        <v>16</v>
      </c>
      <c r="E31" s="20" t="s">
        <v>10</v>
      </c>
    </row>
    <row r="32" spans="1:5" x14ac:dyDescent="0.3">
      <c r="A32" s="20" t="s">
        <v>32</v>
      </c>
      <c r="B32" s="20">
        <v>2022</v>
      </c>
      <c r="C32" s="20" t="s">
        <v>8</v>
      </c>
      <c r="D32" s="20">
        <v>2.8</v>
      </c>
      <c r="E32" s="20" t="s">
        <v>11</v>
      </c>
    </row>
    <row r="33" spans="1:6" x14ac:dyDescent="0.3">
      <c r="A33" s="20" t="s">
        <v>32</v>
      </c>
      <c r="B33" s="20">
        <v>2022</v>
      </c>
      <c r="C33" s="20" t="s">
        <v>15</v>
      </c>
      <c r="D33" s="20">
        <v>110</v>
      </c>
      <c r="E33" s="20" t="s">
        <v>11</v>
      </c>
    </row>
    <row r="34" spans="1:6" x14ac:dyDescent="0.3">
      <c r="A34" s="20" t="s">
        <v>32</v>
      </c>
      <c r="B34" s="20">
        <v>2022</v>
      </c>
      <c r="C34" s="20" t="s">
        <v>16</v>
      </c>
      <c r="D34" s="20">
        <v>28</v>
      </c>
      <c r="E34" s="20" t="s">
        <v>11</v>
      </c>
    </row>
    <row r="35" spans="1:6" x14ac:dyDescent="0.3">
      <c r="A35" s="20" t="s">
        <v>32</v>
      </c>
      <c r="B35" s="20">
        <v>2022</v>
      </c>
      <c r="C35" s="20" t="s">
        <v>17</v>
      </c>
      <c r="D35" s="20">
        <v>16</v>
      </c>
      <c r="E35" s="20" t="s">
        <v>11</v>
      </c>
    </row>
    <row r="36" spans="1:6" x14ac:dyDescent="0.3">
      <c r="A36" s="20" t="s">
        <v>32</v>
      </c>
      <c r="B36" s="20">
        <v>2022</v>
      </c>
      <c r="C36" s="20" t="s">
        <v>18</v>
      </c>
      <c r="D36" s="20">
        <v>30</v>
      </c>
      <c r="E36" s="20" t="s">
        <v>11</v>
      </c>
    </row>
    <row r="37" spans="1:6" x14ac:dyDescent="0.3">
      <c r="A37" s="20" t="s">
        <v>32</v>
      </c>
      <c r="B37" s="20">
        <v>2022</v>
      </c>
      <c r="C37" s="20" t="s">
        <v>19</v>
      </c>
      <c r="D37" s="20">
        <v>52</v>
      </c>
      <c r="E37" s="20" t="s">
        <v>11</v>
      </c>
    </row>
    <row r="38" spans="1:6" x14ac:dyDescent="0.3">
      <c r="A38" s="20" t="s">
        <v>32</v>
      </c>
      <c r="B38" s="20">
        <v>2022</v>
      </c>
      <c r="C38" s="20" t="s">
        <v>24</v>
      </c>
      <c r="D38" s="20">
        <v>28</v>
      </c>
      <c r="E38" s="20" t="s">
        <v>11</v>
      </c>
    </row>
    <row r="39" spans="1:6" x14ac:dyDescent="0.3">
      <c r="A39" s="20" t="s">
        <v>32</v>
      </c>
      <c r="B39" s="20">
        <v>2022</v>
      </c>
      <c r="C39" s="20" t="s">
        <v>20</v>
      </c>
      <c r="D39" s="20">
        <v>360</v>
      </c>
      <c r="E39" s="20" t="s">
        <v>10</v>
      </c>
    </row>
    <row r="40" spans="1:6" x14ac:dyDescent="0.3">
      <c r="A40" s="20" t="s">
        <v>32</v>
      </c>
      <c r="B40" s="20">
        <v>2022</v>
      </c>
      <c r="C40" s="20" t="s">
        <v>21</v>
      </c>
      <c r="D40" s="20">
        <v>150</v>
      </c>
      <c r="E40" s="20" t="s">
        <v>10</v>
      </c>
      <c r="F40" s="19"/>
    </row>
    <row r="41" spans="1:6" x14ac:dyDescent="0.3">
      <c r="A41" s="20" t="s">
        <v>32</v>
      </c>
      <c r="B41" s="20">
        <v>2022</v>
      </c>
      <c r="C41" s="20" t="s">
        <v>22</v>
      </c>
      <c r="D41" s="20">
        <v>22</v>
      </c>
      <c r="E41" s="20" t="s">
        <v>10</v>
      </c>
    </row>
    <row r="42" spans="1:6" x14ac:dyDescent="0.3">
      <c r="A42" s="20" t="s">
        <v>32</v>
      </c>
      <c r="B42" s="20">
        <v>2022</v>
      </c>
      <c r="C42" s="20" t="s">
        <v>23</v>
      </c>
      <c r="D42" s="20">
        <v>30</v>
      </c>
      <c r="E42" s="20" t="s">
        <v>10</v>
      </c>
    </row>
    <row r="43" spans="1:6" x14ac:dyDescent="0.3">
      <c r="A43" s="20" t="s">
        <v>32</v>
      </c>
      <c r="B43" s="20">
        <v>2022</v>
      </c>
      <c r="C43" s="20" t="s">
        <v>25</v>
      </c>
      <c r="D43" s="20">
        <v>20</v>
      </c>
      <c r="E43" s="20" t="s">
        <v>10</v>
      </c>
    </row>
    <row r="44" spans="1:6" x14ac:dyDescent="0.3">
      <c r="A44" s="20" t="s">
        <v>32</v>
      </c>
      <c r="B44" s="20">
        <v>2022</v>
      </c>
      <c r="C44" s="20" t="s">
        <v>26</v>
      </c>
      <c r="D44" s="20">
        <v>16</v>
      </c>
      <c r="E44" s="20" t="s">
        <v>10</v>
      </c>
    </row>
    <row r="46" spans="1:6" x14ac:dyDescent="0.3">
      <c r="A46" s="18" t="s">
        <v>1</v>
      </c>
      <c r="B46" s="18" t="s">
        <v>3</v>
      </c>
      <c r="C46" s="18" t="s">
        <v>27</v>
      </c>
      <c r="D46" s="18" t="s">
        <v>28</v>
      </c>
      <c r="E46" s="18" t="s">
        <v>29</v>
      </c>
    </row>
    <row r="47" spans="1:6" x14ac:dyDescent="0.3">
      <c r="A47" s="20" t="s">
        <v>33</v>
      </c>
      <c r="B47" s="20">
        <v>2023</v>
      </c>
      <c r="C47" s="20" t="s">
        <v>4</v>
      </c>
      <c r="D47" s="20">
        <v>3</v>
      </c>
      <c r="E47" s="20" t="s">
        <v>10</v>
      </c>
    </row>
    <row r="48" spans="1:6" x14ac:dyDescent="0.3">
      <c r="A48" s="20" t="s">
        <v>33</v>
      </c>
      <c r="B48" s="20">
        <v>2023</v>
      </c>
      <c r="C48" s="20" t="s">
        <v>5</v>
      </c>
      <c r="D48" s="20">
        <v>6</v>
      </c>
      <c r="E48" s="20" t="s">
        <v>10</v>
      </c>
    </row>
    <row r="49" spans="1:5" x14ac:dyDescent="0.3">
      <c r="A49" s="20" t="s">
        <v>33</v>
      </c>
      <c r="B49" s="20">
        <v>2023</v>
      </c>
      <c r="C49" s="20" t="s">
        <v>6</v>
      </c>
      <c r="D49" s="20">
        <v>24</v>
      </c>
      <c r="E49" s="20" t="s">
        <v>10</v>
      </c>
    </row>
    <row r="50" spans="1:5" x14ac:dyDescent="0.3">
      <c r="A50" s="20" t="s">
        <v>33</v>
      </c>
      <c r="B50" s="20">
        <v>2023</v>
      </c>
      <c r="C50" s="20" t="s">
        <v>7</v>
      </c>
      <c r="D50" s="20">
        <v>55</v>
      </c>
      <c r="E50" s="20" t="s">
        <v>10</v>
      </c>
    </row>
    <row r="51" spans="1:5" x14ac:dyDescent="0.3">
      <c r="A51" s="20" t="s">
        <v>33</v>
      </c>
      <c r="B51" s="20">
        <v>2023</v>
      </c>
      <c r="C51" s="20" t="s">
        <v>12</v>
      </c>
      <c r="D51" s="20">
        <v>16</v>
      </c>
      <c r="E51" s="20" t="s">
        <v>10</v>
      </c>
    </row>
    <row r="52" spans="1:5" x14ac:dyDescent="0.3">
      <c r="A52" s="20" t="s">
        <v>33</v>
      </c>
      <c r="B52" s="20">
        <v>2023</v>
      </c>
      <c r="C52" s="20" t="s">
        <v>13</v>
      </c>
      <c r="D52" s="20">
        <v>20</v>
      </c>
      <c r="E52" s="20" t="s">
        <v>10</v>
      </c>
    </row>
    <row r="53" spans="1:5" x14ac:dyDescent="0.3">
      <c r="A53" s="20" t="s">
        <v>33</v>
      </c>
      <c r="B53" s="20">
        <v>2023</v>
      </c>
      <c r="C53" s="20" t="s">
        <v>14</v>
      </c>
      <c r="D53" s="20">
        <v>12</v>
      </c>
      <c r="E53" s="20" t="s">
        <v>10</v>
      </c>
    </row>
    <row r="54" spans="1:5" x14ac:dyDescent="0.3">
      <c r="A54" s="20" t="s">
        <v>33</v>
      </c>
      <c r="B54" s="20">
        <v>2023</v>
      </c>
      <c r="C54" s="20" t="s">
        <v>8</v>
      </c>
      <c r="D54" s="20">
        <v>2</v>
      </c>
      <c r="E54" s="20" t="s">
        <v>11</v>
      </c>
    </row>
    <row r="55" spans="1:5" x14ac:dyDescent="0.3">
      <c r="A55" s="20" t="s">
        <v>33</v>
      </c>
      <c r="B55" s="20">
        <v>2023</v>
      </c>
      <c r="C55" s="20" t="s">
        <v>15</v>
      </c>
      <c r="D55" s="20">
        <v>115</v>
      </c>
      <c r="E55" s="20" t="s">
        <v>11</v>
      </c>
    </row>
    <row r="56" spans="1:5" x14ac:dyDescent="0.3">
      <c r="A56" s="20" t="s">
        <v>33</v>
      </c>
      <c r="B56" s="20">
        <v>2023</v>
      </c>
      <c r="C56" s="20" t="s">
        <v>16</v>
      </c>
      <c r="D56" s="20">
        <v>24</v>
      </c>
      <c r="E56" s="20" t="s">
        <v>11</v>
      </c>
    </row>
    <row r="57" spans="1:5" x14ac:dyDescent="0.3">
      <c r="A57" s="20" t="s">
        <v>33</v>
      </c>
      <c r="B57" s="20">
        <v>2023</v>
      </c>
      <c r="C57" s="20" t="s">
        <v>17</v>
      </c>
      <c r="D57" s="20">
        <v>12</v>
      </c>
      <c r="E57" s="20" t="s">
        <v>11</v>
      </c>
    </row>
    <row r="58" spans="1:5" x14ac:dyDescent="0.3">
      <c r="A58" s="20" t="s">
        <v>33</v>
      </c>
      <c r="B58" s="20">
        <v>2023</v>
      </c>
      <c r="C58" s="20" t="s">
        <v>18</v>
      </c>
      <c r="D58" s="20">
        <v>36</v>
      </c>
      <c r="E58" s="20" t="s">
        <v>11</v>
      </c>
    </row>
    <row r="59" spans="1:5" x14ac:dyDescent="0.3">
      <c r="A59" s="20" t="s">
        <v>33</v>
      </c>
      <c r="B59" s="20">
        <v>2023</v>
      </c>
      <c r="C59" s="20" t="s">
        <v>19</v>
      </c>
      <c r="D59" s="20">
        <v>42</v>
      </c>
      <c r="E59" s="20" t="s">
        <v>11</v>
      </c>
    </row>
    <row r="60" spans="1:5" x14ac:dyDescent="0.3">
      <c r="A60" s="20" t="s">
        <v>33</v>
      </c>
      <c r="B60" s="20">
        <v>2023</v>
      </c>
      <c r="C60" s="20" t="s">
        <v>24</v>
      </c>
      <c r="D60" s="20">
        <v>20</v>
      </c>
      <c r="E60" s="20" t="s">
        <v>11</v>
      </c>
    </row>
    <row r="61" spans="1:5" x14ac:dyDescent="0.3">
      <c r="A61" s="20" t="s">
        <v>33</v>
      </c>
      <c r="B61" s="20">
        <v>2023</v>
      </c>
      <c r="C61" s="20" t="s">
        <v>20</v>
      </c>
      <c r="D61" s="20">
        <v>330</v>
      </c>
      <c r="E61" s="20" t="s">
        <v>10</v>
      </c>
    </row>
    <row r="62" spans="1:5" x14ac:dyDescent="0.3">
      <c r="A62" s="20" t="s">
        <v>33</v>
      </c>
      <c r="B62" s="20">
        <v>2023</v>
      </c>
      <c r="C62" s="20" t="s">
        <v>21</v>
      </c>
      <c r="D62" s="20">
        <v>120</v>
      </c>
      <c r="E62" s="20" t="s">
        <v>10</v>
      </c>
    </row>
    <row r="63" spans="1:5" x14ac:dyDescent="0.3">
      <c r="A63" s="20" t="s">
        <v>33</v>
      </c>
      <c r="B63" s="20">
        <v>2023</v>
      </c>
      <c r="C63" s="20" t="s">
        <v>22</v>
      </c>
      <c r="D63" s="20">
        <v>20</v>
      </c>
      <c r="E63" s="20" t="s">
        <v>10</v>
      </c>
    </row>
    <row r="64" spans="1:5" x14ac:dyDescent="0.3">
      <c r="A64" s="20" t="s">
        <v>33</v>
      </c>
      <c r="B64" s="20">
        <v>2023</v>
      </c>
      <c r="C64" s="20" t="s">
        <v>23</v>
      </c>
      <c r="D64" s="20">
        <v>24</v>
      </c>
      <c r="E64" s="20" t="s">
        <v>10</v>
      </c>
    </row>
    <row r="65" spans="1:6" x14ac:dyDescent="0.3">
      <c r="A65" s="20" t="s">
        <v>33</v>
      </c>
      <c r="B65" s="20">
        <v>2023</v>
      </c>
      <c r="C65" s="20" t="s">
        <v>25</v>
      </c>
      <c r="D65" s="20">
        <v>18</v>
      </c>
      <c r="E65" s="20" t="s">
        <v>10</v>
      </c>
    </row>
    <row r="66" spans="1:6" x14ac:dyDescent="0.3">
      <c r="A66" s="20" t="s">
        <v>33</v>
      </c>
      <c r="B66" s="20">
        <v>2023</v>
      </c>
      <c r="C66" s="20" t="s">
        <v>26</v>
      </c>
      <c r="D66" s="20">
        <v>20</v>
      </c>
      <c r="E66" s="20" t="s">
        <v>10</v>
      </c>
    </row>
    <row r="68" spans="1:6" x14ac:dyDescent="0.3">
      <c r="A68" s="18" t="s">
        <v>1</v>
      </c>
      <c r="B68" s="18" t="s">
        <v>3</v>
      </c>
      <c r="C68" s="18" t="s">
        <v>27</v>
      </c>
      <c r="D68" s="18" t="s">
        <v>28</v>
      </c>
      <c r="E68" s="18" t="s">
        <v>29</v>
      </c>
    </row>
    <row r="69" spans="1:6" x14ac:dyDescent="0.3">
      <c r="A69" s="20" t="s">
        <v>34</v>
      </c>
      <c r="B69" s="20">
        <v>2023</v>
      </c>
      <c r="C69" s="20" t="s">
        <v>4</v>
      </c>
      <c r="D69" s="20">
        <v>3</v>
      </c>
      <c r="E69" s="20" t="s">
        <v>10</v>
      </c>
    </row>
    <row r="70" spans="1:6" x14ac:dyDescent="0.3">
      <c r="A70" s="20" t="s">
        <v>34</v>
      </c>
      <c r="B70" s="20">
        <v>2023</v>
      </c>
      <c r="C70" s="20" t="s">
        <v>5</v>
      </c>
      <c r="D70" s="20">
        <v>6</v>
      </c>
      <c r="E70" s="20" t="s">
        <v>10</v>
      </c>
    </row>
    <row r="71" spans="1:6" x14ac:dyDescent="0.3">
      <c r="A71" s="20" t="s">
        <v>34</v>
      </c>
      <c r="B71" s="20">
        <v>2023</v>
      </c>
      <c r="C71" s="20" t="s">
        <v>6</v>
      </c>
      <c r="D71" s="20">
        <v>20</v>
      </c>
      <c r="E71" s="20" t="s">
        <v>10</v>
      </c>
    </row>
    <row r="72" spans="1:6" x14ac:dyDescent="0.3">
      <c r="A72" s="20" t="s">
        <v>34</v>
      </c>
      <c r="B72" s="20">
        <v>2023</v>
      </c>
      <c r="C72" s="20" t="s">
        <v>7</v>
      </c>
      <c r="D72" s="20">
        <v>54</v>
      </c>
      <c r="E72" s="20" t="s">
        <v>10</v>
      </c>
    </row>
    <row r="73" spans="1:6" x14ac:dyDescent="0.3">
      <c r="A73" s="20" t="s">
        <v>34</v>
      </c>
      <c r="B73" s="20">
        <v>2023</v>
      </c>
      <c r="C73" s="20" t="s">
        <v>12</v>
      </c>
      <c r="D73" s="20">
        <v>12</v>
      </c>
      <c r="E73" s="20" t="s">
        <v>10</v>
      </c>
    </row>
    <row r="74" spans="1:6" x14ac:dyDescent="0.3">
      <c r="A74" s="20" t="s">
        <v>34</v>
      </c>
      <c r="B74" s="20">
        <v>2023</v>
      </c>
      <c r="C74" s="20" t="s">
        <v>13</v>
      </c>
      <c r="D74" s="20">
        <v>22</v>
      </c>
      <c r="E74" s="20" t="s">
        <v>10</v>
      </c>
    </row>
    <row r="75" spans="1:6" x14ac:dyDescent="0.3">
      <c r="A75" s="20" t="s">
        <v>34</v>
      </c>
      <c r="B75" s="20">
        <v>2023</v>
      </c>
      <c r="C75" s="20" t="s">
        <v>14</v>
      </c>
      <c r="D75" s="20">
        <v>10</v>
      </c>
      <c r="E75" s="20" t="s">
        <v>10</v>
      </c>
    </row>
    <row r="76" spans="1:6" x14ac:dyDescent="0.3">
      <c r="A76" s="20" t="s">
        <v>34</v>
      </c>
      <c r="B76" s="20">
        <v>2023</v>
      </c>
      <c r="C76" s="20" t="s">
        <v>8</v>
      </c>
      <c r="D76" s="20">
        <v>2</v>
      </c>
      <c r="E76" s="20" t="s">
        <v>11</v>
      </c>
    </row>
    <row r="77" spans="1:6" x14ac:dyDescent="0.3">
      <c r="A77" s="20" t="s">
        <v>34</v>
      </c>
      <c r="B77" s="20">
        <v>2023</v>
      </c>
      <c r="C77" s="20" t="s">
        <v>15</v>
      </c>
      <c r="D77" s="20">
        <v>116</v>
      </c>
      <c r="E77" s="20" t="s">
        <v>11</v>
      </c>
      <c r="F77" s="19"/>
    </row>
    <row r="78" spans="1:6" x14ac:dyDescent="0.3">
      <c r="A78" s="20" t="s">
        <v>34</v>
      </c>
      <c r="B78" s="20">
        <v>2023</v>
      </c>
      <c r="C78" s="20" t="s">
        <v>16</v>
      </c>
      <c r="D78" s="20">
        <v>23</v>
      </c>
      <c r="E78" s="20" t="s">
        <v>11</v>
      </c>
    </row>
    <row r="79" spans="1:6" x14ac:dyDescent="0.3">
      <c r="A79" s="20" t="s">
        <v>34</v>
      </c>
      <c r="B79" s="20">
        <v>2023</v>
      </c>
      <c r="C79" s="20" t="s">
        <v>17</v>
      </c>
      <c r="D79" s="20">
        <v>12</v>
      </c>
      <c r="E79" s="20" t="s">
        <v>11</v>
      </c>
    </row>
    <row r="80" spans="1:6" x14ac:dyDescent="0.3">
      <c r="A80" s="20" t="s">
        <v>34</v>
      </c>
      <c r="B80" s="20">
        <v>2023</v>
      </c>
      <c r="C80" s="20" t="s">
        <v>18</v>
      </c>
      <c r="D80" s="20">
        <v>33</v>
      </c>
      <c r="E80" s="20" t="s">
        <v>11</v>
      </c>
    </row>
    <row r="81" spans="1:5" x14ac:dyDescent="0.3">
      <c r="A81" s="20" t="s">
        <v>34</v>
      </c>
      <c r="B81" s="20">
        <v>2023</v>
      </c>
      <c r="C81" s="20" t="s">
        <v>19</v>
      </c>
      <c r="D81" s="20">
        <v>40</v>
      </c>
      <c r="E81" s="20" t="s">
        <v>11</v>
      </c>
    </row>
    <row r="82" spans="1:5" x14ac:dyDescent="0.3">
      <c r="A82" s="20" t="s">
        <v>34</v>
      </c>
      <c r="B82" s="20">
        <v>2023</v>
      </c>
      <c r="C82" s="20" t="s">
        <v>24</v>
      </c>
      <c r="D82" s="20">
        <v>24</v>
      </c>
      <c r="E82" s="20" t="s">
        <v>11</v>
      </c>
    </row>
    <row r="83" spans="1:5" x14ac:dyDescent="0.3">
      <c r="A83" s="20" t="s">
        <v>34</v>
      </c>
      <c r="B83" s="20">
        <v>2023</v>
      </c>
      <c r="C83" s="20" t="s">
        <v>20</v>
      </c>
      <c r="D83" s="20">
        <v>324</v>
      </c>
      <c r="E83" s="20" t="s">
        <v>10</v>
      </c>
    </row>
    <row r="84" spans="1:5" x14ac:dyDescent="0.3">
      <c r="A84" s="20" t="s">
        <v>34</v>
      </c>
      <c r="B84" s="20">
        <v>2023</v>
      </c>
      <c r="C84" s="20" t="s">
        <v>21</v>
      </c>
      <c r="D84" s="20">
        <v>132</v>
      </c>
      <c r="E84" s="20" t="s">
        <v>10</v>
      </c>
    </row>
    <row r="85" spans="1:5" x14ac:dyDescent="0.3">
      <c r="A85" s="20" t="s">
        <v>34</v>
      </c>
      <c r="B85" s="20">
        <v>2023</v>
      </c>
      <c r="C85" s="20" t="s">
        <v>22</v>
      </c>
      <c r="D85" s="20">
        <v>22</v>
      </c>
      <c r="E85" s="20" t="s">
        <v>10</v>
      </c>
    </row>
    <row r="86" spans="1:5" x14ac:dyDescent="0.3">
      <c r="A86" s="20" t="s">
        <v>34</v>
      </c>
      <c r="B86" s="20">
        <v>2023</v>
      </c>
      <c r="C86" s="20" t="s">
        <v>23</v>
      </c>
      <c r="D86" s="20">
        <v>28</v>
      </c>
      <c r="E86" s="20" t="s">
        <v>10</v>
      </c>
    </row>
    <row r="87" spans="1:5" x14ac:dyDescent="0.3">
      <c r="A87" s="20" t="s">
        <v>34</v>
      </c>
      <c r="B87" s="20">
        <v>2023</v>
      </c>
      <c r="C87" s="20" t="s">
        <v>25</v>
      </c>
      <c r="D87" s="20">
        <v>18</v>
      </c>
      <c r="E87" s="20" t="s">
        <v>10</v>
      </c>
    </row>
    <row r="88" spans="1:5" x14ac:dyDescent="0.3">
      <c r="A88" s="20" t="s">
        <v>34</v>
      </c>
      <c r="B88" s="20">
        <v>2023</v>
      </c>
      <c r="C88" s="20" t="s">
        <v>26</v>
      </c>
      <c r="D88" s="20">
        <v>24</v>
      </c>
      <c r="E88" s="20" t="s">
        <v>10</v>
      </c>
    </row>
    <row r="90" spans="1:5" x14ac:dyDescent="0.3">
      <c r="A90" s="18" t="s">
        <v>1</v>
      </c>
      <c r="B90" s="18" t="s">
        <v>3</v>
      </c>
      <c r="C90" s="18" t="s">
        <v>27</v>
      </c>
      <c r="D90" s="18" t="s">
        <v>28</v>
      </c>
      <c r="E90" s="18" t="s">
        <v>29</v>
      </c>
    </row>
    <row r="91" spans="1:5" x14ac:dyDescent="0.3">
      <c r="A91" s="20" t="s">
        <v>35</v>
      </c>
      <c r="B91" s="20">
        <v>2023</v>
      </c>
      <c r="C91" s="20" t="s">
        <v>4</v>
      </c>
      <c r="D91" s="20">
        <v>3</v>
      </c>
      <c r="E91" s="20" t="s">
        <v>10</v>
      </c>
    </row>
    <row r="92" spans="1:5" x14ac:dyDescent="0.3">
      <c r="A92" s="20" t="s">
        <v>35</v>
      </c>
      <c r="B92" s="20">
        <v>2023</v>
      </c>
      <c r="C92" s="20" t="s">
        <v>5</v>
      </c>
      <c r="D92" s="20">
        <v>6</v>
      </c>
      <c r="E92" s="20" t="s">
        <v>10</v>
      </c>
    </row>
    <row r="93" spans="1:5" x14ac:dyDescent="0.3">
      <c r="A93" s="20" t="s">
        <v>35</v>
      </c>
      <c r="B93" s="20">
        <v>2023</v>
      </c>
      <c r="C93" s="20" t="s">
        <v>6</v>
      </c>
      <c r="D93" s="20">
        <v>20</v>
      </c>
      <c r="E93" s="20" t="s">
        <v>10</v>
      </c>
    </row>
    <row r="94" spans="1:5" x14ac:dyDescent="0.3">
      <c r="A94" s="20" t="s">
        <v>35</v>
      </c>
      <c r="B94" s="20">
        <v>2023</v>
      </c>
      <c r="C94" s="20" t="s">
        <v>7</v>
      </c>
      <c r="D94" s="20">
        <v>50</v>
      </c>
      <c r="E94" s="20" t="s">
        <v>10</v>
      </c>
    </row>
    <row r="95" spans="1:5" x14ac:dyDescent="0.3">
      <c r="A95" s="20" t="s">
        <v>35</v>
      </c>
      <c r="B95" s="20">
        <v>2023</v>
      </c>
      <c r="C95" s="20" t="s">
        <v>12</v>
      </c>
      <c r="D95" s="20">
        <v>12</v>
      </c>
      <c r="E95" s="20" t="s">
        <v>10</v>
      </c>
    </row>
    <row r="96" spans="1:5" x14ac:dyDescent="0.3">
      <c r="A96" s="20" t="s">
        <v>35</v>
      </c>
      <c r="B96" s="20">
        <v>2023</v>
      </c>
      <c r="C96" s="20" t="s">
        <v>13</v>
      </c>
      <c r="D96" s="20">
        <v>18</v>
      </c>
      <c r="E96" s="20" t="s">
        <v>10</v>
      </c>
    </row>
    <row r="97" spans="1:5" x14ac:dyDescent="0.3">
      <c r="A97" s="20" t="s">
        <v>35</v>
      </c>
      <c r="B97" s="20">
        <v>2023</v>
      </c>
      <c r="C97" s="20" t="s">
        <v>14</v>
      </c>
      <c r="D97" s="20">
        <v>16</v>
      </c>
      <c r="E97" s="20" t="s">
        <v>10</v>
      </c>
    </row>
    <row r="98" spans="1:5" x14ac:dyDescent="0.3">
      <c r="A98" s="20" t="s">
        <v>35</v>
      </c>
      <c r="B98" s="20">
        <v>2023</v>
      </c>
      <c r="C98" s="20" t="s">
        <v>8</v>
      </c>
      <c r="D98" s="20">
        <v>2</v>
      </c>
      <c r="E98" s="20" t="s">
        <v>11</v>
      </c>
    </row>
    <row r="99" spans="1:5" x14ac:dyDescent="0.3">
      <c r="A99" s="20" t="s">
        <v>35</v>
      </c>
      <c r="B99" s="20">
        <v>2023</v>
      </c>
      <c r="C99" s="20" t="s">
        <v>15</v>
      </c>
      <c r="D99" s="20">
        <v>118</v>
      </c>
      <c r="E99" s="20" t="s">
        <v>11</v>
      </c>
    </row>
    <row r="100" spans="1:5" x14ac:dyDescent="0.3">
      <c r="A100" s="20" t="s">
        <v>35</v>
      </c>
      <c r="B100" s="20">
        <v>2023</v>
      </c>
      <c r="C100" s="20" t="s">
        <v>16</v>
      </c>
      <c r="D100" s="20">
        <v>23</v>
      </c>
      <c r="E100" s="20" t="s">
        <v>11</v>
      </c>
    </row>
    <row r="101" spans="1:5" x14ac:dyDescent="0.3">
      <c r="A101" s="20" t="s">
        <v>35</v>
      </c>
      <c r="B101" s="20">
        <v>2023</v>
      </c>
      <c r="C101" s="20" t="s">
        <v>17</v>
      </c>
      <c r="D101" s="20">
        <v>14</v>
      </c>
      <c r="E101" s="20" t="s">
        <v>11</v>
      </c>
    </row>
    <row r="102" spans="1:5" x14ac:dyDescent="0.3">
      <c r="A102" s="20" t="s">
        <v>35</v>
      </c>
      <c r="B102" s="20">
        <v>2023</v>
      </c>
      <c r="C102" s="20" t="s">
        <v>18</v>
      </c>
      <c r="D102" s="20">
        <v>32</v>
      </c>
      <c r="E102" s="20" t="s">
        <v>11</v>
      </c>
    </row>
    <row r="103" spans="1:5" x14ac:dyDescent="0.3">
      <c r="A103" s="20" t="s">
        <v>35</v>
      </c>
      <c r="B103" s="20">
        <v>2023</v>
      </c>
      <c r="C103" s="20" t="s">
        <v>19</v>
      </c>
      <c r="D103" s="20">
        <v>44</v>
      </c>
      <c r="E103" s="20" t="s">
        <v>11</v>
      </c>
    </row>
    <row r="104" spans="1:5" x14ac:dyDescent="0.3">
      <c r="A104" s="20" t="s">
        <v>35</v>
      </c>
      <c r="B104" s="20">
        <v>2023</v>
      </c>
      <c r="C104" s="20" t="s">
        <v>24</v>
      </c>
      <c r="D104" s="20">
        <v>25</v>
      </c>
      <c r="E104" s="20" t="s">
        <v>11</v>
      </c>
    </row>
    <row r="105" spans="1:5" x14ac:dyDescent="0.3">
      <c r="A105" s="20" t="s">
        <v>35</v>
      </c>
      <c r="B105" s="20">
        <v>2023</v>
      </c>
      <c r="C105" s="20" t="s">
        <v>20</v>
      </c>
      <c r="D105" s="20">
        <v>300</v>
      </c>
      <c r="E105" s="20" t="s">
        <v>10</v>
      </c>
    </row>
    <row r="106" spans="1:5" x14ac:dyDescent="0.3">
      <c r="A106" s="20" t="s">
        <v>35</v>
      </c>
      <c r="B106" s="20">
        <v>2023</v>
      </c>
      <c r="C106" s="20" t="s">
        <v>21</v>
      </c>
      <c r="D106" s="20">
        <v>108</v>
      </c>
      <c r="E106" s="20" t="s">
        <v>10</v>
      </c>
    </row>
    <row r="107" spans="1:5" x14ac:dyDescent="0.3">
      <c r="A107" s="20" t="s">
        <v>35</v>
      </c>
      <c r="B107" s="20">
        <v>2023</v>
      </c>
      <c r="C107" s="20" t="s">
        <v>22</v>
      </c>
      <c r="D107" s="20">
        <v>18</v>
      </c>
      <c r="E107" s="20" t="s">
        <v>10</v>
      </c>
    </row>
    <row r="108" spans="1:5" x14ac:dyDescent="0.3">
      <c r="A108" s="20" t="s">
        <v>35</v>
      </c>
      <c r="B108" s="20">
        <v>2023</v>
      </c>
      <c r="C108" s="20" t="s">
        <v>23</v>
      </c>
      <c r="D108" s="20">
        <v>26</v>
      </c>
      <c r="E108" s="20" t="s">
        <v>10</v>
      </c>
    </row>
    <row r="109" spans="1:5" x14ac:dyDescent="0.3">
      <c r="A109" s="20" t="s">
        <v>35</v>
      </c>
      <c r="B109" s="20">
        <v>2023</v>
      </c>
      <c r="C109" s="20" t="s">
        <v>25</v>
      </c>
      <c r="D109" s="20">
        <v>16</v>
      </c>
      <c r="E109" s="20" t="s">
        <v>10</v>
      </c>
    </row>
    <row r="110" spans="1:5" x14ac:dyDescent="0.3">
      <c r="A110" s="20" t="s">
        <v>35</v>
      </c>
      <c r="B110" s="20">
        <v>2023</v>
      </c>
      <c r="C110" s="20" t="s">
        <v>26</v>
      </c>
      <c r="D110" s="20">
        <v>22</v>
      </c>
      <c r="E110" s="20" t="s">
        <v>10</v>
      </c>
    </row>
    <row r="112" spans="1:5" x14ac:dyDescent="0.3">
      <c r="A112" s="18" t="s">
        <v>1</v>
      </c>
      <c r="B112" s="18" t="s">
        <v>3</v>
      </c>
      <c r="C112" s="18" t="s">
        <v>27</v>
      </c>
      <c r="D112" s="18" t="s">
        <v>28</v>
      </c>
      <c r="E112" s="18" t="s">
        <v>29</v>
      </c>
    </row>
    <row r="113" spans="1:6" x14ac:dyDescent="0.3">
      <c r="A113" s="20" t="s">
        <v>36</v>
      </c>
      <c r="B113" s="20">
        <v>2023</v>
      </c>
      <c r="C113" s="20" t="s">
        <v>4</v>
      </c>
      <c r="D113" s="20">
        <v>3</v>
      </c>
      <c r="E113" s="20" t="s">
        <v>10</v>
      </c>
    </row>
    <row r="114" spans="1:6" x14ac:dyDescent="0.3">
      <c r="A114" s="20" t="s">
        <v>36</v>
      </c>
      <c r="B114" s="20">
        <v>2023</v>
      </c>
      <c r="C114" s="20" t="s">
        <v>5</v>
      </c>
      <c r="D114" s="20">
        <v>3</v>
      </c>
      <c r="E114" s="20" t="s">
        <v>10</v>
      </c>
      <c r="F114" s="19"/>
    </row>
    <row r="115" spans="1:6" x14ac:dyDescent="0.3">
      <c r="A115" s="20" t="s">
        <v>36</v>
      </c>
      <c r="B115" s="20">
        <v>2023</v>
      </c>
      <c r="C115" s="20" t="s">
        <v>6</v>
      </c>
      <c r="D115" s="20">
        <v>14</v>
      </c>
      <c r="E115" s="20" t="s">
        <v>10</v>
      </c>
    </row>
    <row r="116" spans="1:6" x14ac:dyDescent="0.3">
      <c r="A116" s="20" t="s">
        <v>36</v>
      </c>
      <c r="B116" s="20">
        <v>2023</v>
      </c>
      <c r="C116" s="20" t="s">
        <v>7</v>
      </c>
      <c r="D116" s="20">
        <v>52</v>
      </c>
      <c r="E116" s="20" t="s">
        <v>10</v>
      </c>
    </row>
    <row r="117" spans="1:6" x14ac:dyDescent="0.3">
      <c r="A117" s="20" t="s">
        <v>36</v>
      </c>
      <c r="B117" s="20">
        <v>2023</v>
      </c>
      <c r="C117" s="20" t="s">
        <v>12</v>
      </c>
      <c r="D117" s="20">
        <v>18</v>
      </c>
      <c r="E117" s="20" t="s">
        <v>10</v>
      </c>
    </row>
    <row r="118" spans="1:6" x14ac:dyDescent="0.3">
      <c r="A118" s="20" t="s">
        <v>36</v>
      </c>
      <c r="B118" s="20">
        <v>2023</v>
      </c>
      <c r="C118" s="20" t="s">
        <v>13</v>
      </c>
      <c r="D118" s="20">
        <v>18</v>
      </c>
      <c r="E118" s="20" t="s">
        <v>10</v>
      </c>
    </row>
    <row r="119" spans="1:6" x14ac:dyDescent="0.3">
      <c r="A119" s="20" t="s">
        <v>36</v>
      </c>
      <c r="B119" s="20">
        <v>2023</v>
      </c>
      <c r="C119" s="20" t="s">
        <v>14</v>
      </c>
      <c r="D119" s="20">
        <v>12</v>
      </c>
      <c r="E119" s="20" t="s">
        <v>10</v>
      </c>
    </row>
    <row r="120" spans="1:6" x14ac:dyDescent="0.3">
      <c r="A120" s="20" t="s">
        <v>36</v>
      </c>
      <c r="B120" s="20">
        <v>2023</v>
      </c>
      <c r="C120" s="20" t="s">
        <v>8</v>
      </c>
      <c r="D120" s="20">
        <v>2</v>
      </c>
      <c r="E120" s="20" t="s">
        <v>11</v>
      </c>
    </row>
    <row r="121" spans="1:6" x14ac:dyDescent="0.3">
      <c r="A121" s="20" t="s">
        <v>36</v>
      </c>
      <c r="B121" s="20">
        <v>2023</v>
      </c>
      <c r="C121" s="20" t="s">
        <v>15</v>
      </c>
      <c r="D121" s="20">
        <v>112</v>
      </c>
      <c r="E121" s="20" t="s">
        <v>11</v>
      </c>
    </row>
    <row r="122" spans="1:6" x14ac:dyDescent="0.3">
      <c r="A122" s="20" t="s">
        <v>36</v>
      </c>
      <c r="B122" s="20">
        <v>2023</v>
      </c>
      <c r="C122" s="20" t="s">
        <v>16</v>
      </c>
      <c r="D122" s="20">
        <v>22</v>
      </c>
      <c r="E122" s="20" t="s">
        <v>11</v>
      </c>
    </row>
    <row r="123" spans="1:6" x14ac:dyDescent="0.3">
      <c r="A123" s="20" t="s">
        <v>36</v>
      </c>
      <c r="B123" s="20">
        <v>2023</v>
      </c>
      <c r="C123" s="20" t="s">
        <v>17</v>
      </c>
      <c r="D123" s="20">
        <v>14</v>
      </c>
      <c r="E123" s="20" t="s">
        <v>11</v>
      </c>
    </row>
    <row r="124" spans="1:6" x14ac:dyDescent="0.3">
      <c r="A124" s="20" t="s">
        <v>36</v>
      </c>
      <c r="B124" s="20">
        <v>2023</v>
      </c>
      <c r="C124" s="20" t="s">
        <v>18</v>
      </c>
      <c r="D124" s="20">
        <v>32</v>
      </c>
      <c r="E124" s="20" t="s">
        <v>11</v>
      </c>
    </row>
    <row r="125" spans="1:6" x14ac:dyDescent="0.3">
      <c r="A125" s="20" t="s">
        <v>36</v>
      </c>
      <c r="B125" s="20">
        <v>2023</v>
      </c>
      <c r="C125" s="20" t="s">
        <v>19</v>
      </c>
      <c r="D125" s="20">
        <v>46</v>
      </c>
      <c r="E125" s="20" t="s">
        <v>11</v>
      </c>
    </row>
    <row r="126" spans="1:6" x14ac:dyDescent="0.3">
      <c r="A126" s="20" t="s">
        <v>36</v>
      </c>
      <c r="B126" s="20">
        <v>2023</v>
      </c>
      <c r="C126" s="20" t="s">
        <v>24</v>
      </c>
      <c r="D126" s="20">
        <v>22</v>
      </c>
      <c r="E126" s="20" t="s">
        <v>11</v>
      </c>
    </row>
    <row r="127" spans="1:6" x14ac:dyDescent="0.3">
      <c r="A127" s="20" t="s">
        <v>36</v>
      </c>
      <c r="B127" s="20">
        <v>2023</v>
      </c>
      <c r="C127" s="20" t="s">
        <v>20</v>
      </c>
      <c r="D127" s="20">
        <v>312</v>
      </c>
      <c r="E127" s="20" t="s">
        <v>10</v>
      </c>
    </row>
    <row r="128" spans="1:6" x14ac:dyDescent="0.3">
      <c r="A128" s="20" t="s">
        <v>36</v>
      </c>
      <c r="B128" s="20">
        <v>2023</v>
      </c>
      <c r="C128" s="20" t="s">
        <v>21</v>
      </c>
      <c r="D128" s="20">
        <v>108</v>
      </c>
      <c r="E128" s="20" t="s">
        <v>10</v>
      </c>
    </row>
    <row r="129" spans="1:5" x14ac:dyDescent="0.3">
      <c r="A129" s="20" t="s">
        <v>36</v>
      </c>
      <c r="B129" s="20">
        <v>2023</v>
      </c>
      <c r="C129" s="20" t="s">
        <v>22</v>
      </c>
      <c r="D129" s="20">
        <v>20</v>
      </c>
      <c r="E129" s="20" t="s">
        <v>10</v>
      </c>
    </row>
    <row r="130" spans="1:5" x14ac:dyDescent="0.3">
      <c r="A130" s="20" t="s">
        <v>36</v>
      </c>
      <c r="B130" s="20">
        <v>2023</v>
      </c>
      <c r="C130" s="20" t="s">
        <v>23</v>
      </c>
      <c r="D130" s="20">
        <v>26</v>
      </c>
      <c r="E130" s="20" t="s">
        <v>10</v>
      </c>
    </row>
    <row r="131" spans="1:5" x14ac:dyDescent="0.3">
      <c r="A131" s="20" t="s">
        <v>36</v>
      </c>
      <c r="B131" s="20">
        <v>2023</v>
      </c>
      <c r="C131" s="20" t="s">
        <v>25</v>
      </c>
      <c r="D131" s="20">
        <v>15</v>
      </c>
      <c r="E131" s="20" t="s">
        <v>10</v>
      </c>
    </row>
    <row r="132" spans="1:5" x14ac:dyDescent="0.3">
      <c r="A132" s="20" t="s">
        <v>36</v>
      </c>
      <c r="B132" s="20">
        <v>2023</v>
      </c>
      <c r="C132" s="20" t="s">
        <v>26</v>
      </c>
      <c r="D132" s="20">
        <v>25</v>
      </c>
      <c r="E132" s="20" t="s">
        <v>10</v>
      </c>
    </row>
    <row r="134" spans="1:5" x14ac:dyDescent="0.3">
      <c r="A134" s="18" t="s">
        <v>1</v>
      </c>
      <c r="B134" s="18" t="s">
        <v>3</v>
      </c>
      <c r="C134" s="18" t="s">
        <v>27</v>
      </c>
      <c r="D134" s="18" t="s">
        <v>28</v>
      </c>
      <c r="E134" s="18" t="s">
        <v>29</v>
      </c>
    </row>
    <row r="135" spans="1:5" x14ac:dyDescent="0.3">
      <c r="A135" s="20" t="s">
        <v>40</v>
      </c>
      <c r="B135" s="20">
        <v>2023</v>
      </c>
      <c r="C135" s="20" t="s">
        <v>4</v>
      </c>
      <c r="D135" s="20">
        <v>3</v>
      </c>
      <c r="E135" s="20" t="s">
        <v>10</v>
      </c>
    </row>
    <row r="136" spans="1:5" x14ac:dyDescent="0.3">
      <c r="A136" s="20" t="s">
        <v>40</v>
      </c>
      <c r="B136" s="20">
        <v>2023</v>
      </c>
      <c r="C136" s="20" t="s">
        <v>5</v>
      </c>
      <c r="D136" s="20">
        <v>6</v>
      </c>
      <c r="E136" s="20" t="s">
        <v>10</v>
      </c>
    </row>
    <row r="137" spans="1:5" x14ac:dyDescent="0.3">
      <c r="A137" s="20" t="s">
        <v>40</v>
      </c>
      <c r="B137" s="20">
        <v>2023</v>
      </c>
      <c r="C137" s="20" t="s">
        <v>6</v>
      </c>
      <c r="D137" s="20">
        <v>25</v>
      </c>
      <c r="E137" s="20" t="s">
        <v>10</v>
      </c>
    </row>
    <row r="138" spans="1:5" x14ac:dyDescent="0.3">
      <c r="A138" s="20" t="s">
        <v>40</v>
      </c>
      <c r="B138" s="20">
        <v>2023</v>
      </c>
      <c r="C138" s="20" t="s">
        <v>7</v>
      </c>
      <c r="D138" s="20">
        <v>56</v>
      </c>
      <c r="E138" s="20" t="s">
        <v>10</v>
      </c>
    </row>
    <row r="139" spans="1:5" x14ac:dyDescent="0.3">
      <c r="A139" s="20" t="s">
        <v>40</v>
      </c>
      <c r="B139" s="20">
        <v>2023</v>
      </c>
      <c r="C139" s="20" t="s">
        <v>12</v>
      </c>
      <c r="D139" s="20">
        <v>15</v>
      </c>
      <c r="E139" s="20" t="s">
        <v>10</v>
      </c>
    </row>
    <row r="140" spans="1:5" x14ac:dyDescent="0.3">
      <c r="A140" s="20" t="s">
        <v>40</v>
      </c>
      <c r="B140" s="20">
        <v>2023</v>
      </c>
      <c r="C140" s="20" t="s">
        <v>13</v>
      </c>
      <c r="D140" s="20">
        <v>20</v>
      </c>
      <c r="E140" s="20" t="s">
        <v>10</v>
      </c>
    </row>
    <row r="141" spans="1:5" x14ac:dyDescent="0.3">
      <c r="A141" s="20" t="s">
        <v>40</v>
      </c>
      <c r="B141" s="20">
        <v>2023</v>
      </c>
      <c r="C141" s="20" t="s">
        <v>14</v>
      </c>
      <c r="D141" s="20">
        <v>12</v>
      </c>
      <c r="E141" s="20" t="s">
        <v>10</v>
      </c>
    </row>
    <row r="142" spans="1:5" x14ac:dyDescent="0.3">
      <c r="A142" s="20" t="s">
        <v>40</v>
      </c>
      <c r="B142" s="20">
        <v>2023</v>
      </c>
      <c r="C142" s="20" t="s">
        <v>8</v>
      </c>
      <c r="D142" s="20">
        <v>2</v>
      </c>
      <c r="E142" s="20" t="s">
        <v>11</v>
      </c>
    </row>
    <row r="143" spans="1:5" x14ac:dyDescent="0.3">
      <c r="A143" s="20" t="s">
        <v>40</v>
      </c>
      <c r="B143" s="20">
        <v>2023</v>
      </c>
      <c r="C143" s="20" t="s">
        <v>15</v>
      </c>
      <c r="D143" s="20">
        <v>113</v>
      </c>
      <c r="E143" s="20" t="s">
        <v>11</v>
      </c>
    </row>
    <row r="144" spans="1:5" x14ac:dyDescent="0.3">
      <c r="A144" s="20" t="s">
        <v>40</v>
      </c>
      <c r="B144" s="20">
        <v>2023</v>
      </c>
      <c r="C144" s="20" t="s">
        <v>16</v>
      </c>
      <c r="D144" s="20">
        <v>25</v>
      </c>
      <c r="E144" s="20" t="s">
        <v>11</v>
      </c>
    </row>
    <row r="145" spans="1:6" x14ac:dyDescent="0.3">
      <c r="A145" s="20" t="s">
        <v>40</v>
      </c>
      <c r="B145" s="20">
        <v>2023</v>
      </c>
      <c r="C145" s="20" t="s">
        <v>17</v>
      </c>
      <c r="D145" s="20">
        <v>14</v>
      </c>
      <c r="E145" s="20" t="s">
        <v>11</v>
      </c>
    </row>
    <row r="146" spans="1:6" x14ac:dyDescent="0.3">
      <c r="A146" s="20" t="s">
        <v>40</v>
      </c>
      <c r="B146" s="20">
        <v>2023</v>
      </c>
      <c r="C146" s="20" t="s">
        <v>18</v>
      </c>
      <c r="D146" s="20">
        <v>35</v>
      </c>
      <c r="E146" s="20" t="s">
        <v>11</v>
      </c>
    </row>
    <row r="147" spans="1:6" x14ac:dyDescent="0.3">
      <c r="A147" s="20" t="s">
        <v>40</v>
      </c>
      <c r="B147" s="20">
        <v>2023</v>
      </c>
      <c r="C147" s="20" t="s">
        <v>19</v>
      </c>
      <c r="D147" s="20">
        <v>48</v>
      </c>
      <c r="E147" s="20" t="s">
        <v>11</v>
      </c>
    </row>
    <row r="148" spans="1:6" x14ac:dyDescent="0.3">
      <c r="A148" s="20" t="s">
        <v>40</v>
      </c>
      <c r="B148" s="20">
        <v>2023</v>
      </c>
      <c r="C148" s="20" t="s">
        <v>24</v>
      </c>
      <c r="D148" s="20">
        <v>20</v>
      </c>
      <c r="E148" s="20" t="s">
        <v>11</v>
      </c>
    </row>
    <row r="149" spans="1:6" x14ac:dyDescent="0.3">
      <c r="A149" s="20" t="s">
        <v>40</v>
      </c>
      <c r="B149" s="20">
        <v>2023</v>
      </c>
      <c r="C149" s="20" t="s">
        <v>20</v>
      </c>
      <c r="D149" s="20">
        <v>336</v>
      </c>
      <c r="E149" s="20" t="s">
        <v>10</v>
      </c>
    </row>
    <row r="150" spans="1:6" x14ac:dyDescent="0.3">
      <c r="A150" s="20" t="s">
        <v>40</v>
      </c>
      <c r="B150" s="20">
        <v>2023</v>
      </c>
      <c r="C150" s="20" t="s">
        <v>21</v>
      </c>
      <c r="D150" s="20">
        <v>120</v>
      </c>
      <c r="E150" s="20" t="s">
        <v>10</v>
      </c>
    </row>
    <row r="151" spans="1:6" x14ac:dyDescent="0.3">
      <c r="A151" s="20" t="s">
        <v>40</v>
      </c>
      <c r="B151" s="20">
        <v>2023</v>
      </c>
      <c r="C151" s="20" t="s">
        <v>22</v>
      </c>
      <c r="D151" s="20">
        <v>22</v>
      </c>
      <c r="E151" s="20" t="s">
        <v>10</v>
      </c>
      <c r="F151" s="19"/>
    </row>
    <row r="152" spans="1:6" x14ac:dyDescent="0.3">
      <c r="A152" s="20" t="s">
        <v>40</v>
      </c>
      <c r="B152" s="20">
        <v>2023</v>
      </c>
      <c r="C152" s="20" t="s">
        <v>23</v>
      </c>
      <c r="D152" s="20">
        <v>22</v>
      </c>
      <c r="E152" s="20" t="s">
        <v>10</v>
      </c>
    </row>
    <row r="153" spans="1:6" x14ac:dyDescent="0.3">
      <c r="A153" s="20" t="s">
        <v>40</v>
      </c>
      <c r="B153" s="20">
        <v>2023</v>
      </c>
      <c r="C153" s="20" t="s">
        <v>25</v>
      </c>
      <c r="D153" s="20">
        <v>15</v>
      </c>
      <c r="E153" s="20" t="s">
        <v>10</v>
      </c>
    </row>
    <row r="154" spans="1:6" x14ac:dyDescent="0.3">
      <c r="A154" s="20" t="s">
        <v>40</v>
      </c>
      <c r="B154" s="20">
        <v>2023</v>
      </c>
      <c r="C154" s="20" t="s">
        <v>26</v>
      </c>
      <c r="D154" s="20">
        <v>22</v>
      </c>
      <c r="E154" s="20" t="s">
        <v>10</v>
      </c>
    </row>
    <row r="156" spans="1:6" x14ac:dyDescent="0.3">
      <c r="A156" s="18" t="s">
        <v>1</v>
      </c>
      <c r="B156" s="18" t="s">
        <v>3</v>
      </c>
      <c r="C156" s="18" t="s">
        <v>27</v>
      </c>
      <c r="D156" s="18" t="s">
        <v>28</v>
      </c>
      <c r="E156" s="18" t="s">
        <v>29</v>
      </c>
    </row>
    <row r="157" spans="1:6" x14ac:dyDescent="0.3">
      <c r="A157" s="20" t="s">
        <v>37</v>
      </c>
      <c r="B157" s="20">
        <v>2022</v>
      </c>
      <c r="C157" s="20" t="s">
        <v>4</v>
      </c>
      <c r="D157" s="20">
        <v>3</v>
      </c>
      <c r="E157" s="20" t="s">
        <v>10</v>
      </c>
    </row>
    <row r="158" spans="1:6" x14ac:dyDescent="0.3">
      <c r="A158" s="20" t="s">
        <v>37</v>
      </c>
      <c r="B158" s="20">
        <v>2022</v>
      </c>
      <c r="C158" s="20" t="s">
        <v>5</v>
      </c>
      <c r="D158" s="20">
        <v>6</v>
      </c>
      <c r="E158" s="20" t="s">
        <v>10</v>
      </c>
    </row>
    <row r="159" spans="1:6" x14ac:dyDescent="0.3">
      <c r="A159" s="20" t="s">
        <v>37</v>
      </c>
      <c r="B159" s="20">
        <v>2022</v>
      </c>
      <c r="C159" s="20" t="s">
        <v>6</v>
      </c>
      <c r="D159" s="20">
        <v>26</v>
      </c>
      <c r="E159" s="20" t="s">
        <v>10</v>
      </c>
    </row>
    <row r="160" spans="1:6" x14ac:dyDescent="0.3">
      <c r="A160" s="20" t="s">
        <v>37</v>
      </c>
      <c r="B160" s="20">
        <v>2022</v>
      </c>
      <c r="C160" s="20" t="s">
        <v>7</v>
      </c>
      <c r="D160" s="20">
        <v>60</v>
      </c>
      <c r="E160" s="20" t="s">
        <v>10</v>
      </c>
    </row>
    <row r="161" spans="1:5" x14ac:dyDescent="0.3">
      <c r="A161" s="20" t="s">
        <v>37</v>
      </c>
      <c r="B161" s="20">
        <v>2022</v>
      </c>
      <c r="C161" s="20" t="s">
        <v>12</v>
      </c>
      <c r="D161" s="20">
        <v>16</v>
      </c>
      <c r="E161" s="20" t="s">
        <v>10</v>
      </c>
    </row>
    <row r="162" spans="1:5" x14ac:dyDescent="0.3">
      <c r="A162" s="20" t="s">
        <v>37</v>
      </c>
      <c r="B162" s="20">
        <v>2022</v>
      </c>
      <c r="C162" s="20" t="s">
        <v>13</v>
      </c>
      <c r="D162" s="20">
        <v>25</v>
      </c>
      <c r="E162" s="20" t="s">
        <v>10</v>
      </c>
    </row>
    <row r="163" spans="1:5" x14ac:dyDescent="0.3">
      <c r="A163" s="20" t="s">
        <v>37</v>
      </c>
      <c r="B163" s="20">
        <v>2022</v>
      </c>
      <c r="C163" s="20" t="s">
        <v>14</v>
      </c>
      <c r="D163" s="20">
        <v>14</v>
      </c>
      <c r="E163" s="20" t="s">
        <v>10</v>
      </c>
    </row>
    <row r="164" spans="1:5" x14ac:dyDescent="0.3">
      <c r="A164" s="20" t="s">
        <v>37</v>
      </c>
      <c r="B164" s="20">
        <v>2022</v>
      </c>
      <c r="C164" s="20" t="s">
        <v>8</v>
      </c>
      <c r="D164" s="20">
        <v>2.5</v>
      </c>
      <c r="E164" s="20" t="s">
        <v>11</v>
      </c>
    </row>
    <row r="165" spans="1:5" x14ac:dyDescent="0.3">
      <c r="A165" s="20" t="s">
        <v>37</v>
      </c>
      <c r="B165" s="20">
        <v>2022</v>
      </c>
      <c r="C165" s="20" t="s">
        <v>15</v>
      </c>
      <c r="D165" s="20">
        <v>120</v>
      </c>
      <c r="E165" s="20" t="s">
        <v>11</v>
      </c>
    </row>
    <row r="166" spans="1:5" x14ac:dyDescent="0.3">
      <c r="A166" s="20" t="s">
        <v>37</v>
      </c>
      <c r="B166" s="20">
        <v>2022</v>
      </c>
      <c r="C166" s="20" t="s">
        <v>16</v>
      </c>
      <c r="D166" s="20">
        <v>26</v>
      </c>
      <c r="E166" s="20" t="s">
        <v>11</v>
      </c>
    </row>
    <row r="167" spans="1:5" x14ac:dyDescent="0.3">
      <c r="A167" s="20" t="s">
        <v>37</v>
      </c>
      <c r="B167" s="20">
        <v>2022</v>
      </c>
      <c r="C167" s="20" t="s">
        <v>17</v>
      </c>
      <c r="D167" s="20">
        <v>16</v>
      </c>
      <c r="E167" s="20" t="s">
        <v>11</v>
      </c>
    </row>
    <row r="168" spans="1:5" x14ac:dyDescent="0.3">
      <c r="A168" s="20" t="s">
        <v>37</v>
      </c>
      <c r="B168" s="20">
        <v>2022</v>
      </c>
      <c r="C168" s="20" t="s">
        <v>18</v>
      </c>
      <c r="D168" s="20">
        <v>40</v>
      </c>
      <c r="E168" s="20" t="s">
        <v>11</v>
      </c>
    </row>
    <row r="169" spans="1:5" x14ac:dyDescent="0.3">
      <c r="A169" s="20" t="s">
        <v>37</v>
      </c>
      <c r="B169" s="20">
        <v>2022</v>
      </c>
      <c r="C169" s="20" t="s">
        <v>19</v>
      </c>
      <c r="D169" s="20">
        <v>52</v>
      </c>
      <c r="E169" s="20" t="s">
        <v>11</v>
      </c>
    </row>
    <row r="170" spans="1:5" x14ac:dyDescent="0.3">
      <c r="A170" s="20" t="s">
        <v>37</v>
      </c>
      <c r="B170" s="20">
        <v>2022</v>
      </c>
      <c r="C170" s="20" t="s">
        <v>24</v>
      </c>
      <c r="D170" s="20">
        <v>28</v>
      </c>
      <c r="E170" s="20" t="s">
        <v>11</v>
      </c>
    </row>
    <row r="171" spans="1:5" x14ac:dyDescent="0.3">
      <c r="A171" s="20" t="s">
        <v>37</v>
      </c>
      <c r="B171" s="20">
        <v>2022</v>
      </c>
      <c r="C171" s="20" t="s">
        <v>20</v>
      </c>
      <c r="D171" s="20">
        <v>360</v>
      </c>
      <c r="E171" s="20" t="s">
        <v>10</v>
      </c>
    </row>
    <row r="172" spans="1:5" x14ac:dyDescent="0.3">
      <c r="A172" s="20" t="s">
        <v>37</v>
      </c>
      <c r="B172" s="20">
        <v>2022</v>
      </c>
      <c r="C172" s="20" t="s">
        <v>21</v>
      </c>
      <c r="D172" s="20">
        <v>150</v>
      </c>
      <c r="E172" s="20" t="s">
        <v>10</v>
      </c>
    </row>
    <row r="173" spans="1:5" x14ac:dyDescent="0.3">
      <c r="A173" s="20" t="s">
        <v>37</v>
      </c>
      <c r="B173" s="20">
        <v>2022</v>
      </c>
      <c r="C173" s="20" t="s">
        <v>22</v>
      </c>
      <c r="D173" s="20">
        <v>22</v>
      </c>
      <c r="E173" s="20" t="s">
        <v>10</v>
      </c>
    </row>
    <row r="174" spans="1:5" x14ac:dyDescent="0.3">
      <c r="A174" s="20" t="s">
        <v>37</v>
      </c>
      <c r="B174" s="20">
        <v>2022</v>
      </c>
      <c r="C174" s="20" t="s">
        <v>23</v>
      </c>
      <c r="D174" s="20">
        <v>26</v>
      </c>
      <c r="E174" s="20" t="s">
        <v>10</v>
      </c>
    </row>
    <row r="175" spans="1:5" x14ac:dyDescent="0.3">
      <c r="A175" s="20" t="s">
        <v>37</v>
      </c>
      <c r="B175" s="20">
        <v>2022</v>
      </c>
      <c r="C175" s="20" t="s">
        <v>25</v>
      </c>
      <c r="D175" s="20">
        <v>20</v>
      </c>
      <c r="E175" s="20" t="s">
        <v>10</v>
      </c>
    </row>
    <row r="176" spans="1:5" x14ac:dyDescent="0.3">
      <c r="A176" s="20" t="s">
        <v>37</v>
      </c>
      <c r="B176" s="20">
        <v>2022</v>
      </c>
      <c r="C176" s="20" t="s">
        <v>26</v>
      </c>
      <c r="D176" s="20">
        <v>16</v>
      </c>
      <c r="E176" s="20" t="s">
        <v>10</v>
      </c>
    </row>
    <row r="178" spans="1:6" x14ac:dyDescent="0.3">
      <c r="A178" s="18" t="s">
        <v>1</v>
      </c>
      <c r="B178" s="18" t="s">
        <v>3</v>
      </c>
      <c r="C178" s="18" t="s">
        <v>27</v>
      </c>
      <c r="D178" s="18" t="s">
        <v>28</v>
      </c>
      <c r="E178" s="18" t="s">
        <v>29</v>
      </c>
    </row>
    <row r="179" spans="1:6" x14ac:dyDescent="0.3">
      <c r="A179" s="20" t="s">
        <v>38</v>
      </c>
      <c r="B179" s="20">
        <v>2022</v>
      </c>
      <c r="C179" s="20" t="s">
        <v>4</v>
      </c>
      <c r="D179" s="20">
        <v>6</v>
      </c>
      <c r="E179" s="20" t="s">
        <v>10</v>
      </c>
    </row>
    <row r="180" spans="1:6" x14ac:dyDescent="0.3">
      <c r="A180" s="20" t="s">
        <v>38</v>
      </c>
      <c r="B180" s="20">
        <v>2022</v>
      </c>
      <c r="C180" s="20" t="s">
        <v>5</v>
      </c>
      <c r="D180" s="20">
        <v>6</v>
      </c>
      <c r="E180" s="20" t="s">
        <v>10</v>
      </c>
    </row>
    <row r="181" spans="1:6" x14ac:dyDescent="0.3">
      <c r="A181" s="20" t="s">
        <v>38</v>
      </c>
      <c r="B181" s="20">
        <v>2022</v>
      </c>
      <c r="C181" s="20" t="s">
        <v>6</v>
      </c>
      <c r="D181" s="20">
        <v>24</v>
      </c>
      <c r="E181" s="20" t="s">
        <v>10</v>
      </c>
    </row>
    <row r="182" spans="1:6" x14ac:dyDescent="0.3">
      <c r="A182" s="20" t="s">
        <v>38</v>
      </c>
      <c r="B182" s="20">
        <v>2022</v>
      </c>
      <c r="C182" s="20" t="s">
        <v>7</v>
      </c>
      <c r="D182" s="20">
        <v>60</v>
      </c>
      <c r="E182" s="20" t="s">
        <v>10</v>
      </c>
    </row>
    <row r="183" spans="1:6" x14ac:dyDescent="0.3">
      <c r="A183" s="20" t="s">
        <v>38</v>
      </c>
      <c r="B183" s="20">
        <v>2022</v>
      </c>
      <c r="C183" s="20" t="s">
        <v>12</v>
      </c>
      <c r="D183" s="20">
        <v>24</v>
      </c>
      <c r="E183" s="20" t="s">
        <v>10</v>
      </c>
    </row>
    <row r="184" spans="1:6" x14ac:dyDescent="0.3">
      <c r="A184" s="20" t="s">
        <v>38</v>
      </c>
      <c r="B184" s="20">
        <v>2022</v>
      </c>
      <c r="C184" s="20" t="s">
        <v>13</v>
      </c>
      <c r="D184" s="20">
        <v>24</v>
      </c>
      <c r="E184" s="20" t="s">
        <v>10</v>
      </c>
    </row>
    <row r="185" spans="1:6" x14ac:dyDescent="0.3">
      <c r="A185" s="20" t="s">
        <v>38</v>
      </c>
      <c r="B185" s="20">
        <v>2022</v>
      </c>
      <c r="C185" s="20" t="s">
        <v>14</v>
      </c>
      <c r="D185" s="20">
        <v>12</v>
      </c>
      <c r="E185" s="20" t="s">
        <v>10</v>
      </c>
    </row>
    <row r="186" spans="1:6" x14ac:dyDescent="0.3">
      <c r="A186" s="20" t="s">
        <v>38</v>
      </c>
      <c r="B186" s="20">
        <v>2022</v>
      </c>
      <c r="C186" s="20" t="s">
        <v>8</v>
      </c>
      <c r="D186" s="20">
        <v>3</v>
      </c>
      <c r="E186" s="20" t="s">
        <v>11</v>
      </c>
    </row>
    <row r="187" spans="1:6" x14ac:dyDescent="0.3">
      <c r="A187" s="20" t="s">
        <v>38</v>
      </c>
      <c r="B187" s="20">
        <v>2022</v>
      </c>
      <c r="C187" s="20" t="s">
        <v>15</v>
      </c>
      <c r="D187" s="20">
        <v>122</v>
      </c>
      <c r="E187" s="20" t="s">
        <v>11</v>
      </c>
    </row>
    <row r="188" spans="1:6" x14ac:dyDescent="0.3">
      <c r="A188" s="20" t="s">
        <v>38</v>
      </c>
      <c r="B188" s="20">
        <v>2022</v>
      </c>
      <c r="C188" s="20" t="s">
        <v>16</v>
      </c>
      <c r="D188" s="20">
        <v>28</v>
      </c>
      <c r="E188" s="20" t="s">
        <v>11</v>
      </c>
      <c r="F188" s="19"/>
    </row>
    <row r="189" spans="1:6" x14ac:dyDescent="0.3">
      <c r="A189" s="20" t="s">
        <v>38</v>
      </c>
      <c r="B189" s="20">
        <v>2022</v>
      </c>
      <c r="C189" s="20" t="s">
        <v>17</v>
      </c>
      <c r="D189" s="20">
        <v>15</v>
      </c>
      <c r="E189" s="20" t="s">
        <v>11</v>
      </c>
    </row>
    <row r="190" spans="1:6" x14ac:dyDescent="0.3">
      <c r="A190" s="20" t="s">
        <v>38</v>
      </c>
      <c r="B190" s="20">
        <v>2022</v>
      </c>
      <c r="C190" s="20" t="s">
        <v>18</v>
      </c>
      <c r="D190" s="20">
        <v>40</v>
      </c>
      <c r="E190" s="20" t="s">
        <v>11</v>
      </c>
    </row>
    <row r="191" spans="1:6" x14ac:dyDescent="0.3">
      <c r="A191" s="20" t="s">
        <v>38</v>
      </c>
      <c r="B191" s="20">
        <v>2022</v>
      </c>
      <c r="C191" s="20" t="s">
        <v>19</v>
      </c>
      <c r="D191" s="20">
        <v>50</v>
      </c>
      <c r="E191" s="20" t="s">
        <v>11</v>
      </c>
    </row>
    <row r="192" spans="1:6" x14ac:dyDescent="0.3">
      <c r="A192" s="20" t="s">
        <v>38</v>
      </c>
      <c r="B192" s="20">
        <v>2022</v>
      </c>
      <c r="C192" s="20" t="s">
        <v>24</v>
      </c>
      <c r="D192" s="20">
        <v>30</v>
      </c>
      <c r="E192" s="20" t="s">
        <v>11</v>
      </c>
    </row>
    <row r="193" spans="1:5" x14ac:dyDescent="0.3">
      <c r="A193" s="20" t="s">
        <v>38</v>
      </c>
      <c r="B193" s="20">
        <v>2022</v>
      </c>
      <c r="C193" s="20" t="s">
        <v>20</v>
      </c>
      <c r="D193" s="20">
        <v>360</v>
      </c>
      <c r="E193" s="20" t="s">
        <v>10</v>
      </c>
    </row>
    <row r="194" spans="1:5" x14ac:dyDescent="0.3">
      <c r="A194" s="20" t="s">
        <v>38</v>
      </c>
      <c r="B194" s="20">
        <v>2022</v>
      </c>
      <c r="C194" s="20" t="s">
        <v>21</v>
      </c>
      <c r="D194" s="20">
        <v>144</v>
      </c>
      <c r="E194" s="20" t="s">
        <v>10</v>
      </c>
    </row>
    <row r="195" spans="1:5" x14ac:dyDescent="0.3">
      <c r="A195" s="20" t="s">
        <v>38</v>
      </c>
      <c r="B195" s="20">
        <v>2022</v>
      </c>
      <c r="C195" s="20" t="s">
        <v>22</v>
      </c>
      <c r="D195" s="20">
        <v>24</v>
      </c>
      <c r="E195" s="20" t="s">
        <v>10</v>
      </c>
    </row>
    <row r="196" spans="1:5" x14ac:dyDescent="0.3">
      <c r="A196" s="20" t="s">
        <v>38</v>
      </c>
      <c r="B196" s="20">
        <v>2022</v>
      </c>
      <c r="C196" s="20" t="s">
        <v>23</v>
      </c>
      <c r="D196" s="20">
        <v>28</v>
      </c>
      <c r="E196" s="20" t="s">
        <v>10</v>
      </c>
    </row>
    <row r="197" spans="1:5" x14ac:dyDescent="0.3">
      <c r="A197" s="20" t="s">
        <v>38</v>
      </c>
      <c r="B197" s="20">
        <v>2022</v>
      </c>
      <c r="C197" s="20" t="s">
        <v>25</v>
      </c>
      <c r="D197" s="20">
        <v>18</v>
      </c>
      <c r="E197" s="20" t="s">
        <v>10</v>
      </c>
    </row>
    <row r="198" spans="1:5" x14ac:dyDescent="0.3">
      <c r="A198" s="20" t="s">
        <v>38</v>
      </c>
      <c r="B198" s="20">
        <v>2022</v>
      </c>
      <c r="C198" s="20" t="s">
        <v>26</v>
      </c>
      <c r="D198" s="20">
        <v>18</v>
      </c>
      <c r="E198" s="20" t="s">
        <v>10</v>
      </c>
    </row>
    <row r="200" spans="1:5" x14ac:dyDescent="0.3">
      <c r="A200" s="18" t="s">
        <v>1</v>
      </c>
      <c r="B200" s="18" t="s">
        <v>3</v>
      </c>
      <c r="C200" s="18" t="s">
        <v>27</v>
      </c>
      <c r="D200" s="18" t="s">
        <v>28</v>
      </c>
      <c r="E200" s="18" t="s">
        <v>29</v>
      </c>
    </row>
    <row r="201" spans="1:5" x14ac:dyDescent="0.3">
      <c r="A201" s="20" t="s">
        <v>41</v>
      </c>
      <c r="B201" s="20">
        <v>2023</v>
      </c>
      <c r="C201" s="20" t="s">
        <v>4</v>
      </c>
      <c r="D201" s="20">
        <v>3</v>
      </c>
      <c r="E201" s="20" t="s">
        <v>10</v>
      </c>
    </row>
    <row r="202" spans="1:5" x14ac:dyDescent="0.3">
      <c r="A202" s="20" t="s">
        <v>41</v>
      </c>
      <c r="B202" s="20">
        <v>2023</v>
      </c>
      <c r="C202" s="20" t="s">
        <v>5</v>
      </c>
      <c r="D202" s="20">
        <v>6</v>
      </c>
      <c r="E202" s="20" t="s">
        <v>10</v>
      </c>
    </row>
    <row r="203" spans="1:5" x14ac:dyDescent="0.3">
      <c r="A203" s="20" t="s">
        <v>41</v>
      </c>
      <c r="B203" s="20">
        <v>2023</v>
      </c>
      <c r="C203" s="20" t="s">
        <v>6</v>
      </c>
      <c r="D203" s="20">
        <v>20</v>
      </c>
      <c r="E203" s="20" t="s">
        <v>10</v>
      </c>
    </row>
    <row r="204" spans="1:5" x14ac:dyDescent="0.3">
      <c r="A204" s="20" t="s">
        <v>41</v>
      </c>
      <c r="B204" s="20">
        <v>2023</v>
      </c>
      <c r="C204" s="20" t="s">
        <v>7</v>
      </c>
      <c r="D204" s="20">
        <v>58</v>
      </c>
      <c r="E204" s="20" t="s">
        <v>10</v>
      </c>
    </row>
    <row r="205" spans="1:5" x14ac:dyDescent="0.3">
      <c r="A205" s="20" t="s">
        <v>41</v>
      </c>
      <c r="B205" s="20">
        <v>2023</v>
      </c>
      <c r="C205" s="20" t="s">
        <v>12</v>
      </c>
      <c r="D205" s="20">
        <v>16</v>
      </c>
      <c r="E205" s="20" t="s">
        <v>10</v>
      </c>
    </row>
    <row r="206" spans="1:5" x14ac:dyDescent="0.3">
      <c r="A206" s="20" t="s">
        <v>41</v>
      </c>
      <c r="B206" s="20">
        <v>2023</v>
      </c>
      <c r="C206" s="20" t="s">
        <v>13</v>
      </c>
      <c r="D206" s="20">
        <v>22</v>
      </c>
      <c r="E206" s="20" t="s">
        <v>10</v>
      </c>
    </row>
    <row r="207" spans="1:5" x14ac:dyDescent="0.3">
      <c r="A207" s="20" t="s">
        <v>41</v>
      </c>
      <c r="B207" s="20">
        <v>2023</v>
      </c>
      <c r="C207" s="20" t="s">
        <v>14</v>
      </c>
      <c r="D207" s="20">
        <v>12</v>
      </c>
      <c r="E207" s="20" t="s">
        <v>10</v>
      </c>
    </row>
    <row r="208" spans="1:5" x14ac:dyDescent="0.3">
      <c r="A208" s="20" t="s">
        <v>41</v>
      </c>
      <c r="B208" s="20">
        <v>2023</v>
      </c>
      <c r="C208" s="20" t="s">
        <v>8</v>
      </c>
      <c r="D208" s="20">
        <v>2.4</v>
      </c>
      <c r="E208" s="20" t="s">
        <v>11</v>
      </c>
    </row>
    <row r="209" spans="1:5" x14ac:dyDescent="0.3">
      <c r="A209" s="20" t="s">
        <v>41</v>
      </c>
      <c r="B209" s="20">
        <v>2023</v>
      </c>
      <c r="C209" s="20" t="s">
        <v>15</v>
      </c>
      <c r="D209" s="20">
        <v>119</v>
      </c>
      <c r="E209" s="20" t="s">
        <v>11</v>
      </c>
    </row>
    <row r="210" spans="1:5" x14ac:dyDescent="0.3">
      <c r="A210" s="20" t="s">
        <v>41</v>
      </c>
      <c r="B210" s="20">
        <v>2023</v>
      </c>
      <c r="C210" s="20" t="s">
        <v>16</v>
      </c>
      <c r="D210" s="20">
        <v>25</v>
      </c>
      <c r="E210" s="20" t="s">
        <v>11</v>
      </c>
    </row>
    <row r="211" spans="1:5" x14ac:dyDescent="0.3">
      <c r="A211" s="20" t="s">
        <v>41</v>
      </c>
      <c r="B211" s="20">
        <v>2023</v>
      </c>
      <c r="C211" s="20" t="s">
        <v>17</v>
      </c>
      <c r="D211" s="20">
        <v>14</v>
      </c>
      <c r="E211" s="20" t="s">
        <v>11</v>
      </c>
    </row>
    <row r="212" spans="1:5" x14ac:dyDescent="0.3">
      <c r="A212" s="20" t="s">
        <v>41</v>
      </c>
      <c r="B212" s="20">
        <v>2023</v>
      </c>
      <c r="C212" s="20" t="s">
        <v>18</v>
      </c>
      <c r="D212" s="20">
        <v>32</v>
      </c>
      <c r="E212" s="20" t="s">
        <v>11</v>
      </c>
    </row>
    <row r="213" spans="1:5" x14ac:dyDescent="0.3">
      <c r="A213" s="20" t="s">
        <v>41</v>
      </c>
      <c r="B213" s="20">
        <v>2023</v>
      </c>
      <c r="C213" s="20" t="s">
        <v>19</v>
      </c>
      <c r="D213" s="20">
        <v>44</v>
      </c>
      <c r="E213" s="20" t="s">
        <v>11</v>
      </c>
    </row>
    <row r="214" spans="1:5" x14ac:dyDescent="0.3">
      <c r="A214" s="20" t="s">
        <v>41</v>
      </c>
      <c r="B214" s="20">
        <v>2023</v>
      </c>
      <c r="C214" s="20" t="s">
        <v>24</v>
      </c>
      <c r="D214" s="20">
        <v>25</v>
      </c>
      <c r="E214" s="20" t="s">
        <v>11</v>
      </c>
    </row>
    <row r="215" spans="1:5" x14ac:dyDescent="0.3">
      <c r="A215" s="20" t="s">
        <v>41</v>
      </c>
      <c r="B215" s="20">
        <v>2023</v>
      </c>
      <c r="C215" s="20" t="s">
        <v>20</v>
      </c>
      <c r="D215" s="20">
        <v>348</v>
      </c>
      <c r="E215" s="20" t="s">
        <v>10</v>
      </c>
    </row>
    <row r="216" spans="1:5" x14ac:dyDescent="0.3">
      <c r="A216" s="20" t="s">
        <v>41</v>
      </c>
      <c r="B216" s="20">
        <v>2023</v>
      </c>
      <c r="C216" s="20" t="s">
        <v>21</v>
      </c>
      <c r="D216" s="20">
        <v>132</v>
      </c>
      <c r="E216" s="20" t="s">
        <v>10</v>
      </c>
    </row>
    <row r="217" spans="1:5" x14ac:dyDescent="0.3">
      <c r="A217" s="20" t="s">
        <v>41</v>
      </c>
      <c r="B217" s="20">
        <v>2023</v>
      </c>
      <c r="C217" s="20" t="s">
        <v>22</v>
      </c>
      <c r="D217" s="20">
        <v>18</v>
      </c>
      <c r="E217" s="20" t="s">
        <v>10</v>
      </c>
    </row>
    <row r="218" spans="1:5" x14ac:dyDescent="0.3">
      <c r="A218" s="20" t="s">
        <v>41</v>
      </c>
      <c r="B218" s="20">
        <v>2023</v>
      </c>
      <c r="C218" s="20" t="s">
        <v>23</v>
      </c>
      <c r="D218" s="20">
        <v>22</v>
      </c>
      <c r="E218" s="20" t="s">
        <v>10</v>
      </c>
    </row>
    <row r="219" spans="1:5" x14ac:dyDescent="0.3">
      <c r="A219" s="20" t="s">
        <v>41</v>
      </c>
      <c r="B219" s="20">
        <v>2023</v>
      </c>
      <c r="C219" s="20" t="s">
        <v>25</v>
      </c>
      <c r="D219" s="20">
        <v>22</v>
      </c>
      <c r="E219" s="20" t="s">
        <v>10</v>
      </c>
    </row>
    <row r="220" spans="1:5" x14ac:dyDescent="0.3">
      <c r="A220" s="20" t="s">
        <v>41</v>
      </c>
      <c r="B220" s="20">
        <v>2023</v>
      </c>
      <c r="C220" s="20" t="s">
        <v>26</v>
      </c>
      <c r="D220" s="20">
        <v>19</v>
      </c>
      <c r="E220" s="20" t="s">
        <v>10</v>
      </c>
    </row>
    <row r="222" spans="1:5" x14ac:dyDescent="0.3">
      <c r="A222" s="18" t="s">
        <v>1</v>
      </c>
      <c r="B222" s="18" t="s">
        <v>3</v>
      </c>
      <c r="C222" s="18" t="s">
        <v>27</v>
      </c>
      <c r="D222" s="18" t="s">
        <v>28</v>
      </c>
      <c r="E222" s="18" t="s">
        <v>29</v>
      </c>
    </row>
    <row r="223" spans="1:5" x14ac:dyDescent="0.3">
      <c r="A223" s="20" t="s">
        <v>39</v>
      </c>
      <c r="B223" s="20">
        <v>2023</v>
      </c>
      <c r="C223" s="20" t="s">
        <v>4</v>
      </c>
      <c r="D223" s="20">
        <v>3</v>
      </c>
      <c r="E223" s="20" t="s">
        <v>10</v>
      </c>
    </row>
    <row r="224" spans="1:5" x14ac:dyDescent="0.3">
      <c r="A224" s="20" t="s">
        <v>39</v>
      </c>
      <c r="B224" s="20">
        <v>2023</v>
      </c>
      <c r="C224" s="20" t="s">
        <v>5</v>
      </c>
      <c r="D224" s="20">
        <v>6</v>
      </c>
      <c r="E224" s="20" t="s">
        <v>10</v>
      </c>
    </row>
    <row r="225" spans="1:6" x14ac:dyDescent="0.3">
      <c r="A225" s="20" t="s">
        <v>39</v>
      </c>
      <c r="B225" s="20">
        <v>2023</v>
      </c>
      <c r="C225" s="20" t="s">
        <v>6</v>
      </c>
      <c r="D225" s="20">
        <v>25</v>
      </c>
      <c r="E225" s="20" t="s">
        <v>10</v>
      </c>
      <c r="F225" s="19"/>
    </row>
    <row r="226" spans="1:6" x14ac:dyDescent="0.3">
      <c r="A226" s="20" t="s">
        <v>39</v>
      </c>
      <c r="B226" s="20">
        <v>2023</v>
      </c>
      <c r="C226" s="20" t="s">
        <v>7</v>
      </c>
      <c r="D226" s="20">
        <v>51</v>
      </c>
      <c r="E226" s="20" t="s">
        <v>10</v>
      </c>
    </row>
    <row r="227" spans="1:6" x14ac:dyDescent="0.3">
      <c r="A227" s="20" t="s">
        <v>39</v>
      </c>
      <c r="B227" s="20">
        <v>2023</v>
      </c>
      <c r="C227" s="20" t="s">
        <v>12</v>
      </c>
      <c r="D227" s="20">
        <v>12</v>
      </c>
      <c r="E227" s="20" t="s">
        <v>10</v>
      </c>
    </row>
    <row r="228" spans="1:6" x14ac:dyDescent="0.3">
      <c r="A228" s="20" t="s">
        <v>39</v>
      </c>
      <c r="B228" s="20">
        <v>2023</v>
      </c>
      <c r="C228" s="20" t="s">
        <v>13</v>
      </c>
      <c r="D228" s="20">
        <v>18</v>
      </c>
      <c r="E228" s="20" t="s">
        <v>10</v>
      </c>
    </row>
    <row r="229" spans="1:6" x14ac:dyDescent="0.3">
      <c r="A229" s="20" t="s">
        <v>39</v>
      </c>
      <c r="B229" s="20">
        <v>2023</v>
      </c>
      <c r="C229" s="20" t="s">
        <v>14</v>
      </c>
      <c r="D229" s="20">
        <v>15</v>
      </c>
      <c r="E229" s="20" t="s">
        <v>10</v>
      </c>
    </row>
    <row r="230" spans="1:6" x14ac:dyDescent="0.3">
      <c r="A230" s="20" t="s">
        <v>39</v>
      </c>
      <c r="B230" s="20">
        <v>2023</v>
      </c>
      <c r="C230" s="20" t="s">
        <v>8</v>
      </c>
      <c r="D230" s="20">
        <v>2</v>
      </c>
      <c r="E230" s="20" t="s">
        <v>11</v>
      </c>
    </row>
    <row r="231" spans="1:6" x14ac:dyDescent="0.3">
      <c r="A231" s="20" t="s">
        <v>39</v>
      </c>
      <c r="B231" s="20">
        <v>2023</v>
      </c>
      <c r="C231" s="20" t="s">
        <v>15</v>
      </c>
      <c r="D231" s="20">
        <v>118</v>
      </c>
      <c r="E231" s="20" t="s">
        <v>11</v>
      </c>
    </row>
    <row r="232" spans="1:6" x14ac:dyDescent="0.3">
      <c r="A232" s="20" t="s">
        <v>39</v>
      </c>
      <c r="B232" s="20">
        <v>2023</v>
      </c>
      <c r="C232" s="20" t="s">
        <v>16</v>
      </c>
      <c r="D232" s="20">
        <v>22</v>
      </c>
      <c r="E232" s="20" t="s">
        <v>11</v>
      </c>
    </row>
    <row r="233" spans="1:6" x14ac:dyDescent="0.3">
      <c r="A233" s="20" t="s">
        <v>39</v>
      </c>
      <c r="B233" s="20">
        <v>2023</v>
      </c>
      <c r="C233" s="20" t="s">
        <v>17</v>
      </c>
      <c r="D233" s="20">
        <v>12</v>
      </c>
      <c r="E233" s="20" t="s">
        <v>11</v>
      </c>
    </row>
    <row r="234" spans="1:6" x14ac:dyDescent="0.3">
      <c r="A234" s="20" t="s">
        <v>39</v>
      </c>
      <c r="B234" s="20">
        <v>2023</v>
      </c>
      <c r="C234" s="20" t="s">
        <v>18</v>
      </c>
      <c r="D234" s="20">
        <v>34</v>
      </c>
      <c r="E234" s="20" t="s">
        <v>11</v>
      </c>
    </row>
    <row r="235" spans="1:6" x14ac:dyDescent="0.3">
      <c r="A235" s="20" t="s">
        <v>39</v>
      </c>
      <c r="B235" s="20">
        <v>2023</v>
      </c>
      <c r="C235" s="20" t="s">
        <v>19</v>
      </c>
      <c r="D235" s="20">
        <v>45</v>
      </c>
      <c r="E235" s="20" t="s">
        <v>11</v>
      </c>
    </row>
    <row r="236" spans="1:6" x14ac:dyDescent="0.3">
      <c r="A236" s="20" t="s">
        <v>39</v>
      </c>
      <c r="B236" s="20">
        <v>2023</v>
      </c>
      <c r="C236" s="20" t="s">
        <v>24</v>
      </c>
      <c r="D236" s="20">
        <v>26</v>
      </c>
      <c r="E236" s="20" t="s">
        <v>11</v>
      </c>
    </row>
    <row r="237" spans="1:6" x14ac:dyDescent="0.3">
      <c r="A237" s="20" t="s">
        <v>39</v>
      </c>
      <c r="B237" s="20">
        <v>2023</v>
      </c>
      <c r="C237" s="20" t="s">
        <v>20</v>
      </c>
      <c r="D237" s="20">
        <v>306</v>
      </c>
      <c r="E237" s="20" t="s">
        <v>10</v>
      </c>
    </row>
    <row r="238" spans="1:6" x14ac:dyDescent="0.3">
      <c r="A238" s="20" t="s">
        <v>39</v>
      </c>
      <c r="B238" s="20">
        <v>2023</v>
      </c>
      <c r="C238" s="20" t="s">
        <v>21</v>
      </c>
      <c r="D238" s="20">
        <v>132</v>
      </c>
      <c r="E238" s="20" t="s">
        <v>10</v>
      </c>
    </row>
    <row r="239" spans="1:6" x14ac:dyDescent="0.3">
      <c r="A239" s="20" t="s">
        <v>39</v>
      </c>
      <c r="B239" s="20">
        <v>2023</v>
      </c>
      <c r="C239" s="20" t="s">
        <v>22</v>
      </c>
      <c r="D239" s="20">
        <v>20</v>
      </c>
      <c r="E239" s="20" t="s">
        <v>10</v>
      </c>
    </row>
    <row r="240" spans="1:6" x14ac:dyDescent="0.3">
      <c r="A240" s="20" t="s">
        <v>39</v>
      </c>
      <c r="B240" s="20">
        <v>2023</v>
      </c>
      <c r="C240" s="20" t="s">
        <v>23</v>
      </c>
      <c r="D240" s="20">
        <v>25</v>
      </c>
      <c r="E240" s="20" t="s">
        <v>10</v>
      </c>
    </row>
    <row r="241" spans="1:5" x14ac:dyDescent="0.3">
      <c r="A241" s="20" t="s">
        <v>39</v>
      </c>
      <c r="B241" s="20">
        <v>2023</v>
      </c>
      <c r="C241" s="20" t="s">
        <v>25</v>
      </c>
      <c r="D241" s="20">
        <v>16</v>
      </c>
      <c r="E241" s="20" t="s">
        <v>10</v>
      </c>
    </row>
    <row r="242" spans="1:5" x14ac:dyDescent="0.3">
      <c r="A242" s="20" t="s">
        <v>39</v>
      </c>
      <c r="B242" s="20">
        <v>2023</v>
      </c>
      <c r="C242" s="20" t="s">
        <v>26</v>
      </c>
      <c r="D242" s="20">
        <v>23</v>
      </c>
      <c r="E242" s="20" t="s">
        <v>10</v>
      </c>
    </row>
    <row r="244" spans="1:5" x14ac:dyDescent="0.3">
      <c r="A244" s="18" t="s">
        <v>1</v>
      </c>
      <c r="B244" s="18" t="s">
        <v>3</v>
      </c>
      <c r="C244" s="18" t="s">
        <v>27</v>
      </c>
      <c r="D244" s="18" t="s">
        <v>28</v>
      </c>
      <c r="E244" s="18" t="s">
        <v>29</v>
      </c>
    </row>
    <row r="245" spans="1:5" x14ac:dyDescent="0.3">
      <c r="A245" s="20" t="s">
        <v>42</v>
      </c>
      <c r="B245" s="20">
        <v>2023</v>
      </c>
      <c r="C245" s="20" t="s">
        <v>4</v>
      </c>
      <c r="D245" s="20">
        <v>3</v>
      </c>
      <c r="E245" s="20" t="s">
        <v>10</v>
      </c>
    </row>
    <row r="246" spans="1:5" x14ac:dyDescent="0.3">
      <c r="A246" s="20" t="s">
        <v>42</v>
      </c>
      <c r="B246" s="20">
        <v>2023</v>
      </c>
      <c r="C246" s="20" t="s">
        <v>5</v>
      </c>
      <c r="D246" s="20">
        <v>6</v>
      </c>
      <c r="E246" s="20" t="s">
        <v>10</v>
      </c>
    </row>
    <row r="247" spans="1:5" x14ac:dyDescent="0.3">
      <c r="A247" s="20" t="s">
        <v>42</v>
      </c>
      <c r="B247" s="20">
        <v>2023</v>
      </c>
      <c r="C247" s="20" t="s">
        <v>6</v>
      </c>
      <c r="D247" s="20">
        <v>24</v>
      </c>
      <c r="E247" s="20" t="s">
        <v>10</v>
      </c>
    </row>
    <row r="248" spans="1:5" x14ac:dyDescent="0.3">
      <c r="A248" s="20" t="s">
        <v>42</v>
      </c>
      <c r="B248" s="20">
        <v>2023</v>
      </c>
      <c r="C248" s="20" t="s">
        <v>7</v>
      </c>
      <c r="D248" s="20">
        <v>53</v>
      </c>
      <c r="E248" s="20" t="s">
        <v>10</v>
      </c>
    </row>
    <row r="249" spans="1:5" x14ac:dyDescent="0.3">
      <c r="A249" s="20" t="s">
        <v>42</v>
      </c>
      <c r="B249" s="20">
        <v>2023</v>
      </c>
      <c r="C249" s="20" t="s">
        <v>12</v>
      </c>
      <c r="D249" s="20">
        <v>12</v>
      </c>
      <c r="E249" s="20" t="s">
        <v>10</v>
      </c>
    </row>
    <row r="250" spans="1:5" x14ac:dyDescent="0.3">
      <c r="A250" s="20" t="s">
        <v>42</v>
      </c>
      <c r="B250" s="20">
        <v>2023</v>
      </c>
      <c r="C250" s="20" t="s">
        <v>13</v>
      </c>
      <c r="D250" s="20">
        <v>18</v>
      </c>
      <c r="E250" s="20" t="s">
        <v>10</v>
      </c>
    </row>
    <row r="251" spans="1:5" x14ac:dyDescent="0.3">
      <c r="A251" s="20" t="s">
        <v>42</v>
      </c>
      <c r="B251" s="20">
        <v>2023</v>
      </c>
      <c r="C251" s="20" t="s">
        <v>14</v>
      </c>
      <c r="D251" s="20">
        <v>15</v>
      </c>
      <c r="E251" s="20" t="s">
        <v>10</v>
      </c>
    </row>
    <row r="252" spans="1:5" x14ac:dyDescent="0.3">
      <c r="A252" s="20" t="s">
        <v>42</v>
      </c>
      <c r="B252" s="20">
        <v>2023</v>
      </c>
      <c r="C252" s="20" t="s">
        <v>8</v>
      </c>
      <c r="D252" s="20">
        <v>2</v>
      </c>
      <c r="E252" s="20" t="s">
        <v>11</v>
      </c>
    </row>
    <row r="253" spans="1:5" x14ac:dyDescent="0.3">
      <c r="A253" s="20" t="s">
        <v>42</v>
      </c>
      <c r="B253" s="20">
        <v>2023</v>
      </c>
      <c r="C253" s="20" t="s">
        <v>15</v>
      </c>
      <c r="D253" s="20">
        <v>118</v>
      </c>
      <c r="E253" s="20" t="s">
        <v>11</v>
      </c>
    </row>
    <row r="254" spans="1:5" x14ac:dyDescent="0.3">
      <c r="A254" s="20" t="s">
        <v>42</v>
      </c>
      <c r="B254" s="20">
        <v>2023</v>
      </c>
      <c r="C254" s="20" t="s">
        <v>16</v>
      </c>
      <c r="D254" s="20">
        <v>23</v>
      </c>
      <c r="E254" s="20" t="s">
        <v>11</v>
      </c>
    </row>
    <row r="255" spans="1:5" x14ac:dyDescent="0.3">
      <c r="A255" s="20" t="s">
        <v>42</v>
      </c>
      <c r="B255" s="20">
        <v>2023</v>
      </c>
      <c r="C255" s="20" t="s">
        <v>17</v>
      </c>
      <c r="D255" s="20">
        <v>14</v>
      </c>
      <c r="E255" s="20" t="s">
        <v>11</v>
      </c>
    </row>
    <row r="256" spans="1:5" x14ac:dyDescent="0.3">
      <c r="A256" s="20" t="s">
        <v>42</v>
      </c>
      <c r="B256" s="20">
        <v>2023</v>
      </c>
      <c r="C256" s="20" t="s">
        <v>18</v>
      </c>
      <c r="D256" s="20">
        <v>34</v>
      </c>
      <c r="E256" s="20" t="s">
        <v>11</v>
      </c>
    </row>
    <row r="257" spans="1:6" x14ac:dyDescent="0.3">
      <c r="A257" s="20" t="s">
        <v>42</v>
      </c>
      <c r="B257" s="20">
        <v>2023</v>
      </c>
      <c r="C257" s="20" t="s">
        <v>19</v>
      </c>
      <c r="D257" s="20">
        <v>47</v>
      </c>
      <c r="E257" s="20" t="s">
        <v>11</v>
      </c>
    </row>
    <row r="258" spans="1:6" x14ac:dyDescent="0.3">
      <c r="A258" s="20" t="s">
        <v>42</v>
      </c>
      <c r="B258" s="20">
        <v>2023</v>
      </c>
      <c r="C258" s="20" t="s">
        <v>24</v>
      </c>
      <c r="D258" s="20">
        <v>24</v>
      </c>
      <c r="E258" s="20" t="s">
        <v>11</v>
      </c>
    </row>
    <row r="259" spans="1:6" x14ac:dyDescent="0.3">
      <c r="A259" s="20" t="s">
        <v>42</v>
      </c>
      <c r="B259" s="20">
        <v>2023</v>
      </c>
      <c r="C259" s="20" t="s">
        <v>20</v>
      </c>
      <c r="D259" s="20">
        <v>318</v>
      </c>
      <c r="E259" s="20" t="s">
        <v>10</v>
      </c>
    </row>
    <row r="260" spans="1:6" x14ac:dyDescent="0.3">
      <c r="A260" s="20" t="s">
        <v>42</v>
      </c>
      <c r="B260" s="20">
        <v>2023</v>
      </c>
      <c r="C260" s="20" t="s">
        <v>21</v>
      </c>
      <c r="D260" s="20">
        <v>108</v>
      </c>
      <c r="E260" s="20" t="s">
        <v>10</v>
      </c>
    </row>
    <row r="261" spans="1:6" x14ac:dyDescent="0.3">
      <c r="A261" s="20" t="s">
        <v>42</v>
      </c>
      <c r="B261" s="20">
        <v>2023</v>
      </c>
      <c r="C261" s="20" t="s">
        <v>22</v>
      </c>
      <c r="D261" s="20">
        <v>20</v>
      </c>
      <c r="E261" s="20" t="s">
        <v>10</v>
      </c>
    </row>
    <row r="262" spans="1:6" x14ac:dyDescent="0.3">
      <c r="A262" s="20" t="s">
        <v>42</v>
      </c>
      <c r="B262" s="20">
        <v>2023</v>
      </c>
      <c r="C262" s="20" t="s">
        <v>23</v>
      </c>
      <c r="D262" s="20">
        <v>23</v>
      </c>
      <c r="E262" s="20" t="s">
        <v>10</v>
      </c>
      <c r="F262" s="19"/>
    </row>
    <row r="263" spans="1:6" x14ac:dyDescent="0.3">
      <c r="A263" s="20" t="s">
        <v>42</v>
      </c>
      <c r="B263" s="20">
        <v>2023</v>
      </c>
      <c r="C263" s="20" t="s">
        <v>25</v>
      </c>
      <c r="D263" s="20">
        <v>14</v>
      </c>
      <c r="E263" s="20" t="s">
        <v>10</v>
      </c>
    </row>
    <row r="264" spans="1:6" x14ac:dyDescent="0.3">
      <c r="A264" s="20" t="s">
        <v>42</v>
      </c>
      <c r="B264" s="20">
        <v>2023</v>
      </c>
      <c r="C264" s="20" t="s">
        <v>26</v>
      </c>
      <c r="D264" s="20">
        <v>22</v>
      </c>
      <c r="E264" s="20" t="s">
        <v>10</v>
      </c>
    </row>
    <row r="299" spans="1:6" x14ac:dyDescent="0.3">
      <c r="A299" s="19"/>
      <c r="B299" s="19"/>
      <c r="C299" s="19"/>
      <c r="D299" s="19"/>
      <c r="E299" s="19"/>
      <c r="F299" s="19"/>
    </row>
    <row r="336" spans="1:6" x14ac:dyDescent="0.3">
      <c r="A336" s="19"/>
      <c r="B336" s="19"/>
      <c r="C336" s="19"/>
      <c r="D336" s="19"/>
      <c r="E336" s="19"/>
      <c r="F336" s="19"/>
    </row>
    <row r="373" spans="1:6" x14ac:dyDescent="0.3">
      <c r="A373" s="19"/>
      <c r="B373" s="19"/>
      <c r="C373" s="19"/>
      <c r="D373" s="19"/>
      <c r="E373" s="19"/>
      <c r="F373" s="19"/>
    </row>
    <row r="410" spans="1:6" x14ac:dyDescent="0.3">
      <c r="A410" s="19"/>
      <c r="B410" s="19"/>
      <c r="C410" s="19"/>
      <c r="D410" s="19"/>
      <c r="E410" s="19"/>
      <c r="F410" s="19"/>
    </row>
  </sheetData>
  <mergeCells count="1">
    <mergeCell ref="A1:E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8C08-80E7-4919-9AE3-399A873EF9C4}">
  <dimension ref="B1:O264"/>
  <sheetViews>
    <sheetView topLeftCell="A240" workbookViewId="0">
      <selection activeCell="E244" sqref="E244:I264"/>
    </sheetView>
  </sheetViews>
  <sheetFormatPr defaultRowHeight="14.4" x14ac:dyDescent="0.3"/>
  <cols>
    <col min="2" max="2" width="26.88671875" customWidth="1"/>
    <col min="5" max="5" width="8.21875" customWidth="1"/>
    <col min="6" max="6" width="7.88671875" customWidth="1"/>
    <col min="7" max="7" width="27.44140625" customWidth="1"/>
    <col min="8" max="8" width="14" customWidth="1"/>
    <col min="11" max="11" width="5.6640625" customWidth="1"/>
    <col min="12" max="12" width="7.33203125" customWidth="1"/>
    <col min="13" max="13" width="28.109375" customWidth="1"/>
    <col min="14" max="14" width="8.33203125" customWidth="1"/>
  </cols>
  <sheetData>
    <row r="1" spans="2:15" x14ac:dyDescent="0.3">
      <c r="B1" s="24" t="s">
        <v>63</v>
      </c>
      <c r="C1" s="24"/>
      <c r="E1" s="24" t="s">
        <v>2</v>
      </c>
      <c r="F1" s="24"/>
      <c r="G1" s="24"/>
      <c r="H1" s="24"/>
      <c r="I1" s="24"/>
      <c r="K1" s="24" t="s">
        <v>31</v>
      </c>
      <c r="L1" s="24"/>
      <c r="M1" s="24"/>
      <c r="N1" s="24"/>
      <c r="O1" s="24"/>
    </row>
    <row r="2" spans="2:15" x14ac:dyDescent="0.3">
      <c r="B2" s="2" t="s">
        <v>0</v>
      </c>
      <c r="C2" s="2" t="s">
        <v>9</v>
      </c>
      <c r="E2" s="3" t="s">
        <v>1</v>
      </c>
      <c r="F2" s="3" t="s">
        <v>3</v>
      </c>
      <c r="G2" s="3" t="s">
        <v>27</v>
      </c>
      <c r="H2" s="3" t="s">
        <v>28</v>
      </c>
      <c r="I2" s="3" t="s">
        <v>29</v>
      </c>
      <c r="K2" s="2" t="s">
        <v>1</v>
      </c>
      <c r="L2" s="2" t="s">
        <v>3</v>
      </c>
      <c r="M2" s="2" t="s">
        <v>27</v>
      </c>
      <c r="N2" s="2" t="s">
        <v>28</v>
      </c>
      <c r="O2" s="2" t="s">
        <v>29</v>
      </c>
    </row>
    <row r="3" spans="2:15" x14ac:dyDescent="0.3">
      <c r="B3" s="1" t="s">
        <v>4</v>
      </c>
      <c r="C3" s="1" t="s">
        <v>10</v>
      </c>
      <c r="E3" s="5" t="s">
        <v>30</v>
      </c>
      <c r="F3" s="5">
        <v>2022</v>
      </c>
      <c r="G3" s="5" t="s">
        <v>4</v>
      </c>
      <c r="H3" s="5">
        <v>3</v>
      </c>
      <c r="I3" s="5" t="s">
        <v>10</v>
      </c>
      <c r="K3" s="1"/>
      <c r="L3" s="1"/>
      <c r="M3" s="1" t="s">
        <v>4</v>
      </c>
      <c r="N3" s="1"/>
      <c r="O3" s="1" t="s">
        <v>10</v>
      </c>
    </row>
    <row r="4" spans="2:15" x14ac:dyDescent="0.3">
      <c r="B4" s="1" t="s">
        <v>5</v>
      </c>
      <c r="C4" s="1" t="s">
        <v>10</v>
      </c>
      <c r="E4" s="5" t="s">
        <v>30</v>
      </c>
      <c r="F4" s="5">
        <v>2022</v>
      </c>
      <c r="G4" s="5" t="s">
        <v>5</v>
      </c>
      <c r="H4" s="5">
        <v>6</v>
      </c>
      <c r="I4" s="5" t="s">
        <v>10</v>
      </c>
      <c r="K4" s="1"/>
      <c r="L4" s="1"/>
      <c r="M4" s="1" t="s">
        <v>5</v>
      </c>
      <c r="N4" s="1"/>
      <c r="O4" s="1" t="s">
        <v>10</v>
      </c>
    </row>
    <row r="5" spans="2:15" x14ac:dyDescent="0.3">
      <c r="B5" s="1" t="s">
        <v>6</v>
      </c>
      <c r="C5" s="1" t="s">
        <v>10</v>
      </c>
      <c r="E5" s="5" t="s">
        <v>30</v>
      </c>
      <c r="F5" s="5">
        <v>2022</v>
      </c>
      <c r="G5" s="5" t="s">
        <v>6</v>
      </c>
      <c r="H5" s="5">
        <v>28</v>
      </c>
      <c r="I5" s="5" t="s">
        <v>10</v>
      </c>
      <c r="K5" s="1"/>
      <c r="L5" s="1"/>
      <c r="M5" s="1" t="s">
        <v>6</v>
      </c>
      <c r="N5" s="1"/>
      <c r="O5" s="1" t="s">
        <v>10</v>
      </c>
    </row>
    <row r="6" spans="2:15" x14ac:dyDescent="0.3">
      <c r="B6" s="1" t="s">
        <v>7</v>
      </c>
      <c r="C6" s="1" t="s">
        <v>10</v>
      </c>
      <c r="E6" s="5" t="s">
        <v>30</v>
      </c>
      <c r="F6" s="5">
        <v>2022</v>
      </c>
      <c r="G6" s="5" t="s">
        <v>7</v>
      </c>
      <c r="H6" s="5">
        <v>59</v>
      </c>
      <c r="I6" s="5" t="s">
        <v>10</v>
      </c>
      <c r="K6" s="1"/>
      <c r="L6" s="1"/>
      <c r="M6" s="1" t="s">
        <v>7</v>
      </c>
      <c r="N6" s="1"/>
      <c r="O6" s="1" t="s">
        <v>10</v>
      </c>
    </row>
    <row r="7" spans="2:15" x14ac:dyDescent="0.3">
      <c r="B7" s="1" t="s">
        <v>12</v>
      </c>
      <c r="C7" s="1" t="s">
        <v>10</v>
      </c>
      <c r="E7" s="5" t="s">
        <v>30</v>
      </c>
      <c r="F7" s="5">
        <v>2022</v>
      </c>
      <c r="G7" s="5" t="s">
        <v>12</v>
      </c>
      <c r="H7" s="5">
        <v>22</v>
      </c>
      <c r="I7" s="5" t="s">
        <v>10</v>
      </c>
      <c r="K7" s="1"/>
      <c r="L7" s="1"/>
      <c r="M7" s="1" t="s">
        <v>12</v>
      </c>
      <c r="N7" s="1"/>
      <c r="O7" s="1" t="s">
        <v>10</v>
      </c>
    </row>
    <row r="8" spans="2:15" x14ac:dyDescent="0.3">
      <c r="B8" s="1" t="s">
        <v>13</v>
      </c>
      <c r="C8" s="1" t="s">
        <v>10</v>
      </c>
      <c r="E8" s="5" t="s">
        <v>30</v>
      </c>
      <c r="F8" s="5">
        <v>2022</v>
      </c>
      <c r="G8" s="5" t="s">
        <v>13</v>
      </c>
      <c r="H8" s="5">
        <v>24</v>
      </c>
      <c r="I8" s="5" t="s">
        <v>10</v>
      </c>
      <c r="K8" s="1"/>
      <c r="L8" s="1"/>
      <c r="M8" s="1" t="s">
        <v>13</v>
      </c>
      <c r="N8" s="1"/>
      <c r="O8" s="1" t="s">
        <v>10</v>
      </c>
    </row>
    <row r="9" spans="2:15" x14ac:dyDescent="0.3">
      <c r="B9" s="1" t="s">
        <v>14</v>
      </c>
      <c r="C9" s="1" t="s">
        <v>10</v>
      </c>
      <c r="E9" s="5" t="s">
        <v>30</v>
      </c>
      <c r="F9" s="5">
        <v>2022</v>
      </c>
      <c r="G9" s="5" t="s">
        <v>14</v>
      </c>
      <c r="H9" s="5">
        <v>15</v>
      </c>
      <c r="I9" s="5" t="s">
        <v>10</v>
      </c>
      <c r="K9" s="1"/>
      <c r="L9" s="1"/>
      <c r="M9" s="1" t="s">
        <v>14</v>
      </c>
      <c r="N9" s="1"/>
      <c r="O9" s="1" t="s">
        <v>10</v>
      </c>
    </row>
    <row r="10" spans="2:15" x14ac:dyDescent="0.3">
      <c r="B10" s="1" t="s">
        <v>8</v>
      </c>
      <c r="C10" s="1" t="s">
        <v>11</v>
      </c>
      <c r="E10" s="5" t="s">
        <v>30</v>
      </c>
      <c r="F10" s="5">
        <v>2022</v>
      </c>
      <c r="G10" s="5" t="s">
        <v>8</v>
      </c>
      <c r="H10" s="5">
        <v>3</v>
      </c>
      <c r="I10" s="5" t="s">
        <v>11</v>
      </c>
      <c r="K10" s="1"/>
      <c r="L10" s="1"/>
      <c r="M10" s="1" t="s">
        <v>8</v>
      </c>
      <c r="N10" s="1"/>
      <c r="O10" s="1" t="s">
        <v>11</v>
      </c>
    </row>
    <row r="11" spans="2:15" x14ac:dyDescent="0.3">
      <c r="B11" s="1" t="s">
        <v>15</v>
      </c>
      <c r="C11" s="1" t="s">
        <v>11</v>
      </c>
      <c r="E11" s="5" t="s">
        <v>30</v>
      </c>
      <c r="F11" s="5">
        <v>2022</v>
      </c>
      <c r="G11" s="5" t="s">
        <v>15</v>
      </c>
      <c r="H11" s="5">
        <v>120</v>
      </c>
      <c r="I11" s="5" t="s">
        <v>11</v>
      </c>
      <c r="K11" s="1"/>
      <c r="L11" s="1"/>
      <c r="M11" s="1" t="s">
        <v>15</v>
      </c>
      <c r="N11" s="1"/>
      <c r="O11" s="1" t="s">
        <v>11</v>
      </c>
    </row>
    <row r="12" spans="2:15" x14ac:dyDescent="0.3">
      <c r="B12" s="1" t="s">
        <v>16</v>
      </c>
      <c r="C12" s="1" t="s">
        <v>11</v>
      </c>
      <c r="E12" s="5" t="s">
        <v>30</v>
      </c>
      <c r="F12" s="5">
        <v>2022</v>
      </c>
      <c r="G12" s="5" t="s">
        <v>16</v>
      </c>
      <c r="H12" s="5">
        <v>25</v>
      </c>
      <c r="I12" s="5" t="s">
        <v>11</v>
      </c>
      <c r="K12" s="1"/>
      <c r="L12" s="1"/>
      <c r="M12" s="1" t="s">
        <v>16</v>
      </c>
      <c r="N12" s="1"/>
      <c r="O12" s="1" t="s">
        <v>11</v>
      </c>
    </row>
    <row r="13" spans="2:15" x14ac:dyDescent="0.3">
      <c r="B13" s="1" t="s">
        <v>17</v>
      </c>
      <c r="C13" s="1" t="s">
        <v>11</v>
      </c>
      <c r="E13" s="5" t="s">
        <v>30</v>
      </c>
      <c r="F13" s="5">
        <v>2022</v>
      </c>
      <c r="G13" s="5" t="s">
        <v>17</v>
      </c>
      <c r="H13" s="5">
        <v>16</v>
      </c>
      <c r="I13" s="5" t="s">
        <v>11</v>
      </c>
      <c r="K13" s="1"/>
      <c r="L13" s="1"/>
      <c r="M13" s="1" t="s">
        <v>17</v>
      </c>
      <c r="N13" s="1"/>
      <c r="O13" s="1" t="s">
        <v>11</v>
      </c>
    </row>
    <row r="14" spans="2:15" x14ac:dyDescent="0.3">
      <c r="B14" s="1" t="s">
        <v>18</v>
      </c>
      <c r="C14" s="1" t="s">
        <v>11</v>
      </c>
      <c r="E14" s="5" t="s">
        <v>30</v>
      </c>
      <c r="F14" s="5">
        <v>2022</v>
      </c>
      <c r="G14" s="5" t="s">
        <v>18</v>
      </c>
      <c r="H14" s="5">
        <v>40</v>
      </c>
      <c r="I14" s="5" t="s">
        <v>11</v>
      </c>
      <c r="K14" s="1"/>
      <c r="L14" s="1"/>
      <c r="M14" s="1" t="s">
        <v>18</v>
      </c>
      <c r="N14" s="1"/>
      <c r="O14" s="1" t="s">
        <v>11</v>
      </c>
    </row>
    <row r="15" spans="2:15" x14ac:dyDescent="0.3">
      <c r="B15" s="1" t="s">
        <v>19</v>
      </c>
      <c r="C15" s="1" t="s">
        <v>11</v>
      </c>
      <c r="E15" s="5" t="s">
        <v>30</v>
      </c>
      <c r="F15" s="5">
        <v>2022</v>
      </c>
      <c r="G15" s="5" t="s">
        <v>19</v>
      </c>
      <c r="H15" s="5">
        <v>50</v>
      </c>
      <c r="I15" s="5" t="s">
        <v>11</v>
      </c>
      <c r="K15" s="1"/>
      <c r="L15" s="1"/>
      <c r="M15" s="1" t="s">
        <v>19</v>
      </c>
      <c r="N15" s="1"/>
      <c r="O15" s="1" t="s">
        <v>11</v>
      </c>
    </row>
    <row r="16" spans="2:15" x14ac:dyDescent="0.3">
      <c r="B16" s="1" t="s">
        <v>24</v>
      </c>
      <c r="C16" s="1" t="s">
        <v>11</v>
      </c>
      <c r="E16" s="5" t="s">
        <v>30</v>
      </c>
      <c r="F16" s="5">
        <v>2022</v>
      </c>
      <c r="G16" s="5" t="s">
        <v>24</v>
      </c>
      <c r="H16" s="5">
        <v>30</v>
      </c>
      <c r="I16" s="5" t="s">
        <v>11</v>
      </c>
      <c r="K16" s="1"/>
      <c r="L16" s="1"/>
      <c r="M16" s="1" t="s">
        <v>24</v>
      </c>
      <c r="N16" s="1"/>
      <c r="O16" s="1" t="s">
        <v>11</v>
      </c>
    </row>
    <row r="17" spans="2:15" x14ac:dyDescent="0.3">
      <c r="B17" s="1" t="s">
        <v>20</v>
      </c>
      <c r="C17" s="1" t="s">
        <v>10</v>
      </c>
      <c r="E17" s="5" t="s">
        <v>30</v>
      </c>
      <c r="F17" s="5">
        <v>2022</v>
      </c>
      <c r="G17" s="5" t="s">
        <v>20</v>
      </c>
      <c r="H17" s="5">
        <v>354</v>
      </c>
      <c r="I17" s="5" t="s">
        <v>10</v>
      </c>
      <c r="K17" s="1"/>
      <c r="L17" s="1"/>
      <c r="M17" s="1" t="s">
        <v>20</v>
      </c>
      <c r="N17" s="1"/>
      <c r="O17" s="1" t="s">
        <v>10</v>
      </c>
    </row>
    <row r="18" spans="2:15" x14ac:dyDescent="0.3">
      <c r="B18" s="1" t="s">
        <v>21</v>
      </c>
      <c r="C18" s="1" t="s">
        <v>10</v>
      </c>
      <c r="E18" s="5" t="s">
        <v>30</v>
      </c>
      <c r="F18" s="5">
        <v>2022</v>
      </c>
      <c r="G18" s="5" t="s">
        <v>21</v>
      </c>
      <c r="H18" s="5">
        <v>144</v>
      </c>
      <c r="I18" s="5" t="s">
        <v>10</v>
      </c>
      <c r="K18" s="1"/>
      <c r="L18" s="1"/>
      <c r="M18" s="1" t="s">
        <v>21</v>
      </c>
      <c r="N18" s="1"/>
      <c r="O18" s="1" t="s">
        <v>10</v>
      </c>
    </row>
    <row r="19" spans="2:15" x14ac:dyDescent="0.3">
      <c r="B19" s="1" t="s">
        <v>22</v>
      </c>
      <c r="C19" s="1" t="s">
        <v>10</v>
      </c>
      <c r="E19" s="5" t="s">
        <v>30</v>
      </c>
      <c r="F19" s="5">
        <v>2022</v>
      </c>
      <c r="G19" s="5" t="s">
        <v>22</v>
      </c>
      <c r="H19" s="5">
        <v>24</v>
      </c>
      <c r="I19" s="5" t="s">
        <v>10</v>
      </c>
      <c r="K19" s="1"/>
      <c r="L19" s="1"/>
      <c r="M19" s="1" t="s">
        <v>22</v>
      </c>
      <c r="N19" s="1"/>
      <c r="O19" s="1" t="s">
        <v>10</v>
      </c>
    </row>
    <row r="20" spans="2:15" x14ac:dyDescent="0.3">
      <c r="B20" s="1" t="s">
        <v>23</v>
      </c>
      <c r="C20" s="1" t="s">
        <v>10</v>
      </c>
      <c r="E20" s="5" t="s">
        <v>30</v>
      </c>
      <c r="F20" s="5">
        <v>2022</v>
      </c>
      <c r="G20" s="5" t="s">
        <v>23</v>
      </c>
      <c r="H20" s="5">
        <v>30</v>
      </c>
      <c r="I20" s="5" t="s">
        <v>10</v>
      </c>
      <c r="K20" s="1"/>
      <c r="L20" s="1"/>
      <c r="M20" s="1" t="s">
        <v>23</v>
      </c>
      <c r="N20" s="1"/>
      <c r="O20" s="1" t="s">
        <v>10</v>
      </c>
    </row>
    <row r="21" spans="2:15" x14ac:dyDescent="0.3">
      <c r="B21" s="1" t="s">
        <v>25</v>
      </c>
      <c r="C21" s="1" t="s">
        <v>10</v>
      </c>
      <c r="E21" s="5" t="s">
        <v>30</v>
      </c>
      <c r="F21" s="5">
        <v>2022</v>
      </c>
      <c r="G21" s="5" t="s">
        <v>25</v>
      </c>
      <c r="H21" s="5">
        <v>22</v>
      </c>
      <c r="I21" s="5" t="s">
        <v>10</v>
      </c>
      <c r="K21" s="1"/>
      <c r="L21" s="1"/>
      <c r="M21" s="1" t="s">
        <v>25</v>
      </c>
      <c r="N21" s="1"/>
      <c r="O21" s="1" t="s">
        <v>10</v>
      </c>
    </row>
    <row r="22" spans="2:15" x14ac:dyDescent="0.3">
      <c r="B22" s="1" t="s">
        <v>26</v>
      </c>
      <c r="C22" s="1" t="s">
        <v>10</v>
      </c>
      <c r="E22" s="5" t="s">
        <v>30</v>
      </c>
      <c r="F22" s="5">
        <v>2022</v>
      </c>
      <c r="G22" s="5" t="s">
        <v>26</v>
      </c>
      <c r="H22" s="5">
        <v>18</v>
      </c>
      <c r="I22" s="5" t="s">
        <v>10</v>
      </c>
      <c r="K22" s="1"/>
      <c r="L22" s="1"/>
      <c r="M22" s="1" t="s">
        <v>26</v>
      </c>
      <c r="N22" s="1"/>
      <c r="O22" s="1" t="s">
        <v>10</v>
      </c>
    </row>
    <row r="23" spans="2:15" x14ac:dyDescent="0.3">
      <c r="B23" s="1"/>
      <c r="C23" s="1"/>
      <c r="E23" s="16"/>
      <c r="F23" s="16"/>
      <c r="G23" s="16"/>
      <c r="H23" s="16"/>
      <c r="I23" s="16"/>
    </row>
    <row r="24" spans="2:15" x14ac:dyDescent="0.3">
      <c r="E24" s="3" t="s">
        <v>1</v>
      </c>
      <c r="F24" s="3" t="s">
        <v>3</v>
      </c>
      <c r="G24" s="3" t="s">
        <v>27</v>
      </c>
      <c r="H24" s="3" t="s">
        <v>28</v>
      </c>
      <c r="I24" s="3" t="s">
        <v>29</v>
      </c>
    </row>
    <row r="25" spans="2:15" x14ac:dyDescent="0.3">
      <c r="E25" s="5" t="s">
        <v>32</v>
      </c>
      <c r="F25" s="5">
        <v>2022</v>
      </c>
      <c r="G25" s="5" t="s">
        <v>4</v>
      </c>
      <c r="H25" s="5">
        <v>3</v>
      </c>
      <c r="I25" s="5" t="s">
        <v>10</v>
      </c>
    </row>
    <row r="26" spans="2:15" x14ac:dyDescent="0.3">
      <c r="E26" s="5" t="s">
        <v>32</v>
      </c>
      <c r="F26" s="5">
        <v>2022</v>
      </c>
      <c r="G26" s="5" t="s">
        <v>5</v>
      </c>
      <c r="H26" s="5">
        <v>6</v>
      </c>
      <c r="I26" s="5" t="s">
        <v>10</v>
      </c>
    </row>
    <row r="27" spans="2:15" x14ac:dyDescent="0.3">
      <c r="E27" s="5" t="s">
        <v>32</v>
      </c>
      <c r="F27" s="5">
        <v>2022</v>
      </c>
      <c r="G27" s="5" t="s">
        <v>6</v>
      </c>
      <c r="H27" s="5">
        <v>26</v>
      </c>
      <c r="I27" s="5" t="s">
        <v>10</v>
      </c>
    </row>
    <row r="28" spans="2:15" x14ac:dyDescent="0.3">
      <c r="E28" s="5" t="s">
        <v>32</v>
      </c>
      <c r="F28" s="5">
        <v>2022</v>
      </c>
      <c r="G28" s="5" t="s">
        <v>7</v>
      </c>
      <c r="H28" s="5">
        <v>60</v>
      </c>
      <c r="I28" s="5" t="s">
        <v>10</v>
      </c>
    </row>
    <row r="29" spans="2:15" x14ac:dyDescent="0.3">
      <c r="E29" s="5" t="s">
        <v>32</v>
      </c>
      <c r="F29" s="5">
        <v>2022</v>
      </c>
      <c r="G29" s="5" t="s">
        <v>12</v>
      </c>
      <c r="H29" s="5">
        <v>20</v>
      </c>
      <c r="I29" s="5" t="s">
        <v>10</v>
      </c>
    </row>
    <row r="30" spans="2:15" x14ac:dyDescent="0.3">
      <c r="E30" s="5" t="s">
        <v>32</v>
      </c>
      <c r="F30" s="5">
        <v>2022</v>
      </c>
      <c r="G30" s="5" t="s">
        <v>13</v>
      </c>
      <c r="H30" s="5">
        <v>25</v>
      </c>
      <c r="I30" s="5" t="s">
        <v>10</v>
      </c>
    </row>
    <row r="31" spans="2:15" x14ac:dyDescent="0.3">
      <c r="E31" s="5" t="s">
        <v>32</v>
      </c>
      <c r="F31" s="5">
        <v>2022</v>
      </c>
      <c r="G31" s="5" t="s">
        <v>14</v>
      </c>
      <c r="H31" s="5">
        <v>16</v>
      </c>
      <c r="I31" s="5" t="s">
        <v>10</v>
      </c>
    </row>
    <row r="32" spans="2:15" x14ac:dyDescent="0.3">
      <c r="E32" s="5" t="s">
        <v>32</v>
      </c>
      <c r="F32" s="5">
        <v>2022</v>
      </c>
      <c r="G32" s="5" t="s">
        <v>8</v>
      </c>
      <c r="H32" s="5">
        <v>2.8</v>
      </c>
      <c r="I32" s="5" t="s">
        <v>11</v>
      </c>
    </row>
    <row r="33" spans="5:9" x14ac:dyDescent="0.3">
      <c r="E33" s="5" t="s">
        <v>32</v>
      </c>
      <c r="F33" s="5">
        <v>2022</v>
      </c>
      <c r="G33" s="5" t="s">
        <v>15</v>
      </c>
      <c r="H33" s="5">
        <v>110</v>
      </c>
      <c r="I33" s="5" t="s">
        <v>11</v>
      </c>
    </row>
    <row r="34" spans="5:9" x14ac:dyDescent="0.3">
      <c r="E34" s="5" t="s">
        <v>32</v>
      </c>
      <c r="F34" s="5">
        <v>2022</v>
      </c>
      <c r="G34" s="5" t="s">
        <v>16</v>
      </c>
      <c r="H34" s="5">
        <v>28</v>
      </c>
      <c r="I34" s="5" t="s">
        <v>11</v>
      </c>
    </row>
    <row r="35" spans="5:9" x14ac:dyDescent="0.3">
      <c r="E35" s="5" t="s">
        <v>32</v>
      </c>
      <c r="F35" s="5">
        <v>2022</v>
      </c>
      <c r="G35" s="5" t="s">
        <v>17</v>
      </c>
      <c r="H35" s="5">
        <v>16</v>
      </c>
      <c r="I35" s="5" t="s">
        <v>11</v>
      </c>
    </row>
    <row r="36" spans="5:9" x14ac:dyDescent="0.3">
      <c r="E36" s="5" t="s">
        <v>32</v>
      </c>
      <c r="F36" s="5">
        <v>2022</v>
      </c>
      <c r="G36" s="5" t="s">
        <v>18</v>
      </c>
      <c r="H36" s="5">
        <v>30</v>
      </c>
      <c r="I36" s="5" t="s">
        <v>11</v>
      </c>
    </row>
    <row r="37" spans="5:9" x14ac:dyDescent="0.3">
      <c r="E37" s="5" t="s">
        <v>32</v>
      </c>
      <c r="F37" s="5">
        <v>2022</v>
      </c>
      <c r="G37" s="5" t="s">
        <v>19</v>
      </c>
      <c r="H37" s="5">
        <v>52</v>
      </c>
      <c r="I37" s="5" t="s">
        <v>11</v>
      </c>
    </row>
    <row r="38" spans="5:9" x14ac:dyDescent="0.3">
      <c r="E38" s="5" t="s">
        <v>32</v>
      </c>
      <c r="F38" s="5">
        <v>2022</v>
      </c>
      <c r="G38" s="5" t="s">
        <v>24</v>
      </c>
      <c r="H38" s="5">
        <v>28</v>
      </c>
      <c r="I38" s="5" t="s">
        <v>11</v>
      </c>
    </row>
    <row r="39" spans="5:9" x14ac:dyDescent="0.3">
      <c r="E39" s="5" t="s">
        <v>32</v>
      </c>
      <c r="F39" s="5">
        <v>2022</v>
      </c>
      <c r="G39" s="5" t="s">
        <v>20</v>
      </c>
      <c r="H39" s="5">
        <v>360</v>
      </c>
      <c r="I39" s="5" t="s">
        <v>10</v>
      </c>
    </row>
    <row r="40" spans="5:9" x14ac:dyDescent="0.3">
      <c r="E40" s="5" t="s">
        <v>32</v>
      </c>
      <c r="F40" s="5">
        <v>2022</v>
      </c>
      <c r="G40" s="5" t="s">
        <v>21</v>
      </c>
      <c r="H40" s="5">
        <v>150</v>
      </c>
      <c r="I40" s="5" t="s">
        <v>10</v>
      </c>
    </row>
    <row r="41" spans="5:9" x14ac:dyDescent="0.3">
      <c r="E41" s="5" t="s">
        <v>32</v>
      </c>
      <c r="F41" s="5">
        <v>2022</v>
      </c>
      <c r="G41" s="5" t="s">
        <v>22</v>
      </c>
      <c r="H41" s="5">
        <v>22</v>
      </c>
      <c r="I41" s="5" t="s">
        <v>10</v>
      </c>
    </row>
    <row r="42" spans="5:9" x14ac:dyDescent="0.3">
      <c r="E42" s="5" t="s">
        <v>32</v>
      </c>
      <c r="F42" s="5">
        <v>2022</v>
      </c>
      <c r="G42" s="5" t="s">
        <v>23</v>
      </c>
      <c r="H42" s="5">
        <v>30</v>
      </c>
      <c r="I42" s="5" t="s">
        <v>10</v>
      </c>
    </row>
    <row r="43" spans="5:9" x14ac:dyDescent="0.3">
      <c r="E43" s="5" t="s">
        <v>32</v>
      </c>
      <c r="F43" s="5">
        <v>2022</v>
      </c>
      <c r="G43" s="5" t="s">
        <v>25</v>
      </c>
      <c r="H43" s="5">
        <v>20</v>
      </c>
      <c r="I43" s="5" t="s">
        <v>10</v>
      </c>
    </row>
    <row r="44" spans="5:9" x14ac:dyDescent="0.3">
      <c r="E44" s="5" t="s">
        <v>32</v>
      </c>
      <c r="F44" s="5">
        <v>2022</v>
      </c>
      <c r="G44" s="5" t="s">
        <v>26</v>
      </c>
      <c r="H44" s="5">
        <v>16</v>
      </c>
      <c r="I44" s="5" t="s">
        <v>10</v>
      </c>
    </row>
    <row r="45" spans="5:9" x14ac:dyDescent="0.3">
      <c r="E45" s="16"/>
      <c r="F45" s="16"/>
      <c r="G45" s="16"/>
      <c r="H45" s="16"/>
      <c r="I45" s="16"/>
    </row>
    <row r="46" spans="5:9" x14ac:dyDescent="0.3">
      <c r="E46" s="3" t="s">
        <v>1</v>
      </c>
      <c r="F46" s="3" t="s">
        <v>3</v>
      </c>
      <c r="G46" s="3" t="s">
        <v>27</v>
      </c>
      <c r="H46" s="3" t="s">
        <v>28</v>
      </c>
      <c r="I46" s="3" t="s">
        <v>29</v>
      </c>
    </row>
    <row r="47" spans="5:9" x14ac:dyDescent="0.3">
      <c r="E47" s="5" t="s">
        <v>33</v>
      </c>
      <c r="F47" s="5">
        <v>2023</v>
      </c>
      <c r="G47" s="5" t="s">
        <v>4</v>
      </c>
      <c r="H47" s="5">
        <v>3</v>
      </c>
      <c r="I47" s="5" t="s">
        <v>10</v>
      </c>
    </row>
    <row r="48" spans="5:9" x14ac:dyDescent="0.3">
      <c r="E48" s="5" t="s">
        <v>33</v>
      </c>
      <c r="F48" s="5">
        <v>2023</v>
      </c>
      <c r="G48" s="5" t="s">
        <v>5</v>
      </c>
      <c r="H48" s="5">
        <v>6</v>
      </c>
      <c r="I48" s="5" t="s">
        <v>10</v>
      </c>
    </row>
    <row r="49" spans="5:9" x14ac:dyDescent="0.3">
      <c r="E49" s="5" t="s">
        <v>33</v>
      </c>
      <c r="F49" s="5">
        <v>2023</v>
      </c>
      <c r="G49" s="5" t="s">
        <v>6</v>
      </c>
      <c r="H49" s="5">
        <v>24</v>
      </c>
      <c r="I49" s="5" t="s">
        <v>10</v>
      </c>
    </row>
    <row r="50" spans="5:9" x14ac:dyDescent="0.3">
      <c r="E50" s="5" t="s">
        <v>33</v>
      </c>
      <c r="F50" s="5">
        <v>2023</v>
      </c>
      <c r="G50" s="5" t="s">
        <v>7</v>
      </c>
      <c r="H50" s="5">
        <v>55</v>
      </c>
      <c r="I50" s="5" t="s">
        <v>10</v>
      </c>
    </row>
    <row r="51" spans="5:9" x14ac:dyDescent="0.3">
      <c r="E51" s="5" t="s">
        <v>33</v>
      </c>
      <c r="F51" s="5">
        <v>2023</v>
      </c>
      <c r="G51" s="5" t="s">
        <v>12</v>
      </c>
      <c r="H51" s="5">
        <v>16</v>
      </c>
      <c r="I51" s="5" t="s">
        <v>10</v>
      </c>
    </row>
    <row r="52" spans="5:9" x14ac:dyDescent="0.3">
      <c r="E52" s="5" t="s">
        <v>33</v>
      </c>
      <c r="F52" s="5">
        <v>2023</v>
      </c>
      <c r="G52" s="5" t="s">
        <v>13</v>
      </c>
      <c r="H52" s="5">
        <v>20</v>
      </c>
      <c r="I52" s="5" t="s">
        <v>10</v>
      </c>
    </row>
    <row r="53" spans="5:9" x14ac:dyDescent="0.3">
      <c r="E53" s="5" t="s">
        <v>33</v>
      </c>
      <c r="F53" s="5">
        <v>2023</v>
      </c>
      <c r="G53" s="5" t="s">
        <v>14</v>
      </c>
      <c r="H53" s="5">
        <v>12</v>
      </c>
      <c r="I53" s="5" t="s">
        <v>10</v>
      </c>
    </row>
    <row r="54" spans="5:9" x14ac:dyDescent="0.3">
      <c r="E54" s="5" t="s">
        <v>33</v>
      </c>
      <c r="F54" s="5">
        <v>2023</v>
      </c>
      <c r="G54" s="5" t="s">
        <v>8</v>
      </c>
      <c r="H54" s="5">
        <v>2</v>
      </c>
      <c r="I54" s="5" t="s">
        <v>11</v>
      </c>
    </row>
    <row r="55" spans="5:9" x14ac:dyDescent="0.3">
      <c r="E55" s="5" t="s">
        <v>33</v>
      </c>
      <c r="F55" s="5">
        <v>2023</v>
      </c>
      <c r="G55" s="5" t="s">
        <v>15</v>
      </c>
      <c r="H55" s="5">
        <v>115</v>
      </c>
      <c r="I55" s="5" t="s">
        <v>11</v>
      </c>
    </row>
    <row r="56" spans="5:9" x14ac:dyDescent="0.3">
      <c r="E56" s="5" t="s">
        <v>33</v>
      </c>
      <c r="F56" s="5">
        <v>2023</v>
      </c>
      <c r="G56" s="5" t="s">
        <v>16</v>
      </c>
      <c r="H56" s="5">
        <v>24</v>
      </c>
      <c r="I56" s="5" t="s">
        <v>11</v>
      </c>
    </row>
    <row r="57" spans="5:9" x14ac:dyDescent="0.3">
      <c r="E57" s="5" t="s">
        <v>33</v>
      </c>
      <c r="F57" s="5">
        <v>2023</v>
      </c>
      <c r="G57" s="5" t="s">
        <v>17</v>
      </c>
      <c r="H57" s="5">
        <v>12</v>
      </c>
      <c r="I57" s="5" t="s">
        <v>11</v>
      </c>
    </row>
    <row r="58" spans="5:9" x14ac:dyDescent="0.3">
      <c r="E58" s="5" t="s">
        <v>33</v>
      </c>
      <c r="F58" s="5">
        <v>2023</v>
      </c>
      <c r="G58" s="5" t="s">
        <v>18</v>
      </c>
      <c r="H58" s="5">
        <v>36</v>
      </c>
      <c r="I58" s="5" t="s">
        <v>11</v>
      </c>
    </row>
    <row r="59" spans="5:9" x14ac:dyDescent="0.3">
      <c r="E59" s="5" t="s">
        <v>33</v>
      </c>
      <c r="F59" s="5">
        <v>2023</v>
      </c>
      <c r="G59" s="5" t="s">
        <v>19</v>
      </c>
      <c r="H59" s="5">
        <v>42</v>
      </c>
      <c r="I59" s="5" t="s">
        <v>11</v>
      </c>
    </row>
    <row r="60" spans="5:9" x14ac:dyDescent="0.3">
      <c r="E60" s="5" t="s">
        <v>33</v>
      </c>
      <c r="F60" s="5">
        <v>2023</v>
      </c>
      <c r="G60" s="5" t="s">
        <v>24</v>
      </c>
      <c r="H60" s="5">
        <v>20</v>
      </c>
      <c r="I60" s="5" t="s">
        <v>11</v>
      </c>
    </row>
    <row r="61" spans="5:9" x14ac:dyDescent="0.3">
      <c r="E61" s="5" t="s">
        <v>33</v>
      </c>
      <c r="F61" s="5">
        <v>2023</v>
      </c>
      <c r="G61" s="5" t="s">
        <v>20</v>
      </c>
      <c r="H61" s="5">
        <v>330</v>
      </c>
      <c r="I61" s="5" t="s">
        <v>10</v>
      </c>
    </row>
    <row r="62" spans="5:9" x14ac:dyDescent="0.3">
      <c r="E62" s="5" t="s">
        <v>33</v>
      </c>
      <c r="F62" s="5">
        <v>2023</v>
      </c>
      <c r="G62" s="5" t="s">
        <v>21</v>
      </c>
      <c r="H62" s="5">
        <v>120</v>
      </c>
      <c r="I62" s="5" t="s">
        <v>10</v>
      </c>
    </row>
    <row r="63" spans="5:9" x14ac:dyDescent="0.3">
      <c r="E63" s="5" t="s">
        <v>33</v>
      </c>
      <c r="F63" s="5">
        <v>2023</v>
      </c>
      <c r="G63" s="5" t="s">
        <v>22</v>
      </c>
      <c r="H63" s="5">
        <v>20</v>
      </c>
      <c r="I63" s="5" t="s">
        <v>10</v>
      </c>
    </row>
    <row r="64" spans="5:9" x14ac:dyDescent="0.3">
      <c r="E64" s="5" t="s">
        <v>33</v>
      </c>
      <c r="F64" s="5">
        <v>2023</v>
      </c>
      <c r="G64" s="5" t="s">
        <v>23</v>
      </c>
      <c r="H64" s="5">
        <v>24</v>
      </c>
      <c r="I64" s="5" t="s">
        <v>10</v>
      </c>
    </row>
    <row r="65" spans="5:9" x14ac:dyDescent="0.3">
      <c r="E65" s="5" t="s">
        <v>33</v>
      </c>
      <c r="F65" s="5">
        <v>2023</v>
      </c>
      <c r="G65" s="5" t="s">
        <v>25</v>
      </c>
      <c r="H65" s="5">
        <v>18</v>
      </c>
      <c r="I65" s="5" t="s">
        <v>10</v>
      </c>
    </row>
    <row r="66" spans="5:9" x14ac:dyDescent="0.3">
      <c r="E66" s="5" t="s">
        <v>33</v>
      </c>
      <c r="F66" s="5">
        <v>2023</v>
      </c>
      <c r="G66" s="5" t="s">
        <v>26</v>
      </c>
      <c r="H66" s="5">
        <v>20</v>
      </c>
      <c r="I66" s="5" t="s">
        <v>10</v>
      </c>
    </row>
    <row r="67" spans="5:9" x14ac:dyDescent="0.3">
      <c r="E67" s="16"/>
      <c r="F67" s="16"/>
      <c r="G67" s="16"/>
      <c r="H67" s="16"/>
      <c r="I67" s="16"/>
    </row>
    <row r="68" spans="5:9" x14ac:dyDescent="0.3">
      <c r="E68" s="3" t="s">
        <v>1</v>
      </c>
      <c r="F68" s="3" t="s">
        <v>3</v>
      </c>
      <c r="G68" s="3" t="s">
        <v>27</v>
      </c>
      <c r="H68" s="3" t="s">
        <v>28</v>
      </c>
      <c r="I68" s="3" t="s">
        <v>29</v>
      </c>
    </row>
    <row r="69" spans="5:9" x14ac:dyDescent="0.3">
      <c r="E69" s="5" t="s">
        <v>34</v>
      </c>
      <c r="F69" s="5">
        <v>2023</v>
      </c>
      <c r="G69" s="5" t="s">
        <v>4</v>
      </c>
      <c r="H69" s="5">
        <v>3</v>
      </c>
      <c r="I69" s="5" t="s">
        <v>10</v>
      </c>
    </row>
    <row r="70" spans="5:9" x14ac:dyDescent="0.3">
      <c r="E70" s="5" t="s">
        <v>34</v>
      </c>
      <c r="F70" s="5">
        <v>2023</v>
      </c>
      <c r="G70" s="5" t="s">
        <v>5</v>
      </c>
      <c r="H70" s="5">
        <v>6</v>
      </c>
      <c r="I70" s="5" t="s">
        <v>10</v>
      </c>
    </row>
    <row r="71" spans="5:9" x14ac:dyDescent="0.3">
      <c r="E71" s="5" t="s">
        <v>34</v>
      </c>
      <c r="F71" s="5">
        <v>2023</v>
      </c>
      <c r="G71" s="5" t="s">
        <v>6</v>
      </c>
      <c r="H71" s="5">
        <v>20</v>
      </c>
      <c r="I71" s="5" t="s">
        <v>10</v>
      </c>
    </row>
    <row r="72" spans="5:9" x14ac:dyDescent="0.3">
      <c r="E72" s="5" t="s">
        <v>34</v>
      </c>
      <c r="F72" s="5">
        <v>2023</v>
      </c>
      <c r="G72" s="5" t="s">
        <v>7</v>
      </c>
      <c r="H72" s="5">
        <v>54</v>
      </c>
      <c r="I72" s="5" t="s">
        <v>10</v>
      </c>
    </row>
    <row r="73" spans="5:9" x14ac:dyDescent="0.3">
      <c r="E73" s="5" t="s">
        <v>34</v>
      </c>
      <c r="F73" s="5">
        <v>2023</v>
      </c>
      <c r="G73" s="5" t="s">
        <v>12</v>
      </c>
      <c r="H73" s="5">
        <v>12</v>
      </c>
      <c r="I73" s="5" t="s">
        <v>10</v>
      </c>
    </row>
    <row r="74" spans="5:9" x14ac:dyDescent="0.3">
      <c r="E74" s="5" t="s">
        <v>34</v>
      </c>
      <c r="F74" s="5">
        <v>2023</v>
      </c>
      <c r="G74" s="5" t="s">
        <v>13</v>
      </c>
      <c r="H74" s="5">
        <v>22</v>
      </c>
      <c r="I74" s="5" t="s">
        <v>10</v>
      </c>
    </row>
    <row r="75" spans="5:9" x14ac:dyDescent="0.3">
      <c r="E75" s="5" t="s">
        <v>34</v>
      </c>
      <c r="F75" s="5">
        <v>2023</v>
      </c>
      <c r="G75" s="5" t="s">
        <v>14</v>
      </c>
      <c r="H75" s="5">
        <v>10</v>
      </c>
      <c r="I75" s="5" t="s">
        <v>10</v>
      </c>
    </row>
    <row r="76" spans="5:9" x14ac:dyDescent="0.3">
      <c r="E76" s="5" t="s">
        <v>34</v>
      </c>
      <c r="F76" s="5">
        <v>2023</v>
      </c>
      <c r="G76" s="5" t="s">
        <v>8</v>
      </c>
      <c r="H76" s="5">
        <v>2</v>
      </c>
      <c r="I76" s="5" t="s">
        <v>11</v>
      </c>
    </row>
    <row r="77" spans="5:9" x14ac:dyDescent="0.3">
      <c r="E77" s="5" t="s">
        <v>34</v>
      </c>
      <c r="F77" s="5">
        <v>2023</v>
      </c>
      <c r="G77" s="5" t="s">
        <v>15</v>
      </c>
      <c r="H77" s="5">
        <v>116</v>
      </c>
      <c r="I77" s="5" t="s">
        <v>11</v>
      </c>
    </row>
    <row r="78" spans="5:9" x14ac:dyDescent="0.3">
      <c r="E78" s="5" t="s">
        <v>34</v>
      </c>
      <c r="F78" s="5">
        <v>2023</v>
      </c>
      <c r="G78" s="5" t="s">
        <v>16</v>
      </c>
      <c r="H78" s="5">
        <v>23</v>
      </c>
      <c r="I78" s="5" t="s">
        <v>11</v>
      </c>
    </row>
    <row r="79" spans="5:9" x14ac:dyDescent="0.3">
      <c r="E79" s="5" t="s">
        <v>34</v>
      </c>
      <c r="F79" s="5">
        <v>2023</v>
      </c>
      <c r="G79" s="5" t="s">
        <v>17</v>
      </c>
      <c r="H79" s="5">
        <v>12</v>
      </c>
      <c r="I79" s="5" t="s">
        <v>11</v>
      </c>
    </row>
    <row r="80" spans="5:9" x14ac:dyDescent="0.3">
      <c r="E80" s="5" t="s">
        <v>34</v>
      </c>
      <c r="F80" s="5">
        <v>2023</v>
      </c>
      <c r="G80" s="5" t="s">
        <v>18</v>
      </c>
      <c r="H80" s="5">
        <v>33</v>
      </c>
      <c r="I80" s="5" t="s">
        <v>11</v>
      </c>
    </row>
    <row r="81" spans="5:9" x14ac:dyDescent="0.3">
      <c r="E81" s="5" t="s">
        <v>34</v>
      </c>
      <c r="F81" s="5">
        <v>2023</v>
      </c>
      <c r="G81" s="5" t="s">
        <v>19</v>
      </c>
      <c r="H81" s="5">
        <v>40</v>
      </c>
      <c r="I81" s="5" t="s">
        <v>11</v>
      </c>
    </row>
    <row r="82" spans="5:9" x14ac:dyDescent="0.3">
      <c r="E82" s="5" t="s">
        <v>34</v>
      </c>
      <c r="F82" s="5">
        <v>2023</v>
      </c>
      <c r="G82" s="5" t="s">
        <v>24</v>
      </c>
      <c r="H82" s="5">
        <v>24</v>
      </c>
      <c r="I82" s="5" t="s">
        <v>11</v>
      </c>
    </row>
    <row r="83" spans="5:9" x14ac:dyDescent="0.3">
      <c r="E83" s="5" t="s">
        <v>34</v>
      </c>
      <c r="F83" s="5">
        <v>2023</v>
      </c>
      <c r="G83" s="5" t="s">
        <v>20</v>
      </c>
      <c r="H83" s="5">
        <v>324</v>
      </c>
      <c r="I83" s="5" t="s">
        <v>10</v>
      </c>
    </row>
    <row r="84" spans="5:9" x14ac:dyDescent="0.3">
      <c r="E84" s="5" t="s">
        <v>34</v>
      </c>
      <c r="F84" s="5">
        <v>2023</v>
      </c>
      <c r="G84" s="5" t="s">
        <v>21</v>
      </c>
      <c r="H84" s="5">
        <v>132</v>
      </c>
      <c r="I84" s="5" t="s">
        <v>10</v>
      </c>
    </row>
    <row r="85" spans="5:9" x14ac:dyDescent="0.3">
      <c r="E85" s="5" t="s">
        <v>34</v>
      </c>
      <c r="F85" s="5">
        <v>2023</v>
      </c>
      <c r="G85" s="5" t="s">
        <v>22</v>
      </c>
      <c r="H85" s="5">
        <v>22</v>
      </c>
      <c r="I85" s="5" t="s">
        <v>10</v>
      </c>
    </row>
    <row r="86" spans="5:9" x14ac:dyDescent="0.3">
      <c r="E86" s="5" t="s">
        <v>34</v>
      </c>
      <c r="F86" s="5">
        <v>2023</v>
      </c>
      <c r="G86" s="5" t="s">
        <v>23</v>
      </c>
      <c r="H86" s="5">
        <v>28</v>
      </c>
      <c r="I86" s="5" t="s">
        <v>10</v>
      </c>
    </row>
    <row r="87" spans="5:9" x14ac:dyDescent="0.3">
      <c r="E87" s="5" t="s">
        <v>34</v>
      </c>
      <c r="F87" s="5">
        <v>2023</v>
      </c>
      <c r="G87" s="5" t="s">
        <v>25</v>
      </c>
      <c r="H87" s="5">
        <v>18</v>
      </c>
      <c r="I87" s="5" t="s">
        <v>10</v>
      </c>
    </row>
    <row r="88" spans="5:9" x14ac:dyDescent="0.3">
      <c r="E88" s="5" t="s">
        <v>34</v>
      </c>
      <c r="F88" s="5">
        <v>2023</v>
      </c>
      <c r="G88" s="5" t="s">
        <v>26</v>
      </c>
      <c r="H88" s="5">
        <v>24</v>
      </c>
      <c r="I88" s="5" t="s">
        <v>10</v>
      </c>
    </row>
    <row r="89" spans="5:9" x14ac:dyDescent="0.3">
      <c r="E89" s="16"/>
      <c r="F89" s="16"/>
      <c r="G89" s="16"/>
      <c r="H89" s="16"/>
      <c r="I89" s="16"/>
    </row>
    <row r="90" spans="5:9" x14ac:dyDescent="0.3">
      <c r="E90" s="3" t="s">
        <v>1</v>
      </c>
      <c r="F90" s="3" t="s">
        <v>3</v>
      </c>
      <c r="G90" s="3" t="s">
        <v>27</v>
      </c>
      <c r="H90" s="3" t="s">
        <v>28</v>
      </c>
      <c r="I90" s="3" t="s">
        <v>29</v>
      </c>
    </row>
    <row r="91" spans="5:9" x14ac:dyDescent="0.3">
      <c r="E91" s="5" t="s">
        <v>35</v>
      </c>
      <c r="F91" s="5">
        <v>2023</v>
      </c>
      <c r="G91" s="5" t="s">
        <v>4</v>
      </c>
      <c r="H91" s="5">
        <v>3</v>
      </c>
      <c r="I91" s="5" t="s">
        <v>10</v>
      </c>
    </row>
    <row r="92" spans="5:9" x14ac:dyDescent="0.3">
      <c r="E92" s="5" t="s">
        <v>35</v>
      </c>
      <c r="F92" s="5">
        <v>2023</v>
      </c>
      <c r="G92" s="5" t="s">
        <v>5</v>
      </c>
      <c r="H92" s="5">
        <v>6</v>
      </c>
      <c r="I92" s="5" t="s">
        <v>10</v>
      </c>
    </row>
    <row r="93" spans="5:9" x14ac:dyDescent="0.3">
      <c r="E93" s="5" t="s">
        <v>35</v>
      </c>
      <c r="F93" s="5">
        <v>2023</v>
      </c>
      <c r="G93" s="5" t="s">
        <v>6</v>
      </c>
      <c r="H93" s="5">
        <v>20</v>
      </c>
      <c r="I93" s="5" t="s">
        <v>10</v>
      </c>
    </row>
    <row r="94" spans="5:9" x14ac:dyDescent="0.3">
      <c r="E94" s="5" t="s">
        <v>35</v>
      </c>
      <c r="F94" s="5">
        <v>2023</v>
      </c>
      <c r="G94" s="5" t="s">
        <v>7</v>
      </c>
      <c r="H94" s="5">
        <v>50</v>
      </c>
      <c r="I94" s="5" t="s">
        <v>10</v>
      </c>
    </row>
    <row r="95" spans="5:9" x14ac:dyDescent="0.3">
      <c r="E95" s="5" t="s">
        <v>35</v>
      </c>
      <c r="F95" s="5">
        <v>2023</v>
      </c>
      <c r="G95" s="5" t="s">
        <v>12</v>
      </c>
      <c r="H95" s="5">
        <v>12</v>
      </c>
      <c r="I95" s="5" t="s">
        <v>10</v>
      </c>
    </row>
    <row r="96" spans="5:9" x14ac:dyDescent="0.3">
      <c r="E96" s="5" t="s">
        <v>35</v>
      </c>
      <c r="F96" s="5">
        <v>2023</v>
      </c>
      <c r="G96" s="5" t="s">
        <v>13</v>
      </c>
      <c r="H96" s="5">
        <v>18</v>
      </c>
      <c r="I96" s="5" t="s">
        <v>10</v>
      </c>
    </row>
    <row r="97" spans="5:9" x14ac:dyDescent="0.3">
      <c r="E97" s="5" t="s">
        <v>35</v>
      </c>
      <c r="F97" s="5">
        <v>2023</v>
      </c>
      <c r="G97" s="5" t="s">
        <v>14</v>
      </c>
      <c r="H97" s="5">
        <v>16</v>
      </c>
      <c r="I97" s="5" t="s">
        <v>10</v>
      </c>
    </row>
    <row r="98" spans="5:9" x14ac:dyDescent="0.3">
      <c r="E98" s="5" t="s">
        <v>35</v>
      </c>
      <c r="F98" s="5">
        <v>2023</v>
      </c>
      <c r="G98" s="5" t="s">
        <v>8</v>
      </c>
      <c r="H98" s="5">
        <v>2</v>
      </c>
      <c r="I98" s="5" t="s">
        <v>11</v>
      </c>
    </row>
    <row r="99" spans="5:9" x14ac:dyDescent="0.3">
      <c r="E99" s="5" t="s">
        <v>35</v>
      </c>
      <c r="F99" s="5">
        <v>2023</v>
      </c>
      <c r="G99" s="5" t="s">
        <v>15</v>
      </c>
      <c r="H99" s="5">
        <v>118</v>
      </c>
      <c r="I99" s="5" t="s">
        <v>11</v>
      </c>
    </row>
    <row r="100" spans="5:9" x14ac:dyDescent="0.3">
      <c r="E100" s="5" t="s">
        <v>35</v>
      </c>
      <c r="F100" s="5">
        <v>2023</v>
      </c>
      <c r="G100" s="5" t="s">
        <v>16</v>
      </c>
      <c r="H100" s="5">
        <v>23</v>
      </c>
      <c r="I100" s="5" t="s">
        <v>11</v>
      </c>
    </row>
    <row r="101" spans="5:9" x14ac:dyDescent="0.3">
      <c r="E101" s="5" t="s">
        <v>35</v>
      </c>
      <c r="F101" s="5">
        <v>2023</v>
      </c>
      <c r="G101" s="5" t="s">
        <v>17</v>
      </c>
      <c r="H101" s="5">
        <v>14</v>
      </c>
      <c r="I101" s="5" t="s">
        <v>11</v>
      </c>
    </row>
    <row r="102" spans="5:9" x14ac:dyDescent="0.3">
      <c r="E102" s="5" t="s">
        <v>35</v>
      </c>
      <c r="F102" s="5">
        <v>2023</v>
      </c>
      <c r="G102" s="5" t="s">
        <v>18</v>
      </c>
      <c r="H102" s="5">
        <v>32</v>
      </c>
      <c r="I102" s="5" t="s">
        <v>11</v>
      </c>
    </row>
    <row r="103" spans="5:9" x14ac:dyDescent="0.3">
      <c r="E103" s="5" t="s">
        <v>35</v>
      </c>
      <c r="F103" s="5">
        <v>2023</v>
      </c>
      <c r="G103" s="5" t="s">
        <v>19</v>
      </c>
      <c r="H103" s="5">
        <v>44</v>
      </c>
      <c r="I103" s="5" t="s">
        <v>11</v>
      </c>
    </row>
    <row r="104" spans="5:9" x14ac:dyDescent="0.3">
      <c r="E104" s="5" t="s">
        <v>35</v>
      </c>
      <c r="F104" s="5">
        <v>2023</v>
      </c>
      <c r="G104" s="5" t="s">
        <v>24</v>
      </c>
      <c r="H104" s="5">
        <v>25</v>
      </c>
      <c r="I104" s="5" t="s">
        <v>11</v>
      </c>
    </row>
    <row r="105" spans="5:9" x14ac:dyDescent="0.3">
      <c r="E105" s="5" t="s">
        <v>35</v>
      </c>
      <c r="F105" s="5">
        <v>2023</v>
      </c>
      <c r="G105" s="5" t="s">
        <v>20</v>
      </c>
      <c r="H105" s="5">
        <v>300</v>
      </c>
      <c r="I105" s="5" t="s">
        <v>10</v>
      </c>
    </row>
    <row r="106" spans="5:9" x14ac:dyDescent="0.3">
      <c r="E106" s="5" t="s">
        <v>35</v>
      </c>
      <c r="F106" s="5">
        <v>2023</v>
      </c>
      <c r="G106" s="5" t="s">
        <v>21</v>
      </c>
      <c r="H106" s="5">
        <v>108</v>
      </c>
      <c r="I106" s="5" t="s">
        <v>10</v>
      </c>
    </row>
    <row r="107" spans="5:9" x14ac:dyDescent="0.3">
      <c r="E107" s="5" t="s">
        <v>35</v>
      </c>
      <c r="F107" s="5">
        <v>2023</v>
      </c>
      <c r="G107" s="5" t="s">
        <v>22</v>
      </c>
      <c r="H107" s="5">
        <v>18</v>
      </c>
      <c r="I107" s="5" t="s">
        <v>10</v>
      </c>
    </row>
    <row r="108" spans="5:9" x14ac:dyDescent="0.3">
      <c r="E108" s="5" t="s">
        <v>35</v>
      </c>
      <c r="F108" s="5">
        <v>2023</v>
      </c>
      <c r="G108" s="5" t="s">
        <v>23</v>
      </c>
      <c r="H108" s="5">
        <v>26</v>
      </c>
      <c r="I108" s="5" t="s">
        <v>10</v>
      </c>
    </row>
    <row r="109" spans="5:9" x14ac:dyDescent="0.3">
      <c r="E109" s="5" t="s">
        <v>35</v>
      </c>
      <c r="F109" s="5">
        <v>2023</v>
      </c>
      <c r="G109" s="5" t="s">
        <v>25</v>
      </c>
      <c r="H109" s="5">
        <v>16</v>
      </c>
      <c r="I109" s="5" t="s">
        <v>10</v>
      </c>
    </row>
    <row r="110" spans="5:9" x14ac:dyDescent="0.3">
      <c r="E110" s="5" t="s">
        <v>35</v>
      </c>
      <c r="F110" s="5">
        <v>2023</v>
      </c>
      <c r="G110" s="5" t="s">
        <v>26</v>
      </c>
      <c r="H110" s="5">
        <v>22</v>
      </c>
      <c r="I110" s="5" t="s">
        <v>10</v>
      </c>
    </row>
    <row r="111" spans="5:9" x14ac:dyDescent="0.3">
      <c r="E111" s="16"/>
      <c r="F111" s="16"/>
      <c r="G111" s="16"/>
      <c r="H111" s="16"/>
      <c r="I111" s="16"/>
    </row>
    <row r="112" spans="5:9" x14ac:dyDescent="0.3">
      <c r="E112" s="3" t="s">
        <v>1</v>
      </c>
      <c r="F112" s="3" t="s">
        <v>3</v>
      </c>
      <c r="G112" s="3" t="s">
        <v>27</v>
      </c>
      <c r="H112" s="3" t="s">
        <v>28</v>
      </c>
      <c r="I112" s="3" t="s">
        <v>29</v>
      </c>
    </row>
    <row r="113" spans="5:9" x14ac:dyDescent="0.3">
      <c r="E113" s="5" t="s">
        <v>36</v>
      </c>
      <c r="F113" s="5">
        <v>2023</v>
      </c>
      <c r="G113" s="5" t="s">
        <v>4</v>
      </c>
      <c r="H113" s="5">
        <v>3</v>
      </c>
      <c r="I113" s="5" t="s">
        <v>10</v>
      </c>
    </row>
    <row r="114" spans="5:9" x14ac:dyDescent="0.3">
      <c r="E114" s="5" t="s">
        <v>36</v>
      </c>
      <c r="F114" s="5">
        <v>2023</v>
      </c>
      <c r="G114" s="5" t="s">
        <v>5</v>
      </c>
      <c r="H114" s="5">
        <v>3</v>
      </c>
      <c r="I114" s="5" t="s">
        <v>10</v>
      </c>
    </row>
    <row r="115" spans="5:9" x14ac:dyDescent="0.3">
      <c r="E115" s="5" t="s">
        <v>36</v>
      </c>
      <c r="F115" s="5">
        <v>2023</v>
      </c>
      <c r="G115" s="5" t="s">
        <v>6</v>
      </c>
      <c r="H115" s="5">
        <v>14</v>
      </c>
      <c r="I115" s="5" t="s">
        <v>10</v>
      </c>
    </row>
    <row r="116" spans="5:9" x14ac:dyDescent="0.3">
      <c r="E116" s="5" t="s">
        <v>36</v>
      </c>
      <c r="F116" s="5">
        <v>2023</v>
      </c>
      <c r="G116" s="5" t="s">
        <v>7</v>
      </c>
      <c r="H116" s="5">
        <v>52</v>
      </c>
      <c r="I116" s="5" t="s">
        <v>10</v>
      </c>
    </row>
    <row r="117" spans="5:9" x14ac:dyDescent="0.3">
      <c r="E117" s="5" t="s">
        <v>36</v>
      </c>
      <c r="F117" s="5">
        <v>2023</v>
      </c>
      <c r="G117" s="5" t="s">
        <v>12</v>
      </c>
      <c r="H117" s="5">
        <v>18</v>
      </c>
      <c r="I117" s="5" t="s">
        <v>10</v>
      </c>
    </row>
    <row r="118" spans="5:9" x14ac:dyDescent="0.3">
      <c r="E118" s="5" t="s">
        <v>36</v>
      </c>
      <c r="F118" s="5">
        <v>2023</v>
      </c>
      <c r="G118" s="5" t="s">
        <v>13</v>
      </c>
      <c r="H118" s="5">
        <v>18</v>
      </c>
      <c r="I118" s="5" t="s">
        <v>10</v>
      </c>
    </row>
    <row r="119" spans="5:9" x14ac:dyDescent="0.3">
      <c r="E119" s="5" t="s">
        <v>36</v>
      </c>
      <c r="F119" s="5">
        <v>2023</v>
      </c>
      <c r="G119" s="5" t="s">
        <v>14</v>
      </c>
      <c r="H119" s="5">
        <v>12</v>
      </c>
      <c r="I119" s="5" t="s">
        <v>10</v>
      </c>
    </row>
    <row r="120" spans="5:9" x14ac:dyDescent="0.3">
      <c r="E120" s="5" t="s">
        <v>36</v>
      </c>
      <c r="F120" s="5">
        <v>2023</v>
      </c>
      <c r="G120" s="5" t="s">
        <v>8</v>
      </c>
      <c r="H120" s="5">
        <v>2</v>
      </c>
      <c r="I120" s="5" t="s">
        <v>11</v>
      </c>
    </row>
    <row r="121" spans="5:9" x14ac:dyDescent="0.3">
      <c r="E121" s="5" t="s">
        <v>36</v>
      </c>
      <c r="F121" s="5">
        <v>2023</v>
      </c>
      <c r="G121" s="5" t="s">
        <v>15</v>
      </c>
      <c r="H121" s="5">
        <v>112</v>
      </c>
      <c r="I121" s="5" t="s">
        <v>11</v>
      </c>
    </row>
    <row r="122" spans="5:9" x14ac:dyDescent="0.3">
      <c r="E122" s="5" t="s">
        <v>36</v>
      </c>
      <c r="F122" s="5">
        <v>2023</v>
      </c>
      <c r="G122" s="5" t="s">
        <v>16</v>
      </c>
      <c r="H122" s="5">
        <v>22</v>
      </c>
      <c r="I122" s="5" t="s">
        <v>11</v>
      </c>
    </row>
    <row r="123" spans="5:9" x14ac:dyDescent="0.3">
      <c r="E123" s="5" t="s">
        <v>36</v>
      </c>
      <c r="F123" s="5">
        <v>2023</v>
      </c>
      <c r="G123" s="5" t="s">
        <v>17</v>
      </c>
      <c r="H123" s="5">
        <v>14</v>
      </c>
      <c r="I123" s="5" t="s">
        <v>11</v>
      </c>
    </row>
    <row r="124" spans="5:9" x14ac:dyDescent="0.3">
      <c r="E124" s="5" t="s">
        <v>36</v>
      </c>
      <c r="F124" s="5">
        <v>2023</v>
      </c>
      <c r="G124" s="5" t="s">
        <v>18</v>
      </c>
      <c r="H124" s="5">
        <v>32</v>
      </c>
      <c r="I124" s="5" t="s">
        <v>11</v>
      </c>
    </row>
    <row r="125" spans="5:9" x14ac:dyDescent="0.3">
      <c r="E125" s="5" t="s">
        <v>36</v>
      </c>
      <c r="F125" s="5">
        <v>2023</v>
      </c>
      <c r="G125" s="5" t="s">
        <v>19</v>
      </c>
      <c r="H125" s="5">
        <v>46</v>
      </c>
      <c r="I125" s="5" t="s">
        <v>11</v>
      </c>
    </row>
    <row r="126" spans="5:9" x14ac:dyDescent="0.3">
      <c r="E126" s="5" t="s">
        <v>36</v>
      </c>
      <c r="F126" s="5">
        <v>2023</v>
      </c>
      <c r="G126" s="5" t="s">
        <v>24</v>
      </c>
      <c r="H126" s="5">
        <v>22</v>
      </c>
      <c r="I126" s="5" t="s">
        <v>11</v>
      </c>
    </row>
    <row r="127" spans="5:9" x14ac:dyDescent="0.3">
      <c r="E127" s="5" t="s">
        <v>36</v>
      </c>
      <c r="F127" s="5">
        <v>2023</v>
      </c>
      <c r="G127" s="5" t="s">
        <v>20</v>
      </c>
      <c r="H127" s="5">
        <v>312</v>
      </c>
      <c r="I127" s="5" t="s">
        <v>10</v>
      </c>
    </row>
    <row r="128" spans="5:9" x14ac:dyDescent="0.3">
      <c r="E128" s="5" t="s">
        <v>36</v>
      </c>
      <c r="F128" s="5">
        <v>2023</v>
      </c>
      <c r="G128" s="5" t="s">
        <v>21</v>
      </c>
      <c r="H128" s="5">
        <v>108</v>
      </c>
      <c r="I128" s="5" t="s">
        <v>10</v>
      </c>
    </row>
    <row r="129" spans="5:9" x14ac:dyDescent="0.3">
      <c r="E129" s="5" t="s">
        <v>36</v>
      </c>
      <c r="F129" s="5">
        <v>2023</v>
      </c>
      <c r="G129" s="5" t="s">
        <v>22</v>
      </c>
      <c r="H129" s="5">
        <v>20</v>
      </c>
      <c r="I129" s="5" t="s">
        <v>10</v>
      </c>
    </row>
    <row r="130" spans="5:9" x14ac:dyDescent="0.3">
      <c r="E130" s="5" t="s">
        <v>36</v>
      </c>
      <c r="F130" s="5">
        <v>2023</v>
      </c>
      <c r="G130" s="5" t="s">
        <v>23</v>
      </c>
      <c r="H130" s="5">
        <v>26</v>
      </c>
      <c r="I130" s="5" t="s">
        <v>10</v>
      </c>
    </row>
    <row r="131" spans="5:9" x14ac:dyDescent="0.3">
      <c r="E131" s="5" t="s">
        <v>36</v>
      </c>
      <c r="F131" s="5">
        <v>2023</v>
      </c>
      <c r="G131" s="5" t="s">
        <v>25</v>
      </c>
      <c r="H131" s="5">
        <v>15</v>
      </c>
      <c r="I131" s="5" t="s">
        <v>10</v>
      </c>
    </row>
    <row r="132" spans="5:9" x14ac:dyDescent="0.3">
      <c r="E132" s="5" t="s">
        <v>36</v>
      </c>
      <c r="F132" s="5">
        <v>2023</v>
      </c>
      <c r="G132" s="5" t="s">
        <v>26</v>
      </c>
      <c r="H132" s="5">
        <v>25</v>
      </c>
      <c r="I132" s="5" t="s">
        <v>10</v>
      </c>
    </row>
    <row r="133" spans="5:9" x14ac:dyDescent="0.3">
      <c r="E133" s="16"/>
      <c r="F133" s="16"/>
      <c r="G133" s="16"/>
      <c r="H133" s="16"/>
      <c r="I133" s="16"/>
    </row>
    <row r="134" spans="5:9" x14ac:dyDescent="0.3">
      <c r="E134" s="3" t="s">
        <v>1</v>
      </c>
      <c r="F134" s="3" t="s">
        <v>3</v>
      </c>
      <c r="G134" s="3" t="s">
        <v>27</v>
      </c>
      <c r="H134" s="3" t="s">
        <v>28</v>
      </c>
      <c r="I134" s="3" t="s">
        <v>29</v>
      </c>
    </row>
    <row r="135" spans="5:9" x14ac:dyDescent="0.3">
      <c r="E135" s="5" t="s">
        <v>40</v>
      </c>
      <c r="F135" s="5">
        <v>2023</v>
      </c>
      <c r="G135" s="5" t="s">
        <v>4</v>
      </c>
      <c r="H135" s="5">
        <v>3</v>
      </c>
      <c r="I135" s="5" t="s">
        <v>10</v>
      </c>
    </row>
    <row r="136" spans="5:9" x14ac:dyDescent="0.3">
      <c r="E136" s="5" t="s">
        <v>40</v>
      </c>
      <c r="F136" s="5">
        <v>2023</v>
      </c>
      <c r="G136" s="5" t="s">
        <v>5</v>
      </c>
      <c r="H136" s="5">
        <v>6</v>
      </c>
      <c r="I136" s="5" t="s">
        <v>10</v>
      </c>
    </row>
    <row r="137" spans="5:9" x14ac:dyDescent="0.3">
      <c r="E137" s="5" t="s">
        <v>40</v>
      </c>
      <c r="F137" s="5">
        <v>2023</v>
      </c>
      <c r="G137" s="5" t="s">
        <v>6</v>
      </c>
      <c r="H137" s="5">
        <v>25</v>
      </c>
      <c r="I137" s="5" t="s">
        <v>10</v>
      </c>
    </row>
    <row r="138" spans="5:9" x14ac:dyDescent="0.3">
      <c r="E138" s="5" t="s">
        <v>40</v>
      </c>
      <c r="F138" s="5">
        <v>2023</v>
      </c>
      <c r="G138" s="5" t="s">
        <v>7</v>
      </c>
      <c r="H138" s="5">
        <v>56</v>
      </c>
      <c r="I138" s="5" t="s">
        <v>10</v>
      </c>
    </row>
    <row r="139" spans="5:9" x14ac:dyDescent="0.3">
      <c r="E139" s="5" t="s">
        <v>40</v>
      </c>
      <c r="F139" s="5">
        <v>2023</v>
      </c>
      <c r="G139" s="5" t="s">
        <v>12</v>
      </c>
      <c r="H139" s="5">
        <v>15</v>
      </c>
      <c r="I139" s="5" t="s">
        <v>10</v>
      </c>
    </row>
    <row r="140" spans="5:9" x14ac:dyDescent="0.3">
      <c r="E140" s="5" t="s">
        <v>40</v>
      </c>
      <c r="F140" s="5">
        <v>2023</v>
      </c>
      <c r="G140" s="5" t="s">
        <v>13</v>
      </c>
      <c r="H140" s="5">
        <v>20</v>
      </c>
      <c r="I140" s="5" t="s">
        <v>10</v>
      </c>
    </row>
    <row r="141" spans="5:9" x14ac:dyDescent="0.3">
      <c r="E141" s="5" t="s">
        <v>40</v>
      </c>
      <c r="F141" s="5">
        <v>2023</v>
      </c>
      <c r="G141" s="5" t="s">
        <v>14</v>
      </c>
      <c r="H141" s="5">
        <v>12</v>
      </c>
      <c r="I141" s="5" t="s">
        <v>10</v>
      </c>
    </row>
    <row r="142" spans="5:9" x14ac:dyDescent="0.3">
      <c r="E142" s="5" t="s">
        <v>40</v>
      </c>
      <c r="F142" s="5">
        <v>2023</v>
      </c>
      <c r="G142" s="5" t="s">
        <v>8</v>
      </c>
      <c r="H142" s="5">
        <v>2</v>
      </c>
      <c r="I142" s="5" t="s">
        <v>11</v>
      </c>
    </row>
    <row r="143" spans="5:9" x14ac:dyDescent="0.3">
      <c r="E143" s="5" t="s">
        <v>40</v>
      </c>
      <c r="F143" s="5">
        <v>2023</v>
      </c>
      <c r="G143" s="5" t="s">
        <v>15</v>
      </c>
      <c r="H143" s="5">
        <v>113</v>
      </c>
      <c r="I143" s="5" t="s">
        <v>11</v>
      </c>
    </row>
    <row r="144" spans="5:9" x14ac:dyDescent="0.3">
      <c r="E144" s="5" t="s">
        <v>40</v>
      </c>
      <c r="F144" s="5">
        <v>2023</v>
      </c>
      <c r="G144" s="5" t="s">
        <v>16</v>
      </c>
      <c r="H144" s="5">
        <v>25</v>
      </c>
      <c r="I144" s="5" t="s">
        <v>11</v>
      </c>
    </row>
    <row r="145" spans="5:9" x14ac:dyDescent="0.3">
      <c r="E145" s="5" t="s">
        <v>40</v>
      </c>
      <c r="F145" s="5">
        <v>2023</v>
      </c>
      <c r="G145" s="5" t="s">
        <v>17</v>
      </c>
      <c r="H145" s="5">
        <v>14</v>
      </c>
      <c r="I145" s="5" t="s">
        <v>11</v>
      </c>
    </row>
    <row r="146" spans="5:9" x14ac:dyDescent="0.3">
      <c r="E146" s="5" t="s">
        <v>40</v>
      </c>
      <c r="F146" s="5">
        <v>2023</v>
      </c>
      <c r="G146" s="5" t="s">
        <v>18</v>
      </c>
      <c r="H146" s="5">
        <v>35</v>
      </c>
      <c r="I146" s="5" t="s">
        <v>11</v>
      </c>
    </row>
    <row r="147" spans="5:9" x14ac:dyDescent="0.3">
      <c r="E147" s="5" t="s">
        <v>40</v>
      </c>
      <c r="F147" s="5">
        <v>2023</v>
      </c>
      <c r="G147" s="5" t="s">
        <v>19</v>
      </c>
      <c r="H147" s="5">
        <v>48</v>
      </c>
      <c r="I147" s="5" t="s">
        <v>11</v>
      </c>
    </row>
    <row r="148" spans="5:9" x14ac:dyDescent="0.3">
      <c r="E148" s="5" t="s">
        <v>40</v>
      </c>
      <c r="F148" s="5">
        <v>2023</v>
      </c>
      <c r="G148" s="5" t="s">
        <v>24</v>
      </c>
      <c r="H148" s="5">
        <v>20</v>
      </c>
      <c r="I148" s="5" t="s">
        <v>11</v>
      </c>
    </row>
    <row r="149" spans="5:9" x14ac:dyDescent="0.3">
      <c r="E149" s="5" t="s">
        <v>40</v>
      </c>
      <c r="F149" s="5">
        <v>2023</v>
      </c>
      <c r="G149" s="5" t="s">
        <v>20</v>
      </c>
      <c r="H149" s="5">
        <v>336</v>
      </c>
      <c r="I149" s="5" t="s">
        <v>10</v>
      </c>
    </row>
    <row r="150" spans="5:9" x14ac:dyDescent="0.3">
      <c r="E150" s="5" t="s">
        <v>40</v>
      </c>
      <c r="F150" s="5">
        <v>2023</v>
      </c>
      <c r="G150" s="5" t="s">
        <v>21</v>
      </c>
      <c r="H150" s="5">
        <v>120</v>
      </c>
      <c r="I150" s="5" t="s">
        <v>10</v>
      </c>
    </row>
    <row r="151" spans="5:9" x14ac:dyDescent="0.3">
      <c r="E151" s="5" t="s">
        <v>40</v>
      </c>
      <c r="F151" s="5">
        <v>2023</v>
      </c>
      <c r="G151" s="5" t="s">
        <v>22</v>
      </c>
      <c r="H151" s="5">
        <v>22</v>
      </c>
      <c r="I151" s="5" t="s">
        <v>10</v>
      </c>
    </row>
    <row r="152" spans="5:9" x14ac:dyDescent="0.3">
      <c r="E152" s="5" t="s">
        <v>40</v>
      </c>
      <c r="F152" s="5">
        <v>2023</v>
      </c>
      <c r="G152" s="5" t="s">
        <v>23</v>
      </c>
      <c r="H152" s="5">
        <v>22</v>
      </c>
      <c r="I152" s="5" t="s">
        <v>10</v>
      </c>
    </row>
    <row r="153" spans="5:9" x14ac:dyDescent="0.3">
      <c r="E153" s="5" t="s">
        <v>40</v>
      </c>
      <c r="F153" s="5">
        <v>2023</v>
      </c>
      <c r="G153" s="5" t="s">
        <v>25</v>
      </c>
      <c r="H153" s="5">
        <v>15</v>
      </c>
      <c r="I153" s="5" t="s">
        <v>10</v>
      </c>
    </row>
    <row r="154" spans="5:9" x14ac:dyDescent="0.3">
      <c r="E154" s="5" t="s">
        <v>40</v>
      </c>
      <c r="F154" s="5">
        <v>2023</v>
      </c>
      <c r="G154" s="5" t="s">
        <v>26</v>
      </c>
      <c r="H154" s="5">
        <v>22</v>
      </c>
      <c r="I154" s="5" t="s">
        <v>10</v>
      </c>
    </row>
    <row r="155" spans="5:9" x14ac:dyDescent="0.3">
      <c r="E155" s="16"/>
      <c r="F155" s="16"/>
      <c r="G155" s="16"/>
      <c r="H155" s="16"/>
      <c r="I155" s="16"/>
    </row>
    <row r="156" spans="5:9" x14ac:dyDescent="0.3">
      <c r="E156" s="3" t="s">
        <v>1</v>
      </c>
      <c r="F156" s="3" t="s">
        <v>3</v>
      </c>
      <c r="G156" s="3" t="s">
        <v>27</v>
      </c>
      <c r="H156" s="3" t="s">
        <v>28</v>
      </c>
      <c r="I156" s="3" t="s">
        <v>29</v>
      </c>
    </row>
    <row r="157" spans="5:9" x14ac:dyDescent="0.3">
      <c r="E157" s="5" t="s">
        <v>37</v>
      </c>
      <c r="F157" s="5">
        <v>2022</v>
      </c>
      <c r="G157" s="5" t="s">
        <v>4</v>
      </c>
      <c r="H157" s="5">
        <v>3</v>
      </c>
      <c r="I157" s="5" t="s">
        <v>10</v>
      </c>
    </row>
    <row r="158" spans="5:9" x14ac:dyDescent="0.3">
      <c r="E158" s="5" t="s">
        <v>37</v>
      </c>
      <c r="F158" s="5">
        <v>2022</v>
      </c>
      <c r="G158" s="5" t="s">
        <v>5</v>
      </c>
      <c r="H158" s="5">
        <v>6</v>
      </c>
      <c r="I158" s="5" t="s">
        <v>10</v>
      </c>
    </row>
    <row r="159" spans="5:9" x14ac:dyDescent="0.3">
      <c r="E159" s="5" t="s">
        <v>37</v>
      </c>
      <c r="F159" s="5">
        <v>2022</v>
      </c>
      <c r="G159" s="5" t="s">
        <v>6</v>
      </c>
      <c r="H159" s="5">
        <v>26</v>
      </c>
      <c r="I159" s="5" t="s">
        <v>10</v>
      </c>
    </row>
    <row r="160" spans="5:9" x14ac:dyDescent="0.3">
      <c r="E160" s="5" t="s">
        <v>37</v>
      </c>
      <c r="F160" s="5">
        <v>2022</v>
      </c>
      <c r="G160" s="5" t="s">
        <v>7</v>
      </c>
      <c r="H160" s="5">
        <v>60</v>
      </c>
      <c r="I160" s="5" t="s">
        <v>10</v>
      </c>
    </row>
    <row r="161" spans="5:9" x14ac:dyDescent="0.3">
      <c r="E161" s="5" t="s">
        <v>37</v>
      </c>
      <c r="F161" s="5">
        <v>2022</v>
      </c>
      <c r="G161" s="5" t="s">
        <v>12</v>
      </c>
      <c r="H161" s="5">
        <v>16</v>
      </c>
      <c r="I161" s="5" t="s">
        <v>10</v>
      </c>
    </row>
    <row r="162" spans="5:9" x14ac:dyDescent="0.3">
      <c r="E162" s="5" t="s">
        <v>37</v>
      </c>
      <c r="F162" s="5">
        <v>2022</v>
      </c>
      <c r="G162" s="5" t="s">
        <v>13</v>
      </c>
      <c r="H162" s="5">
        <v>25</v>
      </c>
      <c r="I162" s="5" t="s">
        <v>10</v>
      </c>
    </row>
    <row r="163" spans="5:9" x14ac:dyDescent="0.3">
      <c r="E163" s="5" t="s">
        <v>37</v>
      </c>
      <c r="F163" s="5">
        <v>2022</v>
      </c>
      <c r="G163" s="5" t="s">
        <v>14</v>
      </c>
      <c r="H163" s="5">
        <v>14</v>
      </c>
      <c r="I163" s="5" t="s">
        <v>10</v>
      </c>
    </row>
    <row r="164" spans="5:9" x14ac:dyDescent="0.3">
      <c r="E164" s="5" t="s">
        <v>37</v>
      </c>
      <c r="F164" s="5">
        <v>2022</v>
      </c>
      <c r="G164" s="5" t="s">
        <v>8</v>
      </c>
      <c r="H164" s="5">
        <v>2.5</v>
      </c>
      <c r="I164" s="5" t="s">
        <v>11</v>
      </c>
    </row>
    <row r="165" spans="5:9" x14ac:dyDescent="0.3">
      <c r="E165" s="5" t="s">
        <v>37</v>
      </c>
      <c r="F165" s="5">
        <v>2022</v>
      </c>
      <c r="G165" s="5" t="s">
        <v>15</v>
      </c>
      <c r="H165" s="5">
        <v>120</v>
      </c>
      <c r="I165" s="5" t="s">
        <v>11</v>
      </c>
    </row>
    <row r="166" spans="5:9" x14ac:dyDescent="0.3">
      <c r="E166" s="5" t="s">
        <v>37</v>
      </c>
      <c r="F166" s="5">
        <v>2022</v>
      </c>
      <c r="G166" s="5" t="s">
        <v>16</v>
      </c>
      <c r="H166" s="5">
        <v>26</v>
      </c>
      <c r="I166" s="5" t="s">
        <v>11</v>
      </c>
    </row>
    <row r="167" spans="5:9" x14ac:dyDescent="0.3">
      <c r="E167" s="5" t="s">
        <v>37</v>
      </c>
      <c r="F167" s="5">
        <v>2022</v>
      </c>
      <c r="G167" s="5" t="s">
        <v>17</v>
      </c>
      <c r="H167" s="5">
        <v>16</v>
      </c>
      <c r="I167" s="5" t="s">
        <v>11</v>
      </c>
    </row>
    <row r="168" spans="5:9" x14ac:dyDescent="0.3">
      <c r="E168" s="5" t="s">
        <v>37</v>
      </c>
      <c r="F168" s="5">
        <v>2022</v>
      </c>
      <c r="G168" s="5" t="s">
        <v>18</v>
      </c>
      <c r="H168" s="5">
        <v>40</v>
      </c>
      <c r="I168" s="5" t="s">
        <v>11</v>
      </c>
    </row>
    <row r="169" spans="5:9" x14ac:dyDescent="0.3">
      <c r="E169" s="5" t="s">
        <v>37</v>
      </c>
      <c r="F169" s="5">
        <v>2022</v>
      </c>
      <c r="G169" s="5" t="s">
        <v>19</v>
      </c>
      <c r="H169" s="5">
        <v>52</v>
      </c>
      <c r="I169" s="5" t="s">
        <v>11</v>
      </c>
    </row>
    <row r="170" spans="5:9" x14ac:dyDescent="0.3">
      <c r="E170" s="5" t="s">
        <v>37</v>
      </c>
      <c r="F170" s="5">
        <v>2022</v>
      </c>
      <c r="G170" s="5" t="s">
        <v>24</v>
      </c>
      <c r="H170" s="5">
        <v>28</v>
      </c>
      <c r="I170" s="5" t="s">
        <v>11</v>
      </c>
    </row>
    <row r="171" spans="5:9" x14ac:dyDescent="0.3">
      <c r="E171" s="5" t="s">
        <v>37</v>
      </c>
      <c r="F171" s="5">
        <v>2022</v>
      </c>
      <c r="G171" s="5" t="s">
        <v>20</v>
      </c>
      <c r="H171" s="5">
        <v>360</v>
      </c>
      <c r="I171" s="5" t="s">
        <v>10</v>
      </c>
    </row>
    <row r="172" spans="5:9" x14ac:dyDescent="0.3">
      <c r="E172" s="5" t="s">
        <v>37</v>
      </c>
      <c r="F172" s="5">
        <v>2022</v>
      </c>
      <c r="G172" s="5" t="s">
        <v>21</v>
      </c>
      <c r="H172" s="5">
        <v>150</v>
      </c>
      <c r="I172" s="5" t="s">
        <v>10</v>
      </c>
    </row>
    <row r="173" spans="5:9" x14ac:dyDescent="0.3">
      <c r="E173" s="5" t="s">
        <v>37</v>
      </c>
      <c r="F173" s="5">
        <v>2022</v>
      </c>
      <c r="G173" s="5" t="s">
        <v>22</v>
      </c>
      <c r="H173" s="5">
        <v>22</v>
      </c>
      <c r="I173" s="5" t="s">
        <v>10</v>
      </c>
    </row>
    <row r="174" spans="5:9" x14ac:dyDescent="0.3">
      <c r="E174" s="5" t="s">
        <v>37</v>
      </c>
      <c r="F174" s="5">
        <v>2022</v>
      </c>
      <c r="G174" s="5" t="s">
        <v>23</v>
      </c>
      <c r="H174" s="5">
        <v>26</v>
      </c>
      <c r="I174" s="5" t="s">
        <v>10</v>
      </c>
    </row>
    <row r="175" spans="5:9" x14ac:dyDescent="0.3">
      <c r="E175" s="5" t="s">
        <v>37</v>
      </c>
      <c r="F175" s="5">
        <v>2022</v>
      </c>
      <c r="G175" s="5" t="s">
        <v>25</v>
      </c>
      <c r="H175" s="5">
        <v>20</v>
      </c>
      <c r="I175" s="5" t="s">
        <v>10</v>
      </c>
    </row>
    <row r="176" spans="5:9" x14ac:dyDescent="0.3">
      <c r="E176" s="5" t="s">
        <v>37</v>
      </c>
      <c r="F176" s="5">
        <v>2022</v>
      </c>
      <c r="G176" s="5" t="s">
        <v>26</v>
      </c>
      <c r="H176" s="5">
        <v>16</v>
      </c>
      <c r="I176" s="5" t="s">
        <v>10</v>
      </c>
    </row>
    <row r="177" spans="5:9" x14ac:dyDescent="0.3">
      <c r="E177" s="16"/>
      <c r="F177" s="16"/>
      <c r="G177" s="16"/>
      <c r="H177" s="16"/>
      <c r="I177" s="16"/>
    </row>
    <row r="178" spans="5:9" x14ac:dyDescent="0.3">
      <c r="E178" s="3" t="s">
        <v>1</v>
      </c>
      <c r="F178" s="3" t="s">
        <v>3</v>
      </c>
      <c r="G178" s="3" t="s">
        <v>27</v>
      </c>
      <c r="H178" s="3" t="s">
        <v>28</v>
      </c>
      <c r="I178" s="3" t="s">
        <v>29</v>
      </c>
    </row>
    <row r="179" spans="5:9" x14ac:dyDescent="0.3">
      <c r="E179" s="5" t="s">
        <v>38</v>
      </c>
      <c r="F179" s="5">
        <v>2022</v>
      </c>
      <c r="G179" s="5" t="s">
        <v>4</v>
      </c>
      <c r="H179" s="5">
        <v>6</v>
      </c>
      <c r="I179" s="5" t="s">
        <v>10</v>
      </c>
    </row>
    <row r="180" spans="5:9" x14ac:dyDescent="0.3">
      <c r="E180" s="5" t="s">
        <v>38</v>
      </c>
      <c r="F180" s="5">
        <v>2022</v>
      </c>
      <c r="G180" s="5" t="s">
        <v>5</v>
      </c>
      <c r="H180" s="5">
        <v>6</v>
      </c>
      <c r="I180" s="5" t="s">
        <v>10</v>
      </c>
    </row>
    <row r="181" spans="5:9" x14ac:dyDescent="0.3">
      <c r="E181" s="5" t="s">
        <v>38</v>
      </c>
      <c r="F181" s="5">
        <v>2022</v>
      </c>
      <c r="G181" s="5" t="s">
        <v>6</v>
      </c>
      <c r="H181" s="5">
        <v>24</v>
      </c>
      <c r="I181" s="5" t="s">
        <v>10</v>
      </c>
    </row>
    <row r="182" spans="5:9" x14ac:dyDescent="0.3">
      <c r="E182" s="5" t="s">
        <v>38</v>
      </c>
      <c r="F182" s="5">
        <v>2022</v>
      </c>
      <c r="G182" s="5" t="s">
        <v>7</v>
      </c>
      <c r="H182" s="5">
        <v>60</v>
      </c>
      <c r="I182" s="5" t="s">
        <v>10</v>
      </c>
    </row>
    <row r="183" spans="5:9" x14ac:dyDescent="0.3">
      <c r="E183" s="5" t="s">
        <v>38</v>
      </c>
      <c r="F183" s="5">
        <v>2022</v>
      </c>
      <c r="G183" s="5" t="s">
        <v>12</v>
      </c>
      <c r="H183" s="5">
        <v>24</v>
      </c>
      <c r="I183" s="5" t="s">
        <v>10</v>
      </c>
    </row>
    <row r="184" spans="5:9" x14ac:dyDescent="0.3">
      <c r="E184" s="5" t="s">
        <v>38</v>
      </c>
      <c r="F184" s="5">
        <v>2022</v>
      </c>
      <c r="G184" s="5" t="s">
        <v>13</v>
      </c>
      <c r="H184" s="5">
        <v>24</v>
      </c>
      <c r="I184" s="5" t="s">
        <v>10</v>
      </c>
    </row>
    <row r="185" spans="5:9" x14ac:dyDescent="0.3">
      <c r="E185" s="5" t="s">
        <v>38</v>
      </c>
      <c r="F185" s="5">
        <v>2022</v>
      </c>
      <c r="G185" s="5" t="s">
        <v>14</v>
      </c>
      <c r="H185" s="5">
        <v>12</v>
      </c>
      <c r="I185" s="5" t="s">
        <v>10</v>
      </c>
    </row>
    <row r="186" spans="5:9" x14ac:dyDescent="0.3">
      <c r="E186" s="5" t="s">
        <v>38</v>
      </c>
      <c r="F186" s="5">
        <v>2022</v>
      </c>
      <c r="G186" s="5" t="s">
        <v>8</v>
      </c>
      <c r="H186" s="5">
        <v>3</v>
      </c>
      <c r="I186" s="5" t="s">
        <v>11</v>
      </c>
    </row>
    <row r="187" spans="5:9" x14ac:dyDescent="0.3">
      <c r="E187" s="5" t="s">
        <v>38</v>
      </c>
      <c r="F187" s="5">
        <v>2022</v>
      </c>
      <c r="G187" s="5" t="s">
        <v>15</v>
      </c>
      <c r="H187" s="5">
        <v>122</v>
      </c>
      <c r="I187" s="5" t="s">
        <v>11</v>
      </c>
    </row>
    <row r="188" spans="5:9" x14ac:dyDescent="0.3">
      <c r="E188" s="5" t="s">
        <v>38</v>
      </c>
      <c r="F188" s="5">
        <v>2022</v>
      </c>
      <c r="G188" s="5" t="s">
        <v>16</v>
      </c>
      <c r="H188" s="5">
        <v>28</v>
      </c>
      <c r="I188" s="5" t="s">
        <v>11</v>
      </c>
    </row>
    <row r="189" spans="5:9" x14ac:dyDescent="0.3">
      <c r="E189" s="5" t="s">
        <v>38</v>
      </c>
      <c r="F189" s="5">
        <v>2022</v>
      </c>
      <c r="G189" s="5" t="s">
        <v>17</v>
      </c>
      <c r="H189" s="5">
        <v>15</v>
      </c>
      <c r="I189" s="5" t="s">
        <v>11</v>
      </c>
    </row>
    <row r="190" spans="5:9" x14ac:dyDescent="0.3">
      <c r="E190" s="5" t="s">
        <v>38</v>
      </c>
      <c r="F190" s="5">
        <v>2022</v>
      </c>
      <c r="G190" s="5" t="s">
        <v>18</v>
      </c>
      <c r="H190" s="5">
        <v>40</v>
      </c>
      <c r="I190" s="5" t="s">
        <v>11</v>
      </c>
    </row>
    <row r="191" spans="5:9" x14ac:dyDescent="0.3">
      <c r="E191" s="5" t="s">
        <v>38</v>
      </c>
      <c r="F191" s="5">
        <v>2022</v>
      </c>
      <c r="G191" s="5" t="s">
        <v>19</v>
      </c>
      <c r="H191" s="5">
        <v>50</v>
      </c>
      <c r="I191" s="5" t="s">
        <v>11</v>
      </c>
    </row>
    <row r="192" spans="5:9" x14ac:dyDescent="0.3">
      <c r="E192" s="5" t="s">
        <v>38</v>
      </c>
      <c r="F192" s="5">
        <v>2022</v>
      </c>
      <c r="G192" s="5" t="s">
        <v>24</v>
      </c>
      <c r="H192" s="5">
        <v>30</v>
      </c>
      <c r="I192" s="5" t="s">
        <v>11</v>
      </c>
    </row>
    <row r="193" spans="5:9" x14ac:dyDescent="0.3">
      <c r="E193" s="5" t="s">
        <v>38</v>
      </c>
      <c r="F193" s="5">
        <v>2022</v>
      </c>
      <c r="G193" s="5" t="s">
        <v>20</v>
      </c>
      <c r="H193" s="5">
        <v>360</v>
      </c>
      <c r="I193" s="5" t="s">
        <v>10</v>
      </c>
    </row>
    <row r="194" spans="5:9" x14ac:dyDescent="0.3">
      <c r="E194" s="5" t="s">
        <v>38</v>
      </c>
      <c r="F194" s="5">
        <v>2022</v>
      </c>
      <c r="G194" s="5" t="s">
        <v>21</v>
      </c>
      <c r="H194" s="5">
        <v>144</v>
      </c>
      <c r="I194" s="5" t="s">
        <v>10</v>
      </c>
    </row>
    <row r="195" spans="5:9" x14ac:dyDescent="0.3">
      <c r="E195" s="5" t="s">
        <v>38</v>
      </c>
      <c r="F195" s="5">
        <v>2022</v>
      </c>
      <c r="G195" s="5" t="s">
        <v>22</v>
      </c>
      <c r="H195" s="5">
        <v>24</v>
      </c>
      <c r="I195" s="5" t="s">
        <v>10</v>
      </c>
    </row>
    <row r="196" spans="5:9" x14ac:dyDescent="0.3">
      <c r="E196" s="5" t="s">
        <v>38</v>
      </c>
      <c r="F196" s="5">
        <v>2022</v>
      </c>
      <c r="G196" s="5" t="s">
        <v>23</v>
      </c>
      <c r="H196" s="5">
        <v>28</v>
      </c>
      <c r="I196" s="5" t="s">
        <v>10</v>
      </c>
    </row>
    <row r="197" spans="5:9" x14ac:dyDescent="0.3">
      <c r="E197" s="5" t="s">
        <v>38</v>
      </c>
      <c r="F197" s="5">
        <v>2022</v>
      </c>
      <c r="G197" s="5" t="s">
        <v>25</v>
      </c>
      <c r="H197" s="5">
        <v>18</v>
      </c>
      <c r="I197" s="5" t="s">
        <v>10</v>
      </c>
    </row>
    <row r="198" spans="5:9" x14ac:dyDescent="0.3">
      <c r="E198" s="5" t="s">
        <v>38</v>
      </c>
      <c r="F198" s="5">
        <v>2022</v>
      </c>
      <c r="G198" s="5" t="s">
        <v>26</v>
      </c>
      <c r="H198" s="5">
        <v>18</v>
      </c>
      <c r="I198" s="5" t="s">
        <v>10</v>
      </c>
    </row>
    <row r="199" spans="5:9" x14ac:dyDescent="0.3">
      <c r="E199" s="16"/>
      <c r="F199" s="16"/>
      <c r="G199" s="16"/>
      <c r="H199" s="16"/>
      <c r="I199" s="16"/>
    </row>
    <row r="200" spans="5:9" x14ac:dyDescent="0.3">
      <c r="E200" s="3" t="s">
        <v>1</v>
      </c>
      <c r="F200" s="3" t="s">
        <v>3</v>
      </c>
      <c r="G200" s="3" t="s">
        <v>27</v>
      </c>
      <c r="H200" s="3" t="s">
        <v>28</v>
      </c>
      <c r="I200" s="3" t="s">
        <v>29</v>
      </c>
    </row>
    <row r="201" spans="5:9" x14ac:dyDescent="0.3">
      <c r="E201" s="5" t="s">
        <v>41</v>
      </c>
      <c r="F201" s="5">
        <v>2023</v>
      </c>
      <c r="G201" s="5" t="s">
        <v>4</v>
      </c>
      <c r="H201" s="5">
        <v>3</v>
      </c>
      <c r="I201" s="5" t="s">
        <v>10</v>
      </c>
    </row>
    <row r="202" spans="5:9" x14ac:dyDescent="0.3">
      <c r="E202" s="5" t="s">
        <v>41</v>
      </c>
      <c r="F202" s="5">
        <v>2023</v>
      </c>
      <c r="G202" s="5" t="s">
        <v>5</v>
      </c>
      <c r="H202" s="5">
        <v>6</v>
      </c>
      <c r="I202" s="5" t="s">
        <v>10</v>
      </c>
    </row>
    <row r="203" spans="5:9" x14ac:dyDescent="0.3">
      <c r="E203" s="5" t="s">
        <v>41</v>
      </c>
      <c r="F203" s="5">
        <v>2023</v>
      </c>
      <c r="G203" s="5" t="s">
        <v>6</v>
      </c>
      <c r="H203" s="5">
        <v>20</v>
      </c>
      <c r="I203" s="5" t="s">
        <v>10</v>
      </c>
    </row>
    <row r="204" spans="5:9" x14ac:dyDescent="0.3">
      <c r="E204" s="5" t="s">
        <v>41</v>
      </c>
      <c r="F204" s="5">
        <v>2023</v>
      </c>
      <c r="G204" s="5" t="s">
        <v>7</v>
      </c>
      <c r="H204" s="5">
        <v>58</v>
      </c>
      <c r="I204" s="5" t="s">
        <v>10</v>
      </c>
    </row>
    <row r="205" spans="5:9" x14ac:dyDescent="0.3">
      <c r="E205" s="5" t="s">
        <v>41</v>
      </c>
      <c r="F205" s="5">
        <v>2023</v>
      </c>
      <c r="G205" s="5" t="s">
        <v>12</v>
      </c>
      <c r="H205" s="5">
        <v>16</v>
      </c>
      <c r="I205" s="5" t="s">
        <v>10</v>
      </c>
    </row>
    <row r="206" spans="5:9" x14ac:dyDescent="0.3">
      <c r="E206" s="5" t="s">
        <v>41</v>
      </c>
      <c r="F206" s="5">
        <v>2023</v>
      </c>
      <c r="G206" s="5" t="s">
        <v>13</v>
      </c>
      <c r="H206" s="5">
        <v>22</v>
      </c>
      <c r="I206" s="5" t="s">
        <v>10</v>
      </c>
    </row>
    <row r="207" spans="5:9" x14ac:dyDescent="0.3">
      <c r="E207" s="5" t="s">
        <v>41</v>
      </c>
      <c r="F207" s="5">
        <v>2023</v>
      </c>
      <c r="G207" s="5" t="s">
        <v>14</v>
      </c>
      <c r="H207" s="5">
        <v>12</v>
      </c>
      <c r="I207" s="5" t="s">
        <v>10</v>
      </c>
    </row>
    <row r="208" spans="5:9" x14ac:dyDescent="0.3">
      <c r="E208" s="5" t="s">
        <v>41</v>
      </c>
      <c r="F208" s="5">
        <v>2023</v>
      </c>
      <c r="G208" s="5" t="s">
        <v>8</v>
      </c>
      <c r="H208" s="5">
        <v>2.4</v>
      </c>
      <c r="I208" s="5" t="s">
        <v>11</v>
      </c>
    </row>
    <row r="209" spans="5:9" x14ac:dyDescent="0.3">
      <c r="E209" s="5" t="s">
        <v>41</v>
      </c>
      <c r="F209" s="5">
        <v>2023</v>
      </c>
      <c r="G209" s="5" t="s">
        <v>15</v>
      </c>
      <c r="H209" s="5">
        <v>119</v>
      </c>
      <c r="I209" s="5" t="s">
        <v>11</v>
      </c>
    </row>
    <row r="210" spans="5:9" x14ac:dyDescent="0.3">
      <c r="E210" s="5" t="s">
        <v>41</v>
      </c>
      <c r="F210" s="5">
        <v>2023</v>
      </c>
      <c r="G210" s="5" t="s">
        <v>16</v>
      </c>
      <c r="H210" s="5">
        <v>25</v>
      </c>
      <c r="I210" s="5" t="s">
        <v>11</v>
      </c>
    </row>
    <row r="211" spans="5:9" x14ac:dyDescent="0.3">
      <c r="E211" s="5" t="s">
        <v>41</v>
      </c>
      <c r="F211" s="5">
        <v>2023</v>
      </c>
      <c r="G211" s="5" t="s">
        <v>17</v>
      </c>
      <c r="H211" s="5">
        <v>14</v>
      </c>
      <c r="I211" s="5" t="s">
        <v>11</v>
      </c>
    </row>
    <row r="212" spans="5:9" x14ac:dyDescent="0.3">
      <c r="E212" s="5" t="s">
        <v>41</v>
      </c>
      <c r="F212" s="5">
        <v>2023</v>
      </c>
      <c r="G212" s="5" t="s">
        <v>18</v>
      </c>
      <c r="H212" s="5">
        <v>32</v>
      </c>
      <c r="I212" s="5" t="s">
        <v>11</v>
      </c>
    </row>
    <row r="213" spans="5:9" x14ac:dyDescent="0.3">
      <c r="E213" s="5" t="s">
        <v>41</v>
      </c>
      <c r="F213" s="5">
        <v>2023</v>
      </c>
      <c r="G213" s="5" t="s">
        <v>19</v>
      </c>
      <c r="H213" s="5">
        <v>44</v>
      </c>
      <c r="I213" s="5" t="s">
        <v>11</v>
      </c>
    </row>
    <row r="214" spans="5:9" x14ac:dyDescent="0.3">
      <c r="E214" s="5" t="s">
        <v>41</v>
      </c>
      <c r="F214" s="5">
        <v>2023</v>
      </c>
      <c r="G214" s="5" t="s">
        <v>24</v>
      </c>
      <c r="H214" s="5">
        <v>25</v>
      </c>
      <c r="I214" s="5" t="s">
        <v>11</v>
      </c>
    </row>
    <row r="215" spans="5:9" x14ac:dyDescent="0.3">
      <c r="E215" s="5" t="s">
        <v>41</v>
      </c>
      <c r="F215" s="5">
        <v>2023</v>
      </c>
      <c r="G215" s="5" t="s">
        <v>20</v>
      </c>
      <c r="H215" s="5">
        <v>348</v>
      </c>
      <c r="I215" s="5" t="s">
        <v>10</v>
      </c>
    </row>
    <row r="216" spans="5:9" x14ac:dyDescent="0.3">
      <c r="E216" s="5" t="s">
        <v>41</v>
      </c>
      <c r="F216" s="5">
        <v>2023</v>
      </c>
      <c r="G216" s="5" t="s">
        <v>21</v>
      </c>
      <c r="H216" s="5">
        <v>132</v>
      </c>
      <c r="I216" s="5" t="s">
        <v>10</v>
      </c>
    </row>
    <row r="217" spans="5:9" x14ac:dyDescent="0.3">
      <c r="E217" s="5" t="s">
        <v>41</v>
      </c>
      <c r="F217" s="5">
        <v>2023</v>
      </c>
      <c r="G217" s="5" t="s">
        <v>22</v>
      </c>
      <c r="H217" s="5">
        <v>18</v>
      </c>
      <c r="I217" s="5" t="s">
        <v>10</v>
      </c>
    </row>
    <row r="218" spans="5:9" x14ac:dyDescent="0.3">
      <c r="E218" s="5" t="s">
        <v>41</v>
      </c>
      <c r="F218" s="5">
        <v>2023</v>
      </c>
      <c r="G218" s="5" t="s">
        <v>23</v>
      </c>
      <c r="H218" s="5">
        <v>22</v>
      </c>
      <c r="I218" s="5" t="s">
        <v>10</v>
      </c>
    </row>
    <row r="219" spans="5:9" x14ac:dyDescent="0.3">
      <c r="E219" s="5" t="s">
        <v>41</v>
      </c>
      <c r="F219" s="5">
        <v>2023</v>
      </c>
      <c r="G219" s="5" t="s">
        <v>25</v>
      </c>
      <c r="H219" s="5">
        <v>22</v>
      </c>
      <c r="I219" s="5" t="s">
        <v>10</v>
      </c>
    </row>
    <row r="220" spans="5:9" x14ac:dyDescent="0.3">
      <c r="E220" s="5" t="s">
        <v>41</v>
      </c>
      <c r="F220" s="5">
        <v>2023</v>
      </c>
      <c r="G220" s="5" t="s">
        <v>26</v>
      </c>
      <c r="H220" s="5">
        <v>19</v>
      </c>
      <c r="I220" s="5" t="s">
        <v>10</v>
      </c>
    </row>
    <row r="221" spans="5:9" x14ac:dyDescent="0.3">
      <c r="E221" s="16"/>
      <c r="F221" s="16"/>
      <c r="G221" s="16"/>
      <c r="H221" s="16"/>
      <c r="I221" s="16"/>
    </row>
    <row r="222" spans="5:9" x14ac:dyDescent="0.3">
      <c r="E222" s="3" t="s">
        <v>1</v>
      </c>
      <c r="F222" s="3" t="s">
        <v>3</v>
      </c>
      <c r="G222" s="3" t="s">
        <v>27</v>
      </c>
      <c r="H222" s="3" t="s">
        <v>28</v>
      </c>
      <c r="I222" s="3" t="s">
        <v>29</v>
      </c>
    </row>
    <row r="223" spans="5:9" x14ac:dyDescent="0.3">
      <c r="E223" s="5" t="s">
        <v>39</v>
      </c>
      <c r="F223" s="5">
        <v>2023</v>
      </c>
      <c r="G223" s="5" t="s">
        <v>4</v>
      </c>
      <c r="H223" s="5">
        <v>3</v>
      </c>
      <c r="I223" s="5" t="s">
        <v>10</v>
      </c>
    </row>
    <row r="224" spans="5:9" x14ac:dyDescent="0.3">
      <c r="E224" s="5" t="s">
        <v>39</v>
      </c>
      <c r="F224" s="5">
        <v>2023</v>
      </c>
      <c r="G224" s="5" t="s">
        <v>5</v>
      </c>
      <c r="H224" s="5">
        <v>6</v>
      </c>
      <c r="I224" s="5" t="s">
        <v>10</v>
      </c>
    </row>
    <row r="225" spans="5:9" x14ac:dyDescent="0.3">
      <c r="E225" s="5" t="s">
        <v>39</v>
      </c>
      <c r="F225" s="5">
        <v>2023</v>
      </c>
      <c r="G225" s="5" t="s">
        <v>6</v>
      </c>
      <c r="H225" s="5">
        <v>25</v>
      </c>
      <c r="I225" s="5" t="s">
        <v>10</v>
      </c>
    </row>
    <row r="226" spans="5:9" x14ac:dyDescent="0.3">
      <c r="E226" s="5" t="s">
        <v>39</v>
      </c>
      <c r="F226" s="5">
        <v>2023</v>
      </c>
      <c r="G226" s="5" t="s">
        <v>7</v>
      </c>
      <c r="H226" s="5">
        <v>51</v>
      </c>
      <c r="I226" s="5" t="s">
        <v>10</v>
      </c>
    </row>
    <row r="227" spans="5:9" x14ac:dyDescent="0.3">
      <c r="E227" s="5" t="s">
        <v>39</v>
      </c>
      <c r="F227" s="5">
        <v>2023</v>
      </c>
      <c r="G227" s="5" t="s">
        <v>12</v>
      </c>
      <c r="H227" s="5">
        <v>12</v>
      </c>
      <c r="I227" s="5" t="s">
        <v>10</v>
      </c>
    </row>
    <row r="228" spans="5:9" x14ac:dyDescent="0.3">
      <c r="E228" s="5" t="s">
        <v>39</v>
      </c>
      <c r="F228" s="5">
        <v>2023</v>
      </c>
      <c r="G228" s="5" t="s">
        <v>13</v>
      </c>
      <c r="H228" s="5">
        <v>18</v>
      </c>
      <c r="I228" s="5" t="s">
        <v>10</v>
      </c>
    </row>
    <row r="229" spans="5:9" x14ac:dyDescent="0.3">
      <c r="E229" s="5" t="s">
        <v>39</v>
      </c>
      <c r="F229" s="5">
        <v>2023</v>
      </c>
      <c r="G229" s="5" t="s">
        <v>14</v>
      </c>
      <c r="H229" s="5">
        <v>15</v>
      </c>
      <c r="I229" s="5" t="s">
        <v>10</v>
      </c>
    </row>
    <row r="230" spans="5:9" x14ac:dyDescent="0.3">
      <c r="E230" s="5" t="s">
        <v>39</v>
      </c>
      <c r="F230" s="5">
        <v>2023</v>
      </c>
      <c r="G230" s="5" t="s">
        <v>8</v>
      </c>
      <c r="H230" s="5">
        <v>2</v>
      </c>
      <c r="I230" s="5" t="s">
        <v>11</v>
      </c>
    </row>
    <row r="231" spans="5:9" x14ac:dyDescent="0.3">
      <c r="E231" s="5" t="s">
        <v>39</v>
      </c>
      <c r="F231" s="5">
        <v>2023</v>
      </c>
      <c r="G231" s="5" t="s">
        <v>15</v>
      </c>
      <c r="H231" s="5">
        <v>118</v>
      </c>
      <c r="I231" s="5" t="s">
        <v>11</v>
      </c>
    </row>
    <row r="232" spans="5:9" x14ac:dyDescent="0.3">
      <c r="E232" s="5" t="s">
        <v>39</v>
      </c>
      <c r="F232" s="5">
        <v>2023</v>
      </c>
      <c r="G232" s="5" t="s">
        <v>16</v>
      </c>
      <c r="H232" s="5">
        <v>22</v>
      </c>
      <c r="I232" s="5" t="s">
        <v>11</v>
      </c>
    </row>
    <row r="233" spans="5:9" x14ac:dyDescent="0.3">
      <c r="E233" s="5" t="s">
        <v>39</v>
      </c>
      <c r="F233" s="5">
        <v>2023</v>
      </c>
      <c r="G233" s="5" t="s">
        <v>17</v>
      </c>
      <c r="H233" s="5">
        <v>12</v>
      </c>
      <c r="I233" s="5" t="s">
        <v>11</v>
      </c>
    </row>
    <row r="234" spans="5:9" x14ac:dyDescent="0.3">
      <c r="E234" s="5" t="s">
        <v>39</v>
      </c>
      <c r="F234" s="5">
        <v>2023</v>
      </c>
      <c r="G234" s="5" t="s">
        <v>18</v>
      </c>
      <c r="H234" s="5">
        <v>34</v>
      </c>
      <c r="I234" s="5" t="s">
        <v>11</v>
      </c>
    </row>
    <row r="235" spans="5:9" x14ac:dyDescent="0.3">
      <c r="E235" s="5" t="s">
        <v>39</v>
      </c>
      <c r="F235" s="5">
        <v>2023</v>
      </c>
      <c r="G235" s="5" t="s">
        <v>19</v>
      </c>
      <c r="H235" s="5">
        <v>45</v>
      </c>
      <c r="I235" s="5" t="s">
        <v>11</v>
      </c>
    </row>
    <row r="236" spans="5:9" x14ac:dyDescent="0.3">
      <c r="E236" s="5" t="s">
        <v>39</v>
      </c>
      <c r="F236" s="5">
        <v>2023</v>
      </c>
      <c r="G236" s="5" t="s">
        <v>24</v>
      </c>
      <c r="H236" s="5">
        <v>26</v>
      </c>
      <c r="I236" s="5" t="s">
        <v>11</v>
      </c>
    </row>
    <row r="237" spans="5:9" x14ac:dyDescent="0.3">
      <c r="E237" s="5" t="s">
        <v>39</v>
      </c>
      <c r="F237" s="5">
        <v>2023</v>
      </c>
      <c r="G237" s="5" t="s">
        <v>20</v>
      </c>
      <c r="H237" s="5">
        <v>306</v>
      </c>
      <c r="I237" s="5" t="s">
        <v>10</v>
      </c>
    </row>
    <row r="238" spans="5:9" x14ac:dyDescent="0.3">
      <c r="E238" s="5" t="s">
        <v>39</v>
      </c>
      <c r="F238" s="5">
        <v>2023</v>
      </c>
      <c r="G238" s="5" t="s">
        <v>21</v>
      </c>
      <c r="H238" s="5">
        <v>132</v>
      </c>
      <c r="I238" s="5" t="s">
        <v>10</v>
      </c>
    </row>
    <row r="239" spans="5:9" x14ac:dyDescent="0.3">
      <c r="E239" s="5" t="s">
        <v>39</v>
      </c>
      <c r="F239" s="5">
        <v>2023</v>
      </c>
      <c r="G239" s="5" t="s">
        <v>22</v>
      </c>
      <c r="H239" s="5">
        <v>20</v>
      </c>
      <c r="I239" s="5" t="s">
        <v>10</v>
      </c>
    </row>
    <row r="240" spans="5:9" x14ac:dyDescent="0.3">
      <c r="E240" s="5" t="s">
        <v>39</v>
      </c>
      <c r="F240" s="5">
        <v>2023</v>
      </c>
      <c r="G240" s="5" t="s">
        <v>23</v>
      </c>
      <c r="H240" s="5">
        <v>25</v>
      </c>
      <c r="I240" s="5" t="s">
        <v>10</v>
      </c>
    </row>
    <row r="241" spans="5:9" x14ac:dyDescent="0.3">
      <c r="E241" s="5" t="s">
        <v>39</v>
      </c>
      <c r="F241" s="5">
        <v>2023</v>
      </c>
      <c r="G241" s="5" t="s">
        <v>25</v>
      </c>
      <c r="H241" s="5">
        <v>16</v>
      </c>
      <c r="I241" s="5" t="s">
        <v>10</v>
      </c>
    </row>
    <row r="242" spans="5:9" x14ac:dyDescent="0.3">
      <c r="E242" s="5" t="s">
        <v>39</v>
      </c>
      <c r="F242" s="5">
        <v>2023</v>
      </c>
      <c r="G242" s="5" t="s">
        <v>26</v>
      </c>
      <c r="H242" s="5">
        <v>23</v>
      </c>
      <c r="I242" s="5" t="s">
        <v>10</v>
      </c>
    </row>
    <row r="243" spans="5:9" x14ac:dyDescent="0.3">
      <c r="E243" s="16"/>
      <c r="F243" s="16"/>
      <c r="G243" s="16"/>
      <c r="H243" s="16"/>
      <c r="I243" s="16"/>
    </row>
    <row r="244" spans="5:9" x14ac:dyDescent="0.3">
      <c r="E244" s="3" t="s">
        <v>1</v>
      </c>
      <c r="F244" s="3" t="s">
        <v>3</v>
      </c>
      <c r="G244" s="3" t="s">
        <v>27</v>
      </c>
      <c r="H244" s="3" t="s">
        <v>28</v>
      </c>
      <c r="I244" s="3" t="s">
        <v>29</v>
      </c>
    </row>
    <row r="245" spans="5:9" x14ac:dyDescent="0.3">
      <c r="E245" s="5" t="s">
        <v>42</v>
      </c>
      <c r="F245" s="5">
        <v>2023</v>
      </c>
      <c r="G245" s="5" t="s">
        <v>4</v>
      </c>
      <c r="H245" s="5">
        <v>3</v>
      </c>
      <c r="I245" s="5" t="s">
        <v>10</v>
      </c>
    </row>
    <row r="246" spans="5:9" x14ac:dyDescent="0.3">
      <c r="E246" s="5" t="s">
        <v>42</v>
      </c>
      <c r="F246" s="5">
        <v>2023</v>
      </c>
      <c r="G246" s="5" t="s">
        <v>5</v>
      </c>
      <c r="H246" s="5">
        <v>6</v>
      </c>
      <c r="I246" s="5" t="s">
        <v>10</v>
      </c>
    </row>
    <row r="247" spans="5:9" x14ac:dyDescent="0.3">
      <c r="E247" s="5" t="s">
        <v>42</v>
      </c>
      <c r="F247" s="5">
        <v>2023</v>
      </c>
      <c r="G247" s="5" t="s">
        <v>6</v>
      </c>
      <c r="H247" s="5">
        <v>24</v>
      </c>
      <c r="I247" s="5" t="s">
        <v>10</v>
      </c>
    </row>
    <row r="248" spans="5:9" x14ac:dyDescent="0.3">
      <c r="E248" s="5" t="s">
        <v>42</v>
      </c>
      <c r="F248" s="5">
        <v>2023</v>
      </c>
      <c r="G248" s="5" t="s">
        <v>7</v>
      </c>
      <c r="H248" s="5">
        <v>53</v>
      </c>
      <c r="I248" s="5" t="s">
        <v>10</v>
      </c>
    </row>
    <row r="249" spans="5:9" x14ac:dyDescent="0.3">
      <c r="E249" s="5" t="s">
        <v>42</v>
      </c>
      <c r="F249" s="5">
        <v>2023</v>
      </c>
      <c r="G249" s="5" t="s">
        <v>12</v>
      </c>
      <c r="H249" s="5">
        <v>12</v>
      </c>
      <c r="I249" s="5" t="s">
        <v>10</v>
      </c>
    </row>
    <row r="250" spans="5:9" x14ac:dyDescent="0.3">
      <c r="E250" s="5" t="s">
        <v>42</v>
      </c>
      <c r="F250" s="5">
        <v>2023</v>
      </c>
      <c r="G250" s="5" t="s">
        <v>13</v>
      </c>
      <c r="H250" s="5">
        <v>18</v>
      </c>
      <c r="I250" s="5" t="s">
        <v>10</v>
      </c>
    </row>
    <row r="251" spans="5:9" x14ac:dyDescent="0.3">
      <c r="E251" s="5" t="s">
        <v>42</v>
      </c>
      <c r="F251" s="5">
        <v>2023</v>
      </c>
      <c r="G251" s="5" t="s">
        <v>14</v>
      </c>
      <c r="H251" s="5">
        <v>15</v>
      </c>
      <c r="I251" s="5" t="s">
        <v>10</v>
      </c>
    </row>
    <row r="252" spans="5:9" x14ac:dyDescent="0.3">
      <c r="E252" s="5" t="s">
        <v>42</v>
      </c>
      <c r="F252" s="5">
        <v>2023</v>
      </c>
      <c r="G252" s="5" t="s">
        <v>8</v>
      </c>
      <c r="H252" s="5">
        <v>2</v>
      </c>
      <c r="I252" s="5" t="s">
        <v>11</v>
      </c>
    </row>
    <row r="253" spans="5:9" x14ac:dyDescent="0.3">
      <c r="E253" s="5" t="s">
        <v>42</v>
      </c>
      <c r="F253" s="5">
        <v>2023</v>
      </c>
      <c r="G253" s="5" t="s">
        <v>15</v>
      </c>
      <c r="H253" s="5">
        <v>118</v>
      </c>
      <c r="I253" s="5" t="s">
        <v>11</v>
      </c>
    </row>
    <row r="254" spans="5:9" x14ac:dyDescent="0.3">
      <c r="E254" s="5" t="s">
        <v>42</v>
      </c>
      <c r="F254" s="5">
        <v>2023</v>
      </c>
      <c r="G254" s="5" t="s">
        <v>16</v>
      </c>
      <c r="H254" s="5">
        <v>23</v>
      </c>
      <c r="I254" s="5" t="s">
        <v>11</v>
      </c>
    </row>
    <row r="255" spans="5:9" x14ac:dyDescent="0.3">
      <c r="E255" s="5" t="s">
        <v>42</v>
      </c>
      <c r="F255" s="5">
        <v>2023</v>
      </c>
      <c r="G255" s="5" t="s">
        <v>17</v>
      </c>
      <c r="H255" s="5">
        <v>14</v>
      </c>
      <c r="I255" s="5" t="s">
        <v>11</v>
      </c>
    </row>
    <row r="256" spans="5:9" x14ac:dyDescent="0.3">
      <c r="E256" s="5" t="s">
        <v>42</v>
      </c>
      <c r="F256" s="5">
        <v>2023</v>
      </c>
      <c r="G256" s="5" t="s">
        <v>18</v>
      </c>
      <c r="H256" s="5">
        <v>34</v>
      </c>
      <c r="I256" s="5" t="s">
        <v>11</v>
      </c>
    </row>
    <row r="257" spans="5:9" x14ac:dyDescent="0.3">
      <c r="E257" s="5" t="s">
        <v>42</v>
      </c>
      <c r="F257" s="5">
        <v>2023</v>
      </c>
      <c r="G257" s="5" t="s">
        <v>19</v>
      </c>
      <c r="H257" s="5">
        <v>47</v>
      </c>
      <c r="I257" s="5" t="s">
        <v>11</v>
      </c>
    </row>
    <row r="258" spans="5:9" x14ac:dyDescent="0.3">
      <c r="E258" s="5" t="s">
        <v>42</v>
      </c>
      <c r="F258" s="5">
        <v>2023</v>
      </c>
      <c r="G258" s="5" t="s">
        <v>24</v>
      </c>
      <c r="H258" s="5">
        <v>24</v>
      </c>
      <c r="I258" s="5" t="s">
        <v>11</v>
      </c>
    </row>
    <row r="259" spans="5:9" x14ac:dyDescent="0.3">
      <c r="E259" s="5" t="s">
        <v>42</v>
      </c>
      <c r="F259" s="5">
        <v>2023</v>
      </c>
      <c r="G259" s="5" t="s">
        <v>20</v>
      </c>
      <c r="H259" s="5">
        <v>318</v>
      </c>
      <c r="I259" s="5" t="s">
        <v>10</v>
      </c>
    </row>
    <row r="260" spans="5:9" x14ac:dyDescent="0.3">
      <c r="E260" s="5" t="s">
        <v>42</v>
      </c>
      <c r="F260" s="5">
        <v>2023</v>
      </c>
      <c r="G260" s="5" t="s">
        <v>21</v>
      </c>
      <c r="H260" s="5">
        <v>108</v>
      </c>
      <c r="I260" s="5" t="s">
        <v>10</v>
      </c>
    </row>
    <row r="261" spans="5:9" x14ac:dyDescent="0.3">
      <c r="E261" s="5" t="s">
        <v>42</v>
      </c>
      <c r="F261" s="5">
        <v>2023</v>
      </c>
      <c r="G261" s="5" t="s">
        <v>22</v>
      </c>
      <c r="H261" s="5">
        <v>20</v>
      </c>
      <c r="I261" s="5" t="s">
        <v>10</v>
      </c>
    </row>
    <row r="262" spans="5:9" x14ac:dyDescent="0.3">
      <c r="E262" s="5" t="s">
        <v>42</v>
      </c>
      <c r="F262" s="5">
        <v>2023</v>
      </c>
      <c r="G262" s="5" t="s">
        <v>23</v>
      </c>
      <c r="H262" s="5">
        <v>23</v>
      </c>
      <c r="I262" s="5" t="s">
        <v>10</v>
      </c>
    </row>
    <row r="263" spans="5:9" x14ac:dyDescent="0.3">
      <c r="E263" s="5" t="s">
        <v>42</v>
      </c>
      <c r="F263" s="5">
        <v>2023</v>
      </c>
      <c r="G263" s="5" t="s">
        <v>25</v>
      </c>
      <c r="H263" s="5">
        <v>14</v>
      </c>
      <c r="I263" s="5" t="s">
        <v>10</v>
      </c>
    </row>
    <row r="264" spans="5:9" x14ac:dyDescent="0.3">
      <c r="E264" s="5" t="s">
        <v>42</v>
      </c>
      <c r="F264" s="5">
        <v>2023</v>
      </c>
      <c r="G264" s="5" t="s">
        <v>26</v>
      </c>
      <c r="H264" s="5">
        <v>22</v>
      </c>
      <c r="I264" s="5" t="s">
        <v>10</v>
      </c>
    </row>
  </sheetData>
  <mergeCells count="3">
    <mergeCell ref="B1:C1"/>
    <mergeCell ref="E1:I1"/>
    <mergeCell ref="K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DC3B-76DE-4BBB-A523-40EA74265741}">
  <dimension ref="B1:P454"/>
  <sheetViews>
    <sheetView tabSelected="1" workbookViewId="0">
      <selection activeCell="P3" sqref="P3:P22"/>
    </sheetView>
  </sheetViews>
  <sheetFormatPr defaultRowHeight="14.4" x14ac:dyDescent="0.3"/>
  <cols>
    <col min="2" max="2" width="23.109375" customWidth="1"/>
    <col min="3" max="3" width="23.21875" customWidth="1"/>
    <col min="5" max="5" width="12" bestFit="1" customWidth="1"/>
    <col min="13" max="13" width="29" customWidth="1"/>
    <col min="14" max="14" width="11.21875" customWidth="1"/>
  </cols>
  <sheetData>
    <row r="1" spans="2:16" ht="16.2" customHeight="1" x14ac:dyDescent="0.3">
      <c r="B1" s="25" t="s">
        <v>49</v>
      </c>
      <c r="C1" s="25"/>
      <c r="D1" s="25"/>
      <c r="E1" s="25"/>
      <c r="F1" s="25"/>
      <c r="G1" s="25"/>
      <c r="H1" s="25"/>
    </row>
    <row r="2" spans="2:16" ht="16.2" x14ac:dyDescent="0.3">
      <c r="B2" s="8" t="s">
        <v>43</v>
      </c>
      <c r="C2" s="8" t="s">
        <v>48</v>
      </c>
      <c r="D2" s="8" t="s">
        <v>44</v>
      </c>
      <c r="E2" s="8" t="s">
        <v>45</v>
      </c>
      <c r="F2" s="8" t="s">
        <v>50</v>
      </c>
      <c r="G2" s="8" t="s">
        <v>47</v>
      </c>
      <c r="H2" s="8" t="s">
        <v>46</v>
      </c>
      <c r="I2" s="8" t="s">
        <v>60</v>
      </c>
      <c r="K2" s="8" t="s">
        <v>1</v>
      </c>
      <c r="L2" s="8" t="s">
        <v>3</v>
      </c>
      <c r="M2" s="8" t="s">
        <v>66</v>
      </c>
      <c r="N2" s="8" t="s">
        <v>70</v>
      </c>
      <c r="O2" s="8" t="s">
        <v>67</v>
      </c>
      <c r="P2" s="8" t="s">
        <v>68</v>
      </c>
    </row>
    <row r="3" spans="2:16" x14ac:dyDescent="0.3">
      <c r="B3" s="6">
        <v>44866</v>
      </c>
      <c r="C3" s="5">
        <v>120</v>
      </c>
      <c r="D3" s="5">
        <v>-11</v>
      </c>
      <c r="E3" s="4">
        <f>C3*D3</f>
        <v>-1320</v>
      </c>
      <c r="F3" s="1">
        <f>D3^2</f>
        <v>121</v>
      </c>
      <c r="G3" s="10">
        <f t="shared" ref="G3:G14" si="0">$C$17+($C$18*D3)</f>
        <v>114.55</v>
      </c>
      <c r="H3" s="10">
        <f>ABS(C3-G3)</f>
        <v>5.4500000000000028</v>
      </c>
      <c r="I3" s="9">
        <f>H3/C3</f>
        <v>4.5416666666666689E-2</v>
      </c>
      <c r="K3" s="5" t="s">
        <v>30</v>
      </c>
      <c r="L3" s="5">
        <v>2023</v>
      </c>
      <c r="M3" s="20" t="s">
        <v>4</v>
      </c>
      <c r="N3" s="21">
        <v>3.64</v>
      </c>
      <c r="O3" s="5" t="s">
        <v>69</v>
      </c>
      <c r="P3" s="22">
        <v>0.11</v>
      </c>
    </row>
    <row r="4" spans="2:16" x14ac:dyDescent="0.3">
      <c r="B4" s="6">
        <v>44896</v>
      </c>
      <c r="C4" s="5">
        <v>110</v>
      </c>
      <c r="D4" s="5">
        <v>-9</v>
      </c>
      <c r="E4" s="4">
        <f t="shared" ref="E4:E14" si="1">C4*D4</f>
        <v>-990</v>
      </c>
      <c r="F4" s="1">
        <f t="shared" ref="F4:F14" si="2">D4^2</f>
        <v>81</v>
      </c>
      <c r="G4" s="10">
        <f t="shared" si="0"/>
        <v>114.95</v>
      </c>
      <c r="H4" s="10">
        <f t="shared" ref="H4:H14" si="3">ABS(C4-G4)</f>
        <v>4.9500000000000028</v>
      </c>
      <c r="I4" s="9">
        <f t="shared" ref="I4:I14" si="4">H4/C4</f>
        <v>4.5000000000000026E-2</v>
      </c>
      <c r="K4" s="5" t="s">
        <v>30</v>
      </c>
      <c r="L4" s="5">
        <v>2023</v>
      </c>
      <c r="M4" s="20" t="s">
        <v>5</v>
      </c>
      <c r="N4" s="21">
        <v>5.88</v>
      </c>
      <c r="O4" s="5" t="s">
        <v>69</v>
      </c>
      <c r="P4" s="22">
        <v>0.11</v>
      </c>
    </row>
    <row r="5" spans="2:16" x14ac:dyDescent="0.3">
      <c r="B5" s="6">
        <v>44927</v>
      </c>
      <c r="C5" s="5">
        <v>115</v>
      </c>
      <c r="D5" s="5">
        <v>-7</v>
      </c>
      <c r="E5" s="4">
        <f t="shared" si="1"/>
        <v>-805</v>
      </c>
      <c r="F5" s="1">
        <f t="shared" si="2"/>
        <v>49</v>
      </c>
      <c r="G5" s="10">
        <f t="shared" si="0"/>
        <v>115.35</v>
      </c>
      <c r="H5" s="10">
        <f t="shared" si="3"/>
        <v>0.34999999999999432</v>
      </c>
      <c r="I5" s="9">
        <f t="shared" si="4"/>
        <v>3.0434782608695157E-3</v>
      </c>
      <c r="K5" s="5" t="s">
        <v>30</v>
      </c>
      <c r="L5" s="5">
        <v>2023</v>
      </c>
      <c r="M5" s="20" t="s">
        <v>6</v>
      </c>
      <c r="N5" s="21">
        <v>22.22</v>
      </c>
      <c r="O5" s="5" t="s">
        <v>69</v>
      </c>
      <c r="P5" s="22">
        <v>0.15</v>
      </c>
    </row>
    <row r="6" spans="2:16" x14ac:dyDescent="0.3">
      <c r="B6" s="6">
        <v>44958</v>
      </c>
      <c r="C6" s="5">
        <v>116</v>
      </c>
      <c r="D6" s="5">
        <v>-5</v>
      </c>
      <c r="E6" s="4">
        <f t="shared" si="1"/>
        <v>-580</v>
      </c>
      <c r="F6" s="1">
        <f t="shared" si="2"/>
        <v>25</v>
      </c>
      <c r="G6" s="10">
        <f t="shared" si="0"/>
        <v>115.75</v>
      </c>
      <c r="H6" s="10">
        <f t="shared" si="3"/>
        <v>0.25</v>
      </c>
      <c r="I6" s="9">
        <f t="shared" si="4"/>
        <v>2.1551724137931034E-3</v>
      </c>
      <c r="K6" s="5" t="s">
        <v>30</v>
      </c>
      <c r="L6" s="5">
        <v>2023</v>
      </c>
      <c r="M6" s="20" t="s">
        <v>7</v>
      </c>
      <c r="N6" s="21">
        <v>54.24</v>
      </c>
      <c r="O6" s="5" t="s">
        <v>69</v>
      </c>
      <c r="P6" s="22">
        <v>0.06</v>
      </c>
    </row>
    <row r="7" spans="2:16" x14ac:dyDescent="0.3">
      <c r="B7" s="6">
        <v>44986</v>
      </c>
      <c r="C7" s="5">
        <v>118</v>
      </c>
      <c r="D7" s="5">
        <v>-3</v>
      </c>
      <c r="E7" s="4">
        <f t="shared" si="1"/>
        <v>-354</v>
      </c>
      <c r="F7" s="1">
        <f t="shared" si="2"/>
        <v>9</v>
      </c>
      <c r="G7" s="10">
        <f t="shared" si="0"/>
        <v>116.15</v>
      </c>
      <c r="H7" s="10">
        <f t="shared" si="3"/>
        <v>1.8499999999999943</v>
      </c>
      <c r="I7" s="9">
        <f t="shared" si="4"/>
        <v>1.5677966101694866E-2</v>
      </c>
      <c r="K7" s="5" t="s">
        <v>30</v>
      </c>
      <c r="L7" s="5">
        <v>2023</v>
      </c>
      <c r="M7" s="20" t="s">
        <v>12</v>
      </c>
      <c r="N7" s="21">
        <v>13.65</v>
      </c>
      <c r="O7" s="5" t="s">
        <v>69</v>
      </c>
      <c r="P7" s="22">
        <v>0.18</v>
      </c>
    </row>
    <row r="8" spans="2:16" x14ac:dyDescent="0.3">
      <c r="B8" s="6">
        <v>45017</v>
      </c>
      <c r="C8" s="5">
        <v>112</v>
      </c>
      <c r="D8" s="5">
        <v>-1</v>
      </c>
      <c r="E8" s="4">
        <f t="shared" si="1"/>
        <v>-112</v>
      </c>
      <c r="F8" s="1">
        <f t="shared" si="2"/>
        <v>1</v>
      </c>
      <c r="G8" s="10">
        <f t="shared" si="0"/>
        <v>116.55</v>
      </c>
      <c r="H8" s="10">
        <f t="shared" si="3"/>
        <v>4.5499999999999972</v>
      </c>
      <c r="I8" s="9">
        <f t="shared" si="4"/>
        <v>4.0624999999999974E-2</v>
      </c>
      <c r="K8" s="5" t="s">
        <v>30</v>
      </c>
      <c r="L8" s="5">
        <v>2023</v>
      </c>
      <c r="M8" s="20" t="s">
        <v>13</v>
      </c>
      <c r="N8" s="21">
        <v>20.46</v>
      </c>
      <c r="O8" s="5" t="s">
        <v>69</v>
      </c>
      <c r="P8" s="22">
        <v>0.11</v>
      </c>
    </row>
    <row r="9" spans="2:16" x14ac:dyDescent="0.3">
      <c r="B9" s="6">
        <v>45047</v>
      </c>
      <c r="C9" s="5">
        <v>113</v>
      </c>
      <c r="D9" s="5">
        <v>1</v>
      </c>
      <c r="E9" s="4">
        <f t="shared" si="1"/>
        <v>113</v>
      </c>
      <c r="F9" s="1">
        <f t="shared" si="2"/>
        <v>1</v>
      </c>
      <c r="G9" s="10">
        <f t="shared" si="0"/>
        <v>116.95</v>
      </c>
      <c r="H9" s="10">
        <f t="shared" si="3"/>
        <v>3.9500000000000028</v>
      </c>
      <c r="I9" s="9">
        <f t="shared" si="4"/>
        <v>3.4955752212389404E-2</v>
      </c>
      <c r="K9" s="5" t="s">
        <v>30</v>
      </c>
      <c r="L9" s="5">
        <v>2023</v>
      </c>
      <c r="M9" s="20" t="s">
        <v>14</v>
      </c>
      <c r="N9" s="21">
        <v>13.29</v>
      </c>
      <c r="O9" s="5" t="s">
        <v>69</v>
      </c>
      <c r="P9" s="22">
        <v>0.13</v>
      </c>
    </row>
    <row r="10" spans="2:16" x14ac:dyDescent="0.3">
      <c r="B10" s="6">
        <v>45108</v>
      </c>
      <c r="C10" s="5">
        <v>122</v>
      </c>
      <c r="D10" s="5">
        <v>5</v>
      </c>
      <c r="E10" s="4">
        <f t="shared" si="1"/>
        <v>610</v>
      </c>
      <c r="F10" s="1">
        <f t="shared" si="2"/>
        <v>25</v>
      </c>
      <c r="G10" s="10">
        <f t="shared" si="0"/>
        <v>117.75</v>
      </c>
      <c r="H10" s="10">
        <f t="shared" si="3"/>
        <v>4.25</v>
      </c>
      <c r="I10" s="9">
        <f t="shared" si="4"/>
        <v>3.4836065573770489E-2</v>
      </c>
      <c r="K10" s="5" t="s">
        <v>30</v>
      </c>
      <c r="L10" s="5">
        <v>2023</v>
      </c>
      <c r="M10" s="20" t="s">
        <v>8</v>
      </c>
      <c r="N10" s="21">
        <v>2.0499999999999998</v>
      </c>
      <c r="O10" s="5" t="s">
        <v>11</v>
      </c>
      <c r="P10" s="22">
        <v>0.15</v>
      </c>
    </row>
    <row r="11" spans="2:16" x14ac:dyDescent="0.3">
      <c r="B11" s="6">
        <v>45078</v>
      </c>
      <c r="C11" s="5">
        <v>120</v>
      </c>
      <c r="D11" s="5">
        <v>3</v>
      </c>
      <c r="E11" s="4">
        <f>C11*D11</f>
        <v>360</v>
      </c>
      <c r="F11" s="1">
        <f>D11^2</f>
        <v>9</v>
      </c>
      <c r="G11" s="10">
        <f t="shared" si="0"/>
        <v>117.35</v>
      </c>
      <c r="H11" s="10">
        <f>ABS(C11-G11)</f>
        <v>2.6500000000000057</v>
      </c>
      <c r="I11" s="9">
        <f>H11/C11</f>
        <v>2.2083333333333382E-2</v>
      </c>
      <c r="K11" s="5" t="s">
        <v>30</v>
      </c>
      <c r="L11" s="5">
        <v>2023</v>
      </c>
      <c r="M11" s="20" t="s">
        <v>15</v>
      </c>
      <c r="N11" s="21">
        <v>119.35</v>
      </c>
      <c r="O11" s="5" t="s">
        <v>11</v>
      </c>
      <c r="P11" s="22">
        <v>0.02</v>
      </c>
    </row>
    <row r="12" spans="2:16" x14ac:dyDescent="0.3">
      <c r="B12" s="6">
        <v>45139</v>
      </c>
      <c r="C12" s="5">
        <v>119</v>
      </c>
      <c r="D12" s="5">
        <v>7</v>
      </c>
      <c r="E12" s="4">
        <f t="shared" si="1"/>
        <v>833</v>
      </c>
      <c r="F12" s="1">
        <f t="shared" si="2"/>
        <v>49</v>
      </c>
      <c r="G12" s="10">
        <f t="shared" si="0"/>
        <v>118.15</v>
      </c>
      <c r="H12" s="10">
        <f t="shared" si="3"/>
        <v>0.84999999999999432</v>
      </c>
      <c r="I12" s="9">
        <f t="shared" si="4"/>
        <v>7.1428571428570949E-3</v>
      </c>
      <c r="K12" s="5" t="s">
        <v>30</v>
      </c>
      <c r="L12" s="5">
        <v>2023</v>
      </c>
      <c r="M12" s="20" t="s">
        <v>16</v>
      </c>
      <c r="N12" s="21">
        <v>23.72</v>
      </c>
      <c r="O12" s="5" t="s">
        <v>11</v>
      </c>
      <c r="P12" s="22">
        <v>7.0000000000000007E-2</v>
      </c>
    </row>
    <row r="13" spans="2:16" x14ac:dyDescent="0.3">
      <c r="B13" s="6">
        <v>45170</v>
      </c>
      <c r="C13" s="5">
        <v>118</v>
      </c>
      <c r="D13" s="5">
        <v>9</v>
      </c>
      <c r="E13" s="4">
        <f t="shared" si="1"/>
        <v>1062</v>
      </c>
      <c r="F13" s="1">
        <f t="shared" si="2"/>
        <v>81</v>
      </c>
      <c r="G13" s="10">
        <f t="shared" si="0"/>
        <v>118.55</v>
      </c>
      <c r="H13" s="10">
        <f t="shared" si="3"/>
        <v>0.54999999999999716</v>
      </c>
      <c r="I13" s="9">
        <f t="shared" si="4"/>
        <v>4.6610169491525183E-3</v>
      </c>
      <c r="K13" s="5" t="s">
        <v>30</v>
      </c>
      <c r="L13" s="5">
        <v>2023</v>
      </c>
      <c r="M13" s="20" t="s">
        <v>17</v>
      </c>
      <c r="N13" s="21">
        <v>13.56</v>
      </c>
      <c r="O13" s="5" t="s">
        <v>11</v>
      </c>
      <c r="P13" s="22">
        <v>0.08</v>
      </c>
    </row>
    <row r="14" spans="2:16" x14ac:dyDescent="0.3">
      <c r="B14" s="6">
        <v>45200</v>
      </c>
      <c r="C14" s="5">
        <v>118</v>
      </c>
      <c r="D14" s="5">
        <v>11</v>
      </c>
      <c r="E14" s="4">
        <f t="shared" si="1"/>
        <v>1298</v>
      </c>
      <c r="F14" s="1">
        <f t="shared" si="2"/>
        <v>121</v>
      </c>
      <c r="G14" s="10">
        <f t="shared" si="0"/>
        <v>118.95</v>
      </c>
      <c r="H14" s="10">
        <f t="shared" si="3"/>
        <v>0.95000000000000284</v>
      </c>
      <c r="I14" s="9">
        <f t="shared" si="4"/>
        <v>8.0508474576271426E-3</v>
      </c>
      <c r="K14" s="5" t="s">
        <v>30</v>
      </c>
      <c r="L14" s="5">
        <v>2023</v>
      </c>
      <c r="M14" s="20" t="s">
        <v>18</v>
      </c>
      <c r="N14" s="21">
        <v>34.96</v>
      </c>
      <c r="O14" s="5" t="s">
        <v>11</v>
      </c>
      <c r="P14" s="22">
        <v>0.08</v>
      </c>
    </row>
    <row r="15" spans="2:16" x14ac:dyDescent="0.3">
      <c r="B15" s="3" t="s">
        <v>51</v>
      </c>
      <c r="C15" s="3">
        <f t="shared" ref="C15:I15" si="5">SUM(C3:C14)</f>
        <v>1401</v>
      </c>
      <c r="D15" s="3">
        <f t="shared" si="5"/>
        <v>0</v>
      </c>
      <c r="E15" s="3">
        <f t="shared" si="5"/>
        <v>115</v>
      </c>
      <c r="F15" s="3">
        <f t="shared" si="5"/>
        <v>572</v>
      </c>
      <c r="G15" s="3">
        <f t="shared" si="5"/>
        <v>1401</v>
      </c>
      <c r="H15" s="11">
        <f t="shared" si="5"/>
        <v>30.599999999999994</v>
      </c>
      <c r="I15" s="11">
        <f t="shared" si="5"/>
        <v>0.2636481561121542</v>
      </c>
      <c r="K15" s="5" t="s">
        <v>30</v>
      </c>
      <c r="L15" s="5">
        <v>2023</v>
      </c>
      <c r="M15" s="20" t="s">
        <v>19</v>
      </c>
      <c r="N15" s="21">
        <v>46.54</v>
      </c>
      <c r="O15" s="5" t="s">
        <v>11</v>
      </c>
      <c r="P15" s="22">
        <v>7.0000000000000007E-2</v>
      </c>
    </row>
    <row r="16" spans="2:16" x14ac:dyDescent="0.3">
      <c r="K16" s="5" t="s">
        <v>30</v>
      </c>
      <c r="L16" s="5">
        <v>2023</v>
      </c>
      <c r="M16" s="20" t="s">
        <v>24</v>
      </c>
      <c r="N16" s="21">
        <v>24.91</v>
      </c>
      <c r="O16" s="5" t="s">
        <v>11</v>
      </c>
      <c r="P16" s="22">
        <v>0.11</v>
      </c>
    </row>
    <row r="17" spans="2:16" x14ac:dyDescent="0.3">
      <c r="B17" s="7" t="s">
        <v>53</v>
      </c>
      <c r="C17" s="10">
        <f>ROUND(C15/12,2)</f>
        <v>116.75</v>
      </c>
      <c r="D17">
        <f>1401/12</f>
        <v>116.75</v>
      </c>
      <c r="K17" s="5" t="s">
        <v>30</v>
      </c>
      <c r="L17" s="5">
        <v>2023</v>
      </c>
      <c r="M17" s="20" t="s">
        <v>20</v>
      </c>
      <c r="N17" s="21">
        <v>325.55</v>
      </c>
      <c r="O17" s="5" t="s">
        <v>10</v>
      </c>
      <c r="P17" s="22">
        <v>0.06</v>
      </c>
    </row>
    <row r="18" spans="2:16" x14ac:dyDescent="0.3">
      <c r="B18" s="7" t="s">
        <v>54</v>
      </c>
      <c r="C18" s="10">
        <f>ROUND(E15/F15,2)</f>
        <v>0.2</v>
      </c>
      <c r="D18">
        <f>115/572</f>
        <v>0.20104895104895104</v>
      </c>
      <c r="K18" s="5" t="s">
        <v>30</v>
      </c>
      <c r="L18" s="5">
        <v>2023</v>
      </c>
      <c r="M18" s="20" t="s">
        <v>21</v>
      </c>
      <c r="N18" s="21">
        <v>122.76</v>
      </c>
      <c r="O18" s="5" t="s">
        <v>10</v>
      </c>
      <c r="P18" s="22">
        <v>0.11</v>
      </c>
    </row>
    <row r="19" spans="2:16" x14ac:dyDescent="0.3">
      <c r="B19" s="7" t="s">
        <v>52</v>
      </c>
      <c r="C19" s="10">
        <f>ROUND(C17+(C18*13),2)</f>
        <v>119.35</v>
      </c>
      <c r="K19" s="5" t="s">
        <v>30</v>
      </c>
      <c r="L19" s="5">
        <v>2023</v>
      </c>
      <c r="M19" s="20" t="s">
        <v>22</v>
      </c>
      <c r="N19" s="21">
        <v>19.829999999999998</v>
      </c>
      <c r="O19" s="5" t="s">
        <v>10</v>
      </c>
      <c r="P19" s="22">
        <v>7.0000000000000007E-2</v>
      </c>
    </row>
    <row r="20" spans="2:16" x14ac:dyDescent="0.3">
      <c r="K20" s="5" t="s">
        <v>30</v>
      </c>
      <c r="L20" s="5">
        <v>2023</v>
      </c>
      <c r="M20" s="20" t="s">
        <v>23</v>
      </c>
      <c r="N20" s="21">
        <v>22.71</v>
      </c>
      <c r="O20" s="5" t="s">
        <v>10</v>
      </c>
      <c r="P20" s="22">
        <v>7.0000000000000007E-2</v>
      </c>
    </row>
    <row r="21" spans="2:16" x14ac:dyDescent="0.3">
      <c r="B21" s="7" t="s">
        <v>61</v>
      </c>
      <c r="C21" s="10">
        <f>ROUND(I15/12,2)</f>
        <v>0.02</v>
      </c>
      <c r="D21" s="13">
        <v>0.02</v>
      </c>
      <c r="K21" s="5" t="s">
        <v>30</v>
      </c>
      <c r="L21" s="5">
        <v>2023</v>
      </c>
      <c r="M21" s="20" t="s">
        <v>25</v>
      </c>
      <c r="N21" s="21">
        <v>15.88</v>
      </c>
      <c r="O21" s="5" t="s">
        <v>10</v>
      </c>
      <c r="P21" s="22">
        <v>0.11</v>
      </c>
    </row>
    <row r="22" spans="2:16" x14ac:dyDescent="0.3">
      <c r="K22" s="5" t="s">
        <v>30</v>
      </c>
      <c r="L22" s="5">
        <v>2023</v>
      </c>
      <c r="M22" s="20" t="s">
        <v>26</v>
      </c>
      <c r="N22" s="21">
        <v>21.59</v>
      </c>
      <c r="O22" s="5" t="s">
        <v>10</v>
      </c>
      <c r="P22" s="22">
        <v>0.12</v>
      </c>
    </row>
    <row r="23" spans="2:16" x14ac:dyDescent="0.3">
      <c r="P23" s="15">
        <f>AVERAGE(P3:P22)</f>
        <v>9.8500000000000032E-2</v>
      </c>
    </row>
    <row r="24" spans="2:16" x14ac:dyDescent="0.3">
      <c r="B24" s="25" t="s">
        <v>55</v>
      </c>
      <c r="C24" s="25"/>
      <c r="D24" s="25"/>
      <c r="E24" s="25"/>
      <c r="F24" s="25"/>
      <c r="G24" s="25"/>
      <c r="H24" s="25"/>
      <c r="M24" s="20"/>
    </row>
    <row r="25" spans="2:16" ht="16.2" x14ac:dyDescent="0.3">
      <c r="B25" s="8" t="s">
        <v>43</v>
      </c>
      <c r="C25" s="8" t="s">
        <v>64</v>
      </c>
      <c r="D25" s="8" t="s">
        <v>44</v>
      </c>
      <c r="E25" s="8" t="s">
        <v>45</v>
      </c>
      <c r="F25" s="8" t="s">
        <v>50</v>
      </c>
      <c r="G25" s="8" t="s">
        <v>47</v>
      </c>
      <c r="H25" s="8" t="s">
        <v>46</v>
      </c>
      <c r="I25" s="8" t="s">
        <v>60</v>
      </c>
    </row>
    <row r="26" spans="2:16" x14ac:dyDescent="0.3">
      <c r="B26" s="6">
        <v>44866</v>
      </c>
      <c r="C26" s="5">
        <v>3</v>
      </c>
      <c r="D26" s="5">
        <v>-11</v>
      </c>
      <c r="E26" s="4">
        <f>C26*D26</f>
        <v>-33</v>
      </c>
      <c r="F26" s="1">
        <f>D26^2</f>
        <v>121</v>
      </c>
      <c r="G26" s="10">
        <f>$C$40+($C$41*D26)</f>
        <v>2.92</v>
      </c>
      <c r="H26" s="10">
        <f>ABS(C26-G26)</f>
        <v>8.0000000000000071E-2</v>
      </c>
      <c r="I26" s="9">
        <f>H26/C26</f>
        <v>2.6666666666666689E-2</v>
      </c>
    </row>
    <row r="27" spans="2:16" x14ac:dyDescent="0.3">
      <c r="B27" s="6">
        <v>44896</v>
      </c>
      <c r="C27" s="5">
        <v>3</v>
      </c>
      <c r="D27" s="5">
        <v>-9</v>
      </c>
      <c r="E27" s="4">
        <f t="shared" ref="E27:E37" si="6">C27*D27</f>
        <v>-27</v>
      </c>
      <c r="F27" s="1">
        <f t="shared" ref="F27:F37" si="7">D27^2</f>
        <v>81</v>
      </c>
      <c r="G27" s="10">
        <f t="shared" ref="G27:G37" si="8">$C$40+($C$41*D27)</f>
        <v>2.98</v>
      </c>
      <c r="H27" s="10">
        <f t="shared" ref="H27:H37" si="9">ABS(C27-G27)</f>
        <v>2.0000000000000018E-2</v>
      </c>
      <c r="I27" s="9">
        <f t="shared" ref="I27:I37" si="10">H27/C27</f>
        <v>6.6666666666666723E-3</v>
      </c>
    </row>
    <row r="28" spans="2:16" x14ac:dyDescent="0.3">
      <c r="B28" s="6">
        <v>44927</v>
      </c>
      <c r="C28" s="5">
        <v>3</v>
      </c>
      <c r="D28" s="5">
        <v>-7</v>
      </c>
      <c r="E28" s="4">
        <f t="shared" si="6"/>
        <v>-21</v>
      </c>
      <c r="F28" s="1">
        <f t="shared" si="7"/>
        <v>49</v>
      </c>
      <c r="G28" s="10">
        <f t="shared" si="8"/>
        <v>3.04</v>
      </c>
      <c r="H28" s="10">
        <f t="shared" si="9"/>
        <v>4.0000000000000036E-2</v>
      </c>
      <c r="I28" s="9">
        <f t="shared" si="10"/>
        <v>1.3333333333333345E-2</v>
      </c>
    </row>
    <row r="29" spans="2:16" x14ac:dyDescent="0.3">
      <c r="B29" s="6">
        <v>44958</v>
      </c>
      <c r="C29" s="5">
        <v>3</v>
      </c>
      <c r="D29" s="5">
        <v>-5</v>
      </c>
      <c r="E29" s="4">
        <f t="shared" si="6"/>
        <v>-15</v>
      </c>
      <c r="F29" s="1">
        <f t="shared" si="7"/>
        <v>25</v>
      </c>
      <c r="G29" s="10">
        <f t="shared" si="8"/>
        <v>3.1</v>
      </c>
      <c r="H29" s="10">
        <f t="shared" si="9"/>
        <v>0.10000000000000009</v>
      </c>
      <c r="I29" s="9">
        <f t="shared" si="10"/>
        <v>3.3333333333333361E-2</v>
      </c>
    </row>
    <row r="30" spans="2:16" x14ac:dyDescent="0.3">
      <c r="B30" s="6">
        <v>44986</v>
      </c>
      <c r="C30" s="5">
        <v>3</v>
      </c>
      <c r="D30" s="5">
        <v>-3</v>
      </c>
      <c r="E30" s="4">
        <f t="shared" si="6"/>
        <v>-9</v>
      </c>
      <c r="F30" s="1">
        <f t="shared" si="7"/>
        <v>9</v>
      </c>
      <c r="G30" s="10">
        <f t="shared" si="8"/>
        <v>3.16</v>
      </c>
      <c r="H30" s="10">
        <f t="shared" si="9"/>
        <v>0.16000000000000014</v>
      </c>
      <c r="I30" s="9">
        <f t="shared" si="10"/>
        <v>5.3333333333333378E-2</v>
      </c>
    </row>
    <row r="31" spans="2:16" x14ac:dyDescent="0.3">
      <c r="B31" s="6">
        <v>45017</v>
      </c>
      <c r="C31" s="5">
        <v>3</v>
      </c>
      <c r="D31" s="5">
        <v>-1</v>
      </c>
      <c r="E31" s="4">
        <f t="shared" si="6"/>
        <v>-3</v>
      </c>
      <c r="F31" s="1">
        <f t="shared" si="7"/>
        <v>1</v>
      </c>
      <c r="G31" s="10">
        <f t="shared" si="8"/>
        <v>3.22</v>
      </c>
      <c r="H31" s="10">
        <f t="shared" si="9"/>
        <v>0.2200000000000002</v>
      </c>
      <c r="I31" s="9">
        <f t="shared" si="10"/>
        <v>7.3333333333333403E-2</v>
      </c>
    </row>
    <row r="32" spans="2:16" x14ac:dyDescent="0.3">
      <c r="B32" s="6">
        <v>45047</v>
      </c>
      <c r="C32" s="5">
        <v>3</v>
      </c>
      <c r="D32" s="5">
        <v>1</v>
      </c>
      <c r="E32" s="4">
        <f t="shared" si="6"/>
        <v>3</v>
      </c>
      <c r="F32" s="1">
        <f t="shared" si="7"/>
        <v>1</v>
      </c>
      <c r="G32" s="10">
        <f t="shared" si="8"/>
        <v>3.28</v>
      </c>
      <c r="H32" s="10">
        <f t="shared" si="9"/>
        <v>0.2799999999999998</v>
      </c>
      <c r="I32" s="9">
        <f t="shared" si="10"/>
        <v>9.3333333333333268E-2</v>
      </c>
    </row>
    <row r="33" spans="2:9" x14ac:dyDescent="0.3">
      <c r="B33" s="6">
        <v>45078</v>
      </c>
      <c r="C33" s="5">
        <v>3</v>
      </c>
      <c r="D33" s="5">
        <v>3</v>
      </c>
      <c r="E33" s="4">
        <f t="shared" si="6"/>
        <v>9</v>
      </c>
      <c r="F33" s="1">
        <f t="shared" si="7"/>
        <v>9</v>
      </c>
      <c r="G33" s="10">
        <f t="shared" si="8"/>
        <v>3.34</v>
      </c>
      <c r="H33" s="10">
        <f t="shared" si="9"/>
        <v>0.33999999999999986</v>
      </c>
      <c r="I33" s="9">
        <f t="shared" si="10"/>
        <v>0.11333333333333329</v>
      </c>
    </row>
    <row r="34" spans="2:9" x14ac:dyDescent="0.3">
      <c r="B34" s="6">
        <v>45108</v>
      </c>
      <c r="C34" s="5">
        <v>6</v>
      </c>
      <c r="D34" s="5">
        <v>5</v>
      </c>
      <c r="E34" s="4">
        <f t="shared" si="6"/>
        <v>30</v>
      </c>
      <c r="F34" s="1">
        <f t="shared" si="7"/>
        <v>25</v>
      </c>
      <c r="G34" s="10">
        <f t="shared" si="8"/>
        <v>3.4</v>
      </c>
      <c r="H34" s="10">
        <f t="shared" si="9"/>
        <v>2.6</v>
      </c>
      <c r="I34" s="9">
        <f t="shared" si="10"/>
        <v>0.43333333333333335</v>
      </c>
    </row>
    <row r="35" spans="2:9" x14ac:dyDescent="0.3">
      <c r="B35" s="6">
        <v>45139</v>
      </c>
      <c r="C35" s="5">
        <v>3</v>
      </c>
      <c r="D35" s="5">
        <v>7</v>
      </c>
      <c r="E35" s="4">
        <f t="shared" si="6"/>
        <v>21</v>
      </c>
      <c r="F35" s="1">
        <f t="shared" si="7"/>
        <v>49</v>
      </c>
      <c r="G35" s="10">
        <f t="shared" si="8"/>
        <v>3.46</v>
      </c>
      <c r="H35" s="10">
        <f t="shared" si="9"/>
        <v>0.45999999999999996</v>
      </c>
      <c r="I35" s="9">
        <f t="shared" si="10"/>
        <v>0.15333333333333332</v>
      </c>
    </row>
    <row r="36" spans="2:9" x14ac:dyDescent="0.3">
      <c r="B36" s="6">
        <v>45170</v>
      </c>
      <c r="C36" s="5">
        <v>3</v>
      </c>
      <c r="D36" s="5">
        <v>9</v>
      </c>
      <c r="E36" s="4">
        <f t="shared" si="6"/>
        <v>27</v>
      </c>
      <c r="F36" s="1">
        <f t="shared" si="7"/>
        <v>81</v>
      </c>
      <c r="G36" s="10">
        <f t="shared" si="8"/>
        <v>3.52</v>
      </c>
      <c r="H36" s="10">
        <f t="shared" si="9"/>
        <v>0.52</v>
      </c>
      <c r="I36" s="9">
        <f t="shared" si="10"/>
        <v>0.17333333333333334</v>
      </c>
    </row>
    <row r="37" spans="2:9" x14ac:dyDescent="0.3">
      <c r="B37" s="6">
        <v>45200</v>
      </c>
      <c r="C37" s="5">
        <v>3</v>
      </c>
      <c r="D37" s="5">
        <v>11</v>
      </c>
      <c r="E37" s="4">
        <f t="shared" si="6"/>
        <v>33</v>
      </c>
      <c r="F37" s="1">
        <f t="shared" si="7"/>
        <v>121</v>
      </c>
      <c r="G37" s="10">
        <f t="shared" si="8"/>
        <v>3.58</v>
      </c>
      <c r="H37" s="10">
        <f t="shared" si="9"/>
        <v>0.58000000000000007</v>
      </c>
      <c r="I37" s="9">
        <f t="shared" si="10"/>
        <v>0.19333333333333336</v>
      </c>
    </row>
    <row r="38" spans="2:9" x14ac:dyDescent="0.3">
      <c r="B38" s="3" t="s">
        <v>51</v>
      </c>
      <c r="C38" s="3">
        <f>SUM(C26:C37)</f>
        <v>39</v>
      </c>
      <c r="D38" s="3">
        <f t="shared" ref="D38" si="11">SUM(D26:D37)</f>
        <v>0</v>
      </c>
      <c r="E38" s="3">
        <f t="shared" ref="E38" si="12">SUM(E26:E37)</f>
        <v>15</v>
      </c>
      <c r="F38" s="3">
        <f t="shared" ref="F38" si="13">SUM(F26:F37)</f>
        <v>572</v>
      </c>
      <c r="G38" s="3">
        <f t="shared" ref="G38" si="14">SUM(G26:G37)</f>
        <v>39</v>
      </c>
      <c r="H38" s="11">
        <f>SUM(H26:H37)</f>
        <v>5.4</v>
      </c>
      <c r="I38" s="11">
        <f>SUM(I26:I37)</f>
        <v>1.3666666666666667</v>
      </c>
    </row>
    <row r="40" spans="2:9" x14ac:dyDescent="0.3">
      <c r="B40" s="7" t="s">
        <v>53</v>
      </c>
      <c r="C40" s="10">
        <f>ROUND(C38/12,2)</f>
        <v>3.25</v>
      </c>
    </row>
    <row r="41" spans="2:9" x14ac:dyDescent="0.3">
      <c r="B41" s="7" t="s">
        <v>54</v>
      </c>
      <c r="C41" s="10">
        <f>ROUND(E38/F38,2)</f>
        <v>0.03</v>
      </c>
    </row>
    <row r="42" spans="2:9" x14ac:dyDescent="0.3">
      <c r="B42" s="7" t="s">
        <v>52</v>
      </c>
      <c r="C42" s="10">
        <f>ROUND(C40+(C41*13),2)</f>
        <v>3.64</v>
      </c>
    </row>
    <row r="44" spans="2:9" x14ac:dyDescent="0.3">
      <c r="B44" s="7" t="s">
        <v>61</v>
      </c>
      <c r="C44" s="10">
        <f>ROUND(I38/12,2)</f>
        <v>0.11</v>
      </c>
      <c r="D44" s="13">
        <v>0.11</v>
      </c>
    </row>
    <row r="45" spans="2:9" x14ac:dyDescent="0.3">
      <c r="B45" s="12"/>
      <c r="C45" s="14"/>
      <c r="D45" s="15"/>
    </row>
    <row r="46" spans="2:9" x14ac:dyDescent="0.3">
      <c r="B46" s="24" t="s">
        <v>56</v>
      </c>
      <c r="C46" s="24"/>
      <c r="D46" s="24"/>
      <c r="E46" s="24"/>
      <c r="F46" s="24"/>
      <c r="G46" s="24"/>
      <c r="H46" s="24"/>
    </row>
    <row r="47" spans="2:9" ht="16.2" x14ac:dyDescent="0.3">
      <c r="B47" s="8" t="s">
        <v>43</v>
      </c>
      <c r="C47" s="8" t="s">
        <v>64</v>
      </c>
      <c r="D47" s="8" t="s">
        <v>44</v>
      </c>
      <c r="E47" s="8" t="s">
        <v>45</v>
      </c>
      <c r="F47" s="8" t="s">
        <v>50</v>
      </c>
      <c r="G47" s="8" t="s">
        <v>47</v>
      </c>
      <c r="H47" s="8" t="s">
        <v>46</v>
      </c>
      <c r="I47" s="8" t="s">
        <v>60</v>
      </c>
    </row>
    <row r="48" spans="2:9" x14ac:dyDescent="0.3">
      <c r="B48" s="6">
        <v>44866</v>
      </c>
      <c r="C48" s="5">
        <v>6</v>
      </c>
      <c r="D48" s="5">
        <v>-11</v>
      </c>
      <c r="E48" s="4">
        <f t="shared" ref="E48:E59" si="15">C48*D48</f>
        <v>-66</v>
      </c>
      <c r="F48" s="1">
        <f>D48^2</f>
        <v>121</v>
      </c>
      <c r="G48" s="10">
        <f>$C$62+($C$63*D48)</f>
        <v>5.64</v>
      </c>
      <c r="H48" s="10">
        <f t="shared" ref="H48:H59" si="16">ABS(C48-G48)</f>
        <v>0.36000000000000032</v>
      </c>
      <c r="I48" s="9">
        <f>H48/C48</f>
        <v>6.0000000000000053E-2</v>
      </c>
    </row>
    <row r="49" spans="2:9" x14ac:dyDescent="0.3">
      <c r="B49" s="6">
        <v>44896</v>
      </c>
      <c r="C49" s="5">
        <v>6</v>
      </c>
      <c r="D49" s="5">
        <v>-9</v>
      </c>
      <c r="E49" s="4">
        <f t="shared" si="15"/>
        <v>-54</v>
      </c>
      <c r="F49" s="1">
        <f t="shared" ref="F49:F59" si="17">D49^2</f>
        <v>81</v>
      </c>
      <c r="G49" s="10">
        <f t="shared" ref="G49:G59" si="18">$C$62+($C$63*D49)</f>
        <v>5.66</v>
      </c>
      <c r="H49" s="10">
        <f t="shared" si="16"/>
        <v>0.33999999999999986</v>
      </c>
      <c r="I49" s="9">
        <f t="shared" ref="I49:I59" si="19">H49/C49</f>
        <v>5.6666666666666643E-2</v>
      </c>
    </row>
    <row r="50" spans="2:9" x14ac:dyDescent="0.3">
      <c r="B50" s="6">
        <v>44927</v>
      </c>
      <c r="C50" s="5">
        <v>6</v>
      </c>
      <c r="D50" s="5">
        <v>-7</v>
      </c>
      <c r="E50" s="4">
        <f t="shared" si="15"/>
        <v>-42</v>
      </c>
      <c r="F50" s="1">
        <f t="shared" si="17"/>
        <v>49</v>
      </c>
      <c r="G50" s="10">
        <f t="shared" si="18"/>
        <v>5.68</v>
      </c>
      <c r="H50" s="10">
        <f t="shared" si="16"/>
        <v>0.32000000000000028</v>
      </c>
      <c r="I50" s="9">
        <f t="shared" si="19"/>
        <v>5.3333333333333378E-2</v>
      </c>
    </row>
    <row r="51" spans="2:9" x14ac:dyDescent="0.3">
      <c r="B51" s="6">
        <v>44958</v>
      </c>
      <c r="C51" s="5">
        <v>6</v>
      </c>
      <c r="D51" s="5">
        <v>-5</v>
      </c>
      <c r="E51" s="4">
        <f t="shared" si="15"/>
        <v>-30</v>
      </c>
      <c r="F51" s="1">
        <f t="shared" si="17"/>
        <v>25</v>
      </c>
      <c r="G51" s="10">
        <f t="shared" si="18"/>
        <v>5.7</v>
      </c>
      <c r="H51" s="10">
        <f t="shared" si="16"/>
        <v>0.29999999999999982</v>
      </c>
      <c r="I51" s="9">
        <f t="shared" si="19"/>
        <v>4.9999999999999968E-2</v>
      </c>
    </row>
    <row r="52" spans="2:9" x14ac:dyDescent="0.3">
      <c r="B52" s="6">
        <v>44986</v>
      </c>
      <c r="C52" s="5">
        <v>6</v>
      </c>
      <c r="D52" s="5">
        <v>-3</v>
      </c>
      <c r="E52" s="4">
        <f t="shared" si="15"/>
        <v>-18</v>
      </c>
      <c r="F52" s="1">
        <f t="shared" si="17"/>
        <v>9</v>
      </c>
      <c r="G52" s="10">
        <f t="shared" si="18"/>
        <v>5.72</v>
      </c>
      <c r="H52" s="10">
        <f t="shared" si="16"/>
        <v>0.28000000000000025</v>
      </c>
      <c r="I52" s="9">
        <f t="shared" si="19"/>
        <v>4.666666666666671E-2</v>
      </c>
    </row>
    <row r="53" spans="2:9" x14ac:dyDescent="0.3">
      <c r="B53" s="6">
        <v>45017</v>
      </c>
      <c r="C53" s="5">
        <v>3</v>
      </c>
      <c r="D53" s="5">
        <v>-1</v>
      </c>
      <c r="E53" s="4">
        <f t="shared" si="15"/>
        <v>-3</v>
      </c>
      <c r="F53" s="1">
        <f t="shared" si="17"/>
        <v>1</v>
      </c>
      <c r="G53" s="10">
        <f t="shared" si="18"/>
        <v>5.74</v>
      </c>
      <c r="H53" s="10">
        <f t="shared" si="16"/>
        <v>2.74</v>
      </c>
      <c r="I53" s="9">
        <f t="shared" si="19"/>
        <v>0.91333333333333344</v>
      </c>
    </row>
    <row r="54" spans="2:9" x14ac:dyDescent="0.3">
      <c r="B54" s="6">
        <v>45047</v>
      </c>
      <c r="C54" s="5">
        <v>6</v>
      </c>
      <c r="D54" s="5">
        <v>1</v>
      </c>
      <c r="E54" s="4">
        <f t="shared" si="15"/>
        <v>6</v>
      </c>
      <c r="F54" s="1">
        <f t="shared" si="17"/>
        <v>1</v>
      </c>
      <c r="G54" s="10">
        <f t="shared" si="18"/>
        <v>5.76</v>
      </c>
      <c r="H54" s="10">
        <f t="shared" si="16"/>
        <v>0.24000000000000021</v>
      </c>
      <c r="I54" s="9">
        <f t="shared" si="19"/>
        <v>4.0000000000000036E-2</v>
      </c>
    </row>
    <row r="55" spans="2:9" x14ac:dyDescent="0.3">
      <c r="B55" s="6">
        <v>45078</v>
      </c>
      <c r="C55" s="5">
        <v>6</v>
      </c>
      <c r="D55" s="5">
        <v>3</v>
      </c>
      <c r="E55" s="4">
        <f t="shared" si="15"/>
        <v>18</v>
      </c>
      <c r="F55" s="1">
        <f t="shared" si="17"/>
        <v>9</v>
      </c>
      <c r="G55" s="10">
        <f t="shared" si="18"/>
        <v>5.78</v>
      </c>
      <c r="H55" s="10">
        <f t="shared" si="16"/>
        <v>0.21999999999999975</v>
      </c>
      <c r="I55" s="9">
        <f t="shared" si="19"/>
        <v>3.6666666666666625E-2</v>
      </c>
    </row>
    <row r="56" spans="2:9" x14ac:dyDescent="0.3">
      <c r="B56" s="6">
        <v>45108</v>
      </c>
      <c r="C56" s="5">
        <v>6</v>
      </c>
      <c r="D56" s="5">
        <v>5</v>
      </c>
      <c r="E56" s="4">
        <f t="shared" si="15"/>
        <v>30</v>
      </c>
      <c r="F56" s="1">
        <f t="shared" si="17"/>
        <v>25</v>
      </c>
      <c r="G56" s="10">
        <f t="shared" si="18"/>
        <v>5.8</v>
      </c>
      <c r="H56" s="10">
        <f t="shared" si="16"/>
        <v>0.20000000000000018</v>
      </c>
      <c r="I56" s="9">
        <f t="shared" si="19"/>
        <v>3.3333333333333361E-2</v>
      </c>
    </row>
    <row r="57" spans="2:9" x14ac:dyDescent="0.3">
      <c r="B57" s="6">
        <v>45139</v>
      </c>
      <c r="C57" s="5">
        <v>6</v>
      </c>
      <c r="D57" s="5">
        <v>7</v>
      </c>
      <c r="E57" s="4">
        <f t="shared" si="15"/>
        <v>42</v>
      </c>
      <c r="F57" s="1">
        <f t="shared" si="17"/>
        <v>49</v>
      </c>
      <c r="G57" s="10">
        <f t="shared" si="18"/>
        <v>5.82</v>
      </c>
      <c r="H57" s="10">
        <f t="shared" si="16"/>
        <v>0.17999999999999972</v>
      </c>
      <c r="I57" s="9">
        <f t="shared" si="19"/>
        <v>2.9999999999999954E-2</v>
      </c>
    </row>
    <row r="58" spans="2:9" x14ac:dyDescent="0.3">
      <c r="B58" s="6">
        <v>45170</v>
      </c>
      <c r="C58" s="5">
        <v>6</v>
      </c>
      <c r="D58" s="5">
        <v>9</v>
      </c>
      <c r="E58" s="4">
        <f t="shared" si="15"/>
        <v>54</v>
      </c>
      <c r="F58" s="1">
        <f t="shared" si="17"/>
        <v>81</v>
      </c>
      <c r="G58" s="10">
        <f t="shared" si="18"/>
        <v>5.84</v>
      </c>
      <c r="H58" s="10">
        <f t="shared" si="16"/>
        <v>0.16000000000000014</v>
      </c>
      <c r="I58" s="9">
        <f t="shared" si="19"/>
        <v>2.6666666666666689E-2</v>
      </c>
    </row>
    <row r="59" spans="2:9" x14ac:dyDescent="0.3">
      <c r="B59" s="6">
        <v>45200</v>
      </c>
      <c r="C59" s="5">
        <v>6</v>
      </c>
      <c r="D59" s="5">
        <v>11</v>
      </c>
      <c r="E59" s="4">
        <f t="shared" si="15"/>
        <v>66</v>
      </c>
      <c r="F59" s="1">
        <f t="shared" si="17"/>
        <v>121</v>
      </c>
      <c r="G59" s="10">
        <f t="shared" si="18"/>
        <v>5.86</v>
      </c>
      <c r="H59" s="10">
        <f t="shared" si="16"/>
        <v>0.13999999999999968</v>
      </c>
      <c r="I59" s="9">
        <f t="shared" si="19"/>
        <v>2.3333333333333279E-2</v>
      </c>
    </row>
    <row r="60" spans="2:9" x14ac:dyDescent="0.3">
      <c r="B60" s="3" t="s">
        <v>51</v>
      </c>
      <c r="C60" s="3">
        <f>SUM(C48:C59)</f>
        <v>69</v>
      </c>
      <c r="D60" s="3">
        <f t="shared" ref="D60" si="20">SUM(D48:D59)</f>
        <v>0</v>
      </c>
      <c r="E60" s="3">
        <f t="shared" ref="E60" si="21">SUM(E48:E59)</f>
        <v>3</v>
      </c>
      <c r="F60" s="3">
        <f t="shared" ref="F60" si="22">SUM(F48:F59)</f>
        <v>572</v>
      </c>
      <c r="G60" s="3">
        <f t="shared" ref="G60" si="23">SUM(G48:G59)</f>
        <v>69</v>
      </c>
      <c r="H60" s="11">
        <f>SUM(H48:H59)</f>
        <v>5.48</v>
      </c>
      <c r="I60" s="11">
        <f>SUM(I48:I59)</f>
        <v>1.37</v>
      </c>
    </row>
    <row r="62" spans="2:9" x14ac:dyDescent="0.3">
      <c r="B62" s="7" t="s">
        <v>53</v>
      </c>
      <c r="C62" s="10">
        <f>ROUND(C60/12,2)</f>
        <v>5.75</v>
      </c>
    </row>
    <row r="63" spans="2:9" x14ac:dyDescent="0.3">
      <c r="B63" s="7" t="s">
        <v>54</v>
      </c>
      <c r="C63" s="10">
        <f>ROUND(E60/F60,2)</f>
        <v>0.01</v>
      </c>
    </row>
    <row r="64" spans="2:9" x14ac:dyDescent="0.3">
      <c r="B64" s="7" t="s">
        <v>52</v>
      </c>
      <c r="C64" s="10">
        <f>ROUND(C62+(C63*13),2)</f>
        <v>5.88</v>
      </c>
    </row>
    <row r="66" spans="2:9" x14ac:dyDescent="0.3">
      <c r="B66" s="7" t="s">
        <v>61</v>
      </c>
      <c r="C66" s="10">
        <f>ROUND(I60/12,2)</f>
        <v>0.11</v>
      </c>
      <c r="D66" s="13">
        <v>0.11</v>
      </c>
    </row>
    <row r="68" spans="2:9" x14ac:dyDescent="0.3">
      <c r="B68" s="24" t="s">
        <v>57</v>
      </c>
      <c r="C68" s="24"/>
      <c r="D68" s="24"/>
      <c r="E68" s="24"/>
      <c r="F68" s="24"/>
      <c r="G68" s="24"/>
      <c r="H68" s="24"/>
    </row>
    <row r="69" spans="2:9" ht="16.2" x14ac:dyDescent="0.3">
      <c r="B69" s="8" t="s">
        <v>43</v>
      </c>
      <c r="C69" s="8" t="s">
        <v>64</v>
      </c>
      <c r="D69" s="8" t="s">
        <v>44</v>
      </c>
      <c r="E69" s="8" t="s">
        <v>45</v>
      </c>
      <c r="F69" s="8" t="s">
        <v>50</v>
      </c>
      <c r="G69" s="8" t="s">
        <v>47</v>
      </c>
      <c r="H69" s="8" t="s">
        <v>46</v>
      </c>
      <c r="I69" s="8" t="s">
        <v>60</v>
      </c>
    </row>
    <row r="70" spans="2:9" x14ac:dyDescent="0.3">
      <c r="B70" s="6">
        <v>44866</v>
      </c>
      <c r="C70" s="5">
        <v>28</v>
      </c>
      <c r="D70" s="5">
        <v>-11</v>
      </c>
      <c r="E70" s="4">
        <f t="shared" ref="E70:E81" si="24">C70*D70</f>
        <v>-308</v>
      </c>
      <c r="F70" s="1">
        <f>D70^2</f>
        <v>121</v>
      </c>
      <c r="G70" s="10">
        <f>$C$84+($C$85*D70)</f>
        <v>23.66</v>
      </c>
      <c r="H70" s="10">
        <f t="shared" ref="H70:H81" si="25">ABS(C70-G70)</f>
        <v>4.34</v>
      </c>
      <c r="I70" s="9">
        <f>H70/C70</f>
        <v>0.155</v>
      </c>
    </row>
    <row r="71" spans="2:9" x14ac:dyDescent="0.3">
      <c r="B71" s="6">
        <v>44896</v>
      </c>
      <c r="C71" s="5">
        <v>26</v>
      </c>
      <c r="D71" s="5">
        <v>-9</v>
      </c>
      <c r="E71" s="4">
        <f t="shared" si="24"/>
        <v>-234</v>
      </c>
      <c r="F71" s="1">
        <f t="shared" ref="F71:F81" si="26">D71^2</f>
        <v>81</v>
      </c>
      <c r="G71" s="10">
        <f t="shared" ref="G71:G81" si="27">$C$84+($C$85*D71)</f>
        <v>23.54</v>
      </c>
      <c r="H71" s="10">
        <f t="shared" si="25"/>
        <v>2.4600000000000009</v>
      </c>
      <c r="I71" s="9">
        <f t="shared" ref="I71:I81" si="28">H71/C71</f>
        <v>9.4615384615384643E-2</v>
      </c>
    </row>
    <row r="72" spans="2:9" x14ac:dyDescent="0.3">
      <c r="B72" s="6">
        <v>44927</v>
      </c>
      <c r="C72" s="5">
        <v>24</v>
      </c>
      <c r="D72" s="5">
        <v>-7</v>
      </c>
      <c r="E72" s="4">
        <f t="shared" si="24"/>
        <v>-168</v>
      </c>
      <c r="F72" s="1">
        <f t="shared" si="26"/>
        <v>49</v>
      </c>
      <c r="G72" s="10">
        <f t="shared" si="27"/>
        <v>23.42</v>
      </c>
      <c r="H72" s="10">
        <f t="shared" si="25"/>
        <v>0.57999999999999829</v>
      </c>
      <c r="I72" s="9">
        <f t="shared" si="28"/>
        <v>2.4166666666666597E-2</v>
      </c>
    </row>
    <row r="73" spans="2:9" x14ac:dyDescent="0.3">
      <c r="B73" s="6">
        <v>44958</v>
      </c>
      <c r="C73" s="5">
        <v>20</v>
      </c>
      <c r="D73" s="5">
        <v>-5</v>
      </c>
      <c r="E73" s="4">
        <f t="shared" si="24"/>
        <v>-100</v>
      </c>
      <c r="F73" s="1">
        <f t="shared" si="26"/>
        <v>25</v>
      </c>
      <c r="G73" s="10">
        <f t="shared" si="27"/>
        <v>23.3</v>
      </c>
      <c r="H73" s="10">
        <f t="shared" si="25"/>
        <v>3.3000000000000007</v>
      </c>
      <c r="I73" s="9">
        <f t="shared" si="28"/>
        <v>0.16500000000000004</v>
      </c>
    </row>
    <row r="74" spans="2:9" x14ac:dyDescent="0.3">
      <c r="B74" s="6">
        <v>44986</v>
      </c>
      <c r="C74" s="5">
        <v>20</v>
      </c>
      <c r="D74" s="5">
        <v>-3</v>
      </c>
      <c r="E74" s="4">
        <f t="shared" si="24"/>
        <v>-60</v>
      </c>
      <c r="F74" s="1">
        <f t="shared" si="26"/>
        <v>9</v>
      </c>
      <c r="G74" s="10">
        <f t="shared" si="27"/>
        <v>23.18</v>
      </c>
      <c r="H74" s="10">
        <f t="shared" si="25"/>
        <v>3.1799999999999997</v>
      </c>
      <c r="I74" s="9">
        <f t="shared" si="28"/>
        <v>0.15899999999999997</v>
      </c>
    </row>
    <row r="75" spans="2:9" x14ac:dyDescent="0.3">
      <c r="B75" s="6">
        <v>45017</v>
      </c>
      <c r="C75" s="5">
        <v>14</v>
      </c>
      <c r="D75" s="5">
        <v>-1</v>
      </c>
      <c r="E75" s="4">
        <f t="shared" si="24"/>
        <v>-14</v>
      </c>
      <c r="F75" s="1">
        <f t="shared" si="26"/>
        <v>1</v>
      </c>
      <c r="G75" s="10">
        <f t="shared" si="27"/>
        <v>23.06</v>
      </c>
      <c r="H75" s="10">
        <f t="shared" si="25"/>
        <v>9.0599999999999987</v>
      </c>
      <c r="I75" s="9">
        <f t="shared" si="28"/>
        <v>0.64714285714285702</v>
      </c>
    </row>
    <row r="76" spans="2:9" x14ac:dyDescent="0.3">
      <c r="B76" s="6">
        <v>45047</v>
      </c>
      <c r="C76" s="5">
        <v>25</v>
      </c>
      <c r="D76" s="5">
        <v>1</v>
      </c>
      <c r="E76" s="4">
        <f t="shared" si="24"/>
        <v>25</v>
      </c>
      <c r="F76" s="1">
        <f t="shared" si="26"/>
        <v>1</v>
      </c>
      <c r="G76" s="10">
        <f t="shared" si="27"/>
        <v>22.94</v>
      </c>
      <c r="H76" s="10">
        <f t="shared" si="25"/>
        <v>2.0599999999999987</v>
      </c>
      <c r="I76" s="9">
        <f t="shared" si="28"/>
        <v>8.2399999999999946E-2</v>
      </c>
    </row>
    <row r="77" spans="2:9" x14ac:dyDescent="0.3">
      <c r="B77" s="6">
        <v>45078</v>
      </c>
      <c r="C77" s="5">
        <v>26</v>
      </c>
      <c r="D77" s="5">
        <v>3</v>
      </c>
      <c r="E77" s="4">
        <f t="shared" si="24"/>
        <v>78</v>
      </c>
      <c r="F77" s="1">
        <f t="shared" si="26"/>
        <v>9</v>
      </c>
      <c r="G77" s="10">
        <f t="shared" si="27"/>
        <v>22.82</v>
      </c>
      <c r="H77" s="10">
        <f t="shared" si="25"/>
        <v>3.1799999999999997</v>
      </c>
      <c r="I77" s="9">
        <f t="shared" si="28"/>
        <v>0.1223076923076923</v>
      </c>
    </row>
    <row r="78" spans="2:9" x14ac:dyDescent="0.3">
      <c r="B78" s="6">
        <v>45108</v>
      </c>
      <c r="C78" s="5">
        <v>24</v>
      </c>
      <c r="D78" s="5">
        <v>5</v>
      </c>
      <c r="E78" s="4">
        <f t="shared" si="24"/>
        <v>120</v>
      </c>
      <c r="F78" s="1">
        <f t="shared" si="26"/>
        <v>25</v>
      </c>
      <c r="G78" s="10">
        <f t="shared" si="27"/>
        <v>22.7</v>
      </c>
      <c r="H78" s="10">
        <f t="shared" si="25"/>
        <v>1.3000000000000007</v>
      </c>
      <c r="I78" s="9">
        <f t="shared" si="28"/>
        <v>5.4166666666666696E-2</v>
      </c>
    </row>
    <row r="79" spans="2:9" x14ac:dyDescent="0.3">
      <c r="B79" s="6">
        <v>45139</v>
      </c>
      <c r="C79" s="5">
        <v>20</v>
      </c>
      <c r="D79" s="5">
        <v>7</v>
      </c>
      <c r="E79" s="4">
        <f t="shared" si="24"/>
        <v>140</v>
      </c>
      <c r="F79" s="1">
        <f t="shared" si="26"/>
        <v>49</v>
      </c>
      <c r="G79" s="10">
        <f t="shared" si="27"/>
        <v>22.58</v>
      </c>
      <c r="H79" s="10">
        <f t="shared" si="25"/>
        <v>2.5799999999999983</v>
      </c>
      <c r="I79" s="9">
        <f t="shared" si="28"/>
        <v>0.12899999999999992</v>
      </c>
    </row>
    <row r="80" spans="2:9" x14ac:dyDescent="0.3">
      <c r="B80" s="6">
        <v>45170</v>
      </c>
      <c r="C80" s="5">
        <v>25</v>
      </c>
      <c r="D80" s="5">
        <v>9</v>
      </c>
      <c r="E80" s="4">
        <f t="shared" si="24"/>
        <v>225</v>
      </c>
      <c r="F80" s="1">
        <f t="shared" si="26"/>
        <v>81</v>
      </c>
      <c r="G80" s="10">
        <f t="shared" si="27"/>
        <v>22.46</v>
      </c>
      <c r="H80" s="10">
        <f t="shared" si="25"/>
        <v>2.5399999999999991</v>
      </c>
      <c r="I80" s="9">
        <f t="shared" si="28"/>
        <v>0.10159999999999997</v>
      </c>
    </row>
    <row r="81" spans="2:9" x14ac:dyDescent="0.3">
      <c r="B81" s="6">
        <v>45200</v>
      </c>
      <c r="C81" s="5">
        <v>24</v>
      </c>
      <c r="D81" s="5">
        <v>11</v>
      </c>
      <c r="E81" s="4">
        <f t="shared" si="24"/>
        <v>264</v>
      </c>
      <c r="F81" s="1">
        <f t="shared" si="26"/>
        <v>121</v>
      </c>
      <c r="G81" s="10">
        <f t="shared" si="27"/>
        <v>22.34</v>
      </c>
      <c r="H81" s="10">
        <f t="shared" si="25"/>
        <v>1.6600000000000001</v>
      </c>
      <c r="I81" s="9">
        <f t="shared" si="28"/>
        <v>6.9166666666666668E-2</v>
      </c>
    </row>
    <row r="82" spans="2:9" x14ac:dyDescent="0.3">
      <c r="B82" s="3" t="s">
        <v>51</v>
      </c>
      <c r="C82" s="3">
        <f>SUM(C70:C81)</f>
        <v>276</v>
      </c>
      <c r="D82" s="3">
        <f t="shared" ref="D82" si="29">SUM(D70:D81)</f>
        <v>0</v>
      </c>
      <c r="E82" s="3">
        <f t="shared" ref="E82" si="30">SUM(E70:E81)</f>
        <v>-32</v>
      </c>
      <c r="F82" s="3">
        <f t="shared" ref="F82" si="31">SUM(F70:F81)</f>
        <v>572</v>
      </c>
      <c r="G82" s="3">
        <f t="shared" ref="G82" si="32">SUM(G70:G81)</f>
        <v>276</v>
      </c>
      <c r="H82" s="11">
        <f>SUM(H70:H81)</f>
        <v>36.239999999999995</v>
      </c>
      <c r="I82" s="11">
        <f>SUM(I70:I81)</f>
        <v>1.8035659340659338</v>
      </c>
    </row>
    <row r="84" spans="2:9" x14ac:dyDescent="0.3">
      <c r="B84" s="7" t="s">
        <v>53</v>
      </c>
      <c r="C84" s="10">
        <f>ROUND(C82/12,2)</f>
        <v>23</v>
      </c>
    </row>
    <row r="85" spans="2:9" x14ac:dyDescent="0.3">
      <c r="B85" s="7" t="s">
        <v>54</v>
      </c>
      <c r="C85" s="10">
        <f>ROUND(E82/F82,2)</f>
        <v>-0.06</v>
      </c>
    </row>
    <row r="86" spans="2:9" x14ac:dyDescent="0.3">
      <c r="B86" s="7" t="s">
        <v>52</v>
      </c>
      <c r="C86" s="10">
        <f>ROUND(C84+(C85*13),2)</f>
        <v>22.22</v>
      </c>
    </row>
    <row r="88" spans="2:9" x14ac:dyDescent="0.3">
      <c r="B88" s="7" t="s">
        <v>61</v>
      </c>
      <c r="C88" s="10">
        <f>ROUND(I82/12,2)</f>
        <v>0.15</v>
      </c>
      <c r="D88" s="13">
        <v>0.15</v>
      </c>
    </row>
    <row r="90" spans="2:9" x14ac:dyDescent="0.3">
      <c r="B90" s="24" t="s">
        <v>58</v>
      </c>
      <c r="C90" s="24"/>
      <c r="D90" s="24"/>
      <c r="E90" s="24"/>
      <c r="F90" s="24"/>
      <c r="G90" s="24"/>
      <c r="H90" s="24"/>
    </row>
    <row r="91" spans="2:9" ht="16.2" x14ac:dyDescent="0.3">
      <c r="B91" s="8" t="s">
        <v>43</v>
      </c>
      <c r="C91" s="8" t="s">
        <v>64</v>
      </c>
      <c r="D91" s="8" t="s">
        <v>44</v>
      </c>
      <c r="E91" s="8" t="s">
        <v>45</v>
      </c>
      <c r="F91" s="8" t="s">
        <v>50</v>
      </c>
      <c r="G91" s="8" t="s">
        <v>47</v>
      </c>
      <c r="H91" s="8" t="s">
        <v>46</v>
      </c>
      <c r="I91" s="8" t="s">
        <v>60</v>
      </c>
    </row>
    <row r="92" spans="2:9" x14ac:dyDescent="0.3">
      <c r="B92" s="6">
        <v>44866</v>
      </c>
      <c r="C92" s="5">
        <v>59</v>
      </c>
      <c r="D92" s="5">
        <v>-11</v>
      </c>
      <c r="E92" s="4">
        <f t="shared" ref="E92:E103" si="33">C92*D92</f>
        <v>-649</v>
      </c>
      <c r="F92" s="1">
        <f>D92^2</f>
        <v>121</v>
      </c>
      <c r="G92" s="10">
        <f>$C$106+($C$107*D92)</f>
        <v>56.88</v>
      </c>
      <c r="H92" s="10">
        <f t="shared" ref="H92:H103" si="34">ABS(C92-G92)</f>
        <v>2.1199999999999974</v>
      </c>
      <c r="I92" s="9">
        <f>H92/C92</f>
        <v>3.5932203389830462E-2</v>
      </c>
    </row>
    <row r="93" spans="2:9" x14ac:dyDescent="0.3">
      <c r="B93" s="6">
        <v>44896</v>
      </c>
      <c r="C93" s="5">
        <v>60</v>
      </c>
      <c r="D93" s="5">
        <v>-9</v>
      </c>
      <c r="E93" s="4">
        <f t="shared" si="33"/>
        <v>-540</v>
      </c>
      <c r="F93" s="1">
        <f t="shared" ref="F93:F103" si="35">D93^2</f>
        <v>81</v>
      </c>
      <c r="G93" s="10">
        <f t="shared" ref="G93:G103" si="36">$C$106+($C$107*D93)</f>
        <v>56.660000000000004</v>
      </c>
      <c r="H93" s="10">
        <f t="shared" si="34"/>
        <v>3.3399999999999963</v>
      </c>
      <c r="I93" s="9">
        <f t="shared" ref="I93:I103" si="37">H93/C93</f>
        <v>5.5666666666666607E-2</v>
      </c>
    </row>
    <row r="94" spans="2:9" x14ac:dyDescent="0.3">
      <c r="B94" s="6">
        <v>44927</v>
      </c>
      <c r="C94" s="5">
        <v>55</v>
      </c>
      <c r="D94" s="5">
        <v>-7</v>
      </c>
      <c r="E94" s="4">
        <f t="shared" si="33"/>
        <v>-385</v>
      </c>
      <c r="F94" s="1">
        <f t="shared" si="35"/>
        <v>49</v>
      </c>
      <c r="G94" s="10">
        <f t="shared" si="36"/>
        <v>56.440000000000005</v>
      </c>
      <c r="H94" s="10">
        <f t="shared" si="34"/>
        <v>1.4400000000000048</v>
      </c>
      <c r="I94" s="9">
        <f t="shared" si="37"/>
        <v>2.6181818181818271E-2</v>
      </c>
    </row>
    <row r="95" spans="2:9" x14ac:dyDescent="0.3">
      <c r="B95" s="6">
        <v>44958</v>
      </c>
      <c r="C95" s="5">
        <v>54</v>
      </c>
      <c r="D95" s="5">
        <v>-5</v>
      </c>
      <c r="E95" s="4">
        <f t="shared" si="33"/>
        <v>-270</v>
      </c>
      <c r="F95" s="1">
        <f t="shared" si="35"/>
        <v>25</v>
      </c>
      <c r="G95" s="10">
        <f t="shared" si="36"/>
        <v>56.22</v>
      </c>
      <c r="H95" s="10">
        <f t="shared" si="34"/>
        <v>2.2199999999999989</v>
      </c>
      <c r="I95" s="9">
        <f t="shared" si="37"/>
        <v>4.1111111111111091E-2</v>
      </c>
    </row>
    <row r="96" spans="2:9" x14ac:dyDescent="0.3">
      <c r="B96" s="6">
        <v>44986</v>
      </c>
      <c r="C96" s="5">
        <v>50</v>
      </c>
      <c r="D96" s="5">
        <v>-3</v>
      </c>
      <c r="E96" s="4">
        <f t="shared" si="33"/>
        <v>-150</v>
      </c>
      <c r="F96" s="1">
        <f t="shared" si="35"/>
        <v>9</v>
      </c>
      <c r="G96" s="10">
        <f t="shared" si="36"/>
        <v>56</v>
      </c>
      <c r="H96" s="10">
        <f t="shared" si="34"/>
        <v>6</v>
      </c>
      <c r="I96" s="9">
        <f t="shared" si="37"/>
        <v>0.12</v>
      </c>
    </row>
    <row r="97" spans="2:9" x14ac:dyDescent="0.3">
      <c r="B97" s="6">
        <v>45017</v>
      </c>
      <c r="C97" s="5">
        <v>52</v>
      </c>
      <c r="D97" s="5">
        <v>-1</v>
      </c>
      <c r="E97" s="4">
        <f t="shared" si="33"/>
        <v>-52</v>
      </c>
      <c r="F97" s="1">
        <f t="shared" si="35"/>
        <v>1</v>
      </c>
      <c r="G97" s="10">
        <f t="shared" si="36"/>
        <v>55.78</v>
      </c>
      <c r="H97" s="10">
        <f t="shared" si="34"/>
        <v>3.7800000000000011</v>
      </c>
      <c r="I97" s="9">
        <f t="shared" si="37"/>
        <v>7.2692307692307709E-2</v>
      </c>
    </row>
    <row r="98" spans="2:9" x14ac:dyDescent="0.3">
      <c r="B98" s="6">
        <v>45047</v>
      </c>
      <c r="C98" s="5">
        <v>56</v>
      </c>
      <c r="D98" s="5">
        <v>1</v>
      </c>
      <c r="E98" s="4">
        <f t="shared" si="33"/>
        <v>56</v>
      </c>
      <c r="F98" s="1">
        <f t="shared" si="35"/>
        <v>1</v>
      </c>
      <c r="G98" s="10">
        <f t="shared" si="36"/>
        <v>55.56</v>
      </c>
      <c r="H98" s="10">
        <f t="shared" si="34"/>
        <v>0.43999999999999773</v>
      </c>
      <c r="I98" s="9">
        <f t="shared" si="37"/>
        <v>7.857142857142816E-3</v>
      </c>
    </row>
    <row r="99" spans="2:9" x14ac:dyDescent="0.3">
      <c r="B99" s="6">
        <v>45078</v>
      </c>
      <c r="C99" s="5">
        <v>60</v>
      </c>
      <c r="D99" s="5">
        <v>3</v>
      </c>
      <c r="E99" s="4">
        <f t="shared" si="33"/>
        <v>180</v>
      </c>
      <c r="F99" s="1">
        <f t="shared" si="35"/>
        <v>9</v>
      </c>
      <c r="G99" s="10">
        <f t="shared" si="36"/>
        <v>55.34</v>
      </c>
      <c r="H99" s="10">
        <f t="shared" si="34"/>
        <v>4.6599999999999966</v>
      </c>
      <c r="I99" s="9">
        <f t="shared" si="37"/>
        <v>7.7666666666666606E-2</v>
      </c>
    </row>
    <row r="100" spans="2:9" x14ac:dyDescent="0.3">
      <c r="B100" s="6">
        <v>45108</v>
      </c>
      <c r="C100" s="5">
        <v>60</v>
      </c>
      <c r="D100" s="5">
        <v>5</v>
      </c>
      <c r="E100" s="4">
        <f t="shared" si="33"/>
        <v>300</v>
      </c>
      <c r="F100" s="1">
        <f t="shared" si="35"/>
        <v>25</v>
      </c>
      <c r="G100" s="10">
        <f t="shared" si="36"/>
        <v>55.120000000000005</v>
      </c>
      <c r="H100" s="10">
        <f t="shared" si="34"/>
        <v>4.8799999999999955</v>
      </c>
      <c r="I100" s="9">
        <f t="shared" si="37"/>
        <v>8.1333333333333258E-2</v>
      </c>
    </row>
    <row r="101" spans="2:9" x14ac:dyDescent="0.3">
      <c r="B101" s="6">
        <v>45139</v>
      </c>
      <c r="C101" s="5">
        <v>58</v>
      </c>
      <c r="D101" s="5">
        <v>7</v>
      </c>
      <c r="E101" s="4">
        <f t="shared" si="33"/>
        <v>406</v>
      </c>
      <c r="F101" s="1">
        <f t="shared" si="35"/>
        <v>49</v>
      </c>
      <c r="G101" s="10">
        <f t="shared" si="36"/>
        <v>54.9</v>
      </c>
      <c r="H101" s="10">
        <f t="shared" si="34"/>
        <v>3.1000000000000014</v>
      </c>
      <c r="I101" s="9">
        <f t="shared" si="37"/>
        <v>5.3448275862068989E-2</v>
      </c>
    </row>
    <row r="102" spans="2:9" x14ac:dyDescent="0.3">
      <c r="B102" s="6">
        <v>45170</v>
      </c>
      <c r="C102" s="5">
        <v>51</v>
      </c>
      <c r="D102" s="5">
        <v>9</v>
      </c>
      <c r="E102" s="4">
        <f t="shared" si="33"/>
        <v>459</v>
      </c>
      <c r="F102" s="1">
        <f t="shared" si="35"/>
        <v>81</v>
      </c>
      <c r="G102" s="10">
        <f t="shared" si="36"/>
        <v>54.68</v>
      </c>
      <c r="H102" s="10">
        <f t="shared" si="34"/>
        <v>3.6799999999999997</v>
      </c>
      <c r="I102" s="9">
        <f t="shared" si="37"/>
        <v>7.2156862745098027E-2</v>
      </c>
    </row>
    <row r="103" spans="2:9" x14ac:dyDescent="0.3">
      <c r="B103" s="6">
        <v>45200</v>
      </c>
      <c r="C103" s="5">
        <v>53</v>
      </c>
      <c r="D103" s="5">
        <v>11</v>
      </c>
      <c r="E103" s="4">
        <f t="shared" si="33"/>
        <v>583</v>
      </c>
      <c r="F103" s="1">
        <f t="shared" si="35"/>
        <v>121</v>
      </c>
      <c r="G103" s="10">
        <f t="shared" si="36"/>
        <v>54.46</v>
      </c>
      <c r="H103" s="10">
        <f t="shared" si="34"/>
        <v>1.4600000000000009</v>
      </c>
      <c r="I103" s="9">
        <f t="shared" si="37"/>
        <v>2.7547169811320771E-2</v>
      </c>
    </row>
    <row r="104" spans="2:9" x14ac:dyDescent="0.3">
      <c r="B104" s="3" t="s">
        <v>51</v>
      </c>
      <c r="C104" s="3">
        <f>SUM(C92:C103)</f>
        <v>668</v>
      </c>
      <c r="D104" s="3">
        <f t="shared" ref="D104" si="38">SUM(D92:D103)</f>
        <v>0</v>
      </c>
      <c r="E104" s="3">
        <f t="shared" ref="E104" si="39">SUM(E92:E103)</f>
        <v>-62</v>
      </c>
      <c r="F104" s="3">
        <f t="shared" ref="F104" si="40">SUM(F92:F103)</f>
        <v>572</v>
      </c>
      <c r="G104" s="3">
        <f t="shared" ref="G104" si="41">SUM(G92:G103)</f>
        <v>668.04</v>
      </c>
      <c r="H104" s="11">
        <f>SUM(H92:H103)</f>
        <v>37.11999999999999</v>
      </c>
      <c r="I104" s="11">
        <f>SUM(I92:I103)</f>
        <v>0.67159355831736467</v>
      </c>
    </row>
    <row r="106" spans="2:9" x14ac:dyDescent="0.3">
      <c r="B106" s="7" t="s">
        <v>53</v>
      </c>
      <c r="C106" s="10">
        <f>ROUND(C104/12,2)</f>
        <v>55.67</v>
      </c>
    </row>
    <row r="107" spans="2:9" x14ac:dyDescent="0.3">
      <c r="B107" s="7" t="s">
        <v>54</v>
      </c>
      <c r="C107" s="10">
        <f>ROUND(E104/F104,2)</f>
        <v>-0.11</v>
      </c>
    </row>
    <row r="108" spans="2:9" x14ac:dyDescent="0.3">
      <c r="B108" s="7" t="s">
        <v>52</v>
      </c>
      <c r="C108" s="10">
        <f>ROUND(C106+(C107*13),2)</f>
        <v>54.24</v>
      </c>
    </row>
    <row r="110" spans="2:9" x14ac:dyDescent="0.3">
      <c r="B110" s="7" t="s">
        <v>61</v>
      </c>
      <c r="C110" s="10">
        <f>ROUND(I104/12,2)</f>
        <v>0.06</v>
      </c>
      <c r="D110" s="13">
        <v>0.06</v>
      </c>
    </row>
    <row r="113" spans="2:9" x14ac:dyDescent="0.3">
      <c r="B113" s="24" t="s">
        <v>59</v>
      </c>
      <c r="C113" s="24"/>
      <c r="D113" s="24"/>
      <c r="E113" s="24"/>
      <c r="F113" s="24"/>
      <c r="G113" s="24"/>
      <c r="H113" s="24"/>
    </row>
    <row r="114" spans="2:9" ht="16.2" x14ac:dyDescent="0.3">
      <c r="B114" s="8" t="s">
        <v>43</v>
      </c>
      <c r="C114" s="8" t="s">
        <v>64</v>
      </c>
      <c r="D114" s="8" t="s">
        <v>44</v>
      </c>
      <c r="E114" s="8" t="s">
        <v>45</v>
      </c>
      <c r="F114" s="8" t="s">
        <v>50</v>
      </c>
      <c r="G114" s="8" t="s">
        <v>47</v>
      </c>
      <c r="H114" s="8" t="s">
        <v>46</v>
      </c>
      <c r="I114" s="8" t="s">
        <v>60</v>
      </c>
    </row>
    <row r="115" spans="2:9" x14ac:dyDescent="0.3">
      <c r="B115" s="6">
        <v>44866</v>
      </c>
      <c r="C115" s="5">
        <v>22</v>
      </c>
      <c r="D115" s="5">
        <v>-11</v>
      </c>
      <c r="E115" s="4">
        <f t="shared" ref="E115:E126" si="42">C115*D115</f>
        <v>-242</v>
      </c>
      <c r="F115" s="1">
        <f>D115^2</f>
        <v>121</v>
      </c>
      <c r="G115" s="10">
        <f>$C$129+($C$130*D115)</f>
        <v>18.45</v>
      </c>
      <c r="H115" s="10">
        <f t="shared" ref="H115:H126" si="43">ABS(C115-G115)</f>
        <v>3.5500000000000007</v>
      </c>
      <c r="I115" s="9">
        <f>H115/C115</f>
        <v>0.1613636363636364</v>
      </c>
    </row>
    <row r="116" spans="2:9" x14ac:dyDescent="0.3">
      <c r="B116" s="6">
        <v>44896</v>
      </c>
      <c r="C116" s="5">
        <v>20</v>
      </c>
      <c r="D116" s="5">
        <v>-9</v>
      </c>
      <c r="E116" s="4">
        <f t="shared" si="42"/>
        <v>-180</v>
      </c>
      <c r="F116" s="1">
        <f t="shared" ref="F116:F126" si="44">D116^2</f>
        <v>81</v>
      </c>
      <c r="G116" s="10">
        <f t="shared" ref="G116:G126" si="45">$C$129+($C$130*D116)</f>
        <v>18.05</v>
      </c>
      <c r="H116" s="10">
        <f t="shared" si="43"/>
        <v>1.9499999999999993</v>
      </c>
      <c r="I116" s="9">
        <f t="shared" ref="I116:I126" si="46">H116/C116</f>
        <v>9.7499999999999962E-2</v>
      </c>
    </row>
    <row r="117" spans="2:9" x14ac:dyDescent="0.3">
      <c r="B117" s="6">
        <v>44927</v>
      </c>
      <c r="C117" s="5">
        <v>16</v>
      </c>
      <c r="D117" s="5">
        <v>-7</v>
      </c>
      <c r="E117" s="4">
        <f t="shared" si="42"/>
        <v>-112</v>
      </c>
      <c r="F117" s="1">
        <f t="shared" si="44"/>
        <v>49</v>
      </c>
      <c r="G117" s="10">
        <f t="shared" si="45"/>
        <v>17.649999999999999</v>
      </c>
      <c r="H117" s="10">
        <f t="shared" si="43"/>
        <v>1.6499999999999986</v>
      </c>
      <c r="I117" s="9">
        <f t="shared" si="46"/>
        <v>0.10312499999999991</v>
      </c>
    </row>
    <row r="118" spans="2:9" x14ac:dyDescent="0.3">
      <c r="B118" s="6">
        <v>44958</v>
      </c>
      <c r="C118" s="5">
        <v>12</v>
      </c>
      <c r="D118" s="5">
        <v>-5</v>
      </c>
      <c r="E118" s="4">
        <f t="shared" si="42"/>
        <v>-60</v>
      </c>
      <c r="F118" s="1">
        <f t="shared" si="44"/>
        <v>25</v>
      </c>
      <c r="G118" s="10">
        <f t="shared" si="45"/>
        <v>17.25</v>
      </c>
      <c r="H118" s="10">
        <f t="shared" si="43"/>
        <v>5.25</v>
      </c>
      <c r="I118" s="9">
        <f t="shared" si="46"/>
        <v>0.4375</v>
      </c>
    </row>
    <row r="119" spans="2:9" x14ac:dyDescent="0.3">
      <c r="B119" s="6">
        <v>44986</v>
      </c>
      <c r="C119" s="5">
        <v>12</v>
      </c>
      <c r="D119" s="5">
        <v>-3</v>
      </c>
      <c r="E119" s="4">
        <f t="shared" si="42"/>
        <v>-36</v>
      </c>
      <c r="F119" s="1">
        <f t="shared" si="44"/>
        <v>9</v>
      </c>
      <c r="G119" s="10">
        <f t="shared" si="45"/>
        <v>16.850000000000001</v>
      </c>
      <c r="H119" s="10">
        <f t="shared" si="43"/>
        <v>4.8500000000000014</v>
      </c>
      <c r="I119" s="9">
        <f t="shared" si="46"/>
        <v>0.40416666666666679</v>
      </c>
    </row>
    <row r="120" spans="2:9" x14ac:dyDescent="0.3">
      <c r="B120" s="6">
        <v>45017</v>
      </c>
      <c r="C120" s="5">
        <v>18</v>
      </c>
      <c r="D120" s="5">
        <v>-1</v>
      </c>
      <c r="E120" s="4">
        <f t="shared" si="42"/>
        <v>-18</v>
      </c>
      <c r="F120" s="1">
        <f t="shared" si="44"/>
        <v>1</v>
      </c>
      <c r="G120" s="10">
        <f t="shared" si="45"/>
        <v>16.45</v>
      </c>
      <c r="H120" s="10">
        <f t="shared" si="43"/>
        <v>1.5500000000000007</v>
      </c>
      <c r="I120" s="9">
        <f t="shared" si="46"/>
        <v>8.6111111111111152E-2</v>
      </c>
    </row>
    <row r="121" spans="2:9" x14ac:dyDescent="0.3">
      <c r="B121" s="6">
        <v>45047</v>
      </c>
      <c r="C121" s="5">
        <v>15</v>
      </c>
      <c r="D121" s="5">
        <v>1</v>
      </c>
      <c r="E121" s="4">
        <f t="shared" si="42"/>
        <v>15</v>
      </c>
      <c r="F121" s="1">
        <f t="shared" si="44"/>
        <v>1</v>
      </c>
      <c r="G121" s="10">
        <f t="shared" si="45"/>
        <v>16.05</v>
      </c>
      <c r="H121" s="10">
        <f t="shared" si="43"/>
        <v>1.0500000000000007</v>
      </c>
      <c r="I121" s="9">
        <f t="shared" si="46"/>
        <v>7.0000000000000048E-2</v>
      </c>
    </row>
    <row r="122" spans="2:9" x14ac:dyDescent="0.3">
      <c r="B122" s="6">
        <v>45078</v>
      </c>
      <c r="C122" s="5">
        <v>16</v>
      </c>
      <c r="D122" s="5">
        <v>3</v>
      </c>
      <c r="E122" s="4">
        <f t="shared" si="42"/>
        <v>48</v>
      </c>
      <c r="F122" s="1">
        <f t="shared" si="44"/>
        <v>9</v>
      </c>
      <c r="G122" s="10">
        <f t="shared" si="45"/>
        <v>15.65</v>
      </c>
      <c r="H122" s="10">
        <f t="shared" si="43"/>
        <v>0.34999999999999964</v>
      </c>
      <c r="I122" s="9">
        <f t="shared" si="46"/>
        <v>2.1874999999999978E-2</v>
      </c>
    </row>
    <row r="123" spans="2:9" x14ac:dyDescent="0.3">
      <c r="B123" s="6">
        <v>45108</v>
      </c>
      <c r="C123" s="5">
        <v>24</v>
      </c>
      <c r="D123" s="5">
        <v>5</v>
      </c>
      <c r="E123" s="4">
        <f t="shared" si="42"/>
        <v>120</v>
      </c>
      <c r="F123" s="1">
        <f t="shared" si="44"/>
        <v>25</v>
      </c>
      <c r="G123" s="10">
        <f t="shared" si="45"/>
        <v>15.25</v>
      </c>
      <c r="H123" s="10">
        <f t="shared" si="43"/>
        <v>8.75</v>
      </c>
      <c r="I123" s="9">
        <f t="shared" si="46"/>
        <v>0.36458333333333331</v>
      </c>
    </row>
    <row r="124" spans="2:9" x14ac:dyDescent="0.3">
      <c r="B124" s="6">
        <v>45139</v>
      </c>
      <c r="C124" s="5">
        <v>16</v>
      </c>
      <c r="D124" s="5">
        <v>7</v>
      </c>
      <c r="E124" s="4">
        <f t="shared" si="42"/>
        <v>112</v>
      </c>
      <c r="F124" s="1">
        <f t="shared" si="44"/>
        <v>49</v>
      </c>
      <c r="G124" s="10">
        <f t="shared" si="45"/>
        <v>14.85</v>
      </c>
      <c r="H124" s="10">
        <f t="shared" si="43"/>
        <v>1.1500000000000004</v>
      </c>
      <c r="I124" s="9">
        <f t="shared" si="46"/>
        <v>7.1875000000000022E-2</v>
      </c>
    </row>
    <row r="125" spans="2:9" x14ac:dyDescent="0.3">
      <c r="B125" s="6">
        <v>45170</v>
      </c>
      <c r="C125" s="5">
        <v>12</v>
      </c>
      <c r="D125" s="5">
        <v>9</v>
      </c>
      <c r="E125" s="4">
        <f t="shared" si="42"/>
        <v>108</v>
      </c>
      <c r="F125" s="1">
        <f t="shared" si="44"/>
        <v>81</v>
      </c>
      <c r="G125" s="10">
        <f t="shared" si="45"/>
        <v>14.45</v>
      </c>
      <c r="H125" s="10">
        <f t="shared" si="43"/>
        <v>2.4499999999999993</v>
      </c>
      <c r="I125" s="9">
        <f t="shared" si="46"/>
        <v>0.20416666666666661</v>
      </c>
    </row>
    <row r="126" spans="2:9" x14ac:dyDescent="0.3">
      <c r="B126" s="6">
        <v>45200</v>
      </c>
      <c r="C126" s="5">
        <v>12</v>
      </c>
      <c r="D126" s="5">
        <v>11</v>
      </c>
      <c r="E126" s="4">
        <f t="shared" si="42"/>
        <v>132</v>
      </c>
      <c r="F126" s="1">
        <f t="shared" si="44"/>
        <v>121</v>
      </c>
      <c r="G126" s="10">
        <f t="shared" si="45"/>
        <v>14.05</v>
      </c>
      <c r="H126" s="10">
        <f t="shared" si="43"/>
        <v>2.0500000000000007</v>
      </c>
      <c r="I126" s="9">
        <f t="shared" si="46"/>
        <v>0.17083333333333339</v>
      </c>
    </row>
    <row r="127" spans="2:9" x14ac:dyDescent="0.3">
      <c r="B127" s="3" t="s">
        <v>51</v>
      </c>
      <c r="C127" s="3">
        <f>SUM(C115:C126)</f>
        <v>195</v>
      </c>
      <c r="D127" s="3">
        <f t="shared" ref="D127" si="47">SUM(D115:D126)</f>
        <v>0</v>
      </c>
      <c r="E127" s="3">
        <f t="shared" ref="E127" si="48">SUM(E115:E126)</f>
        <v>-113</v>
      </c>
      <c r="F127" s="3">
        <f t="shared" ref="F127" si="49">SUM(F115:F126)</f>
        <v>572</v>
      </c>
      <c r="G127" s="3">
        <f t="shared" ref="G127" si="50">SUM(G115:G126)</f>
        <v>195</v>
      </c>
      <c r="H127" s="11">
        <f>SUM(H115:H126)</f>
        <v>34.599999999999994</v>
      </c>
      <c r="I127" s="11">
        <f>SUM(I115:I126)</f>
        <v>2.1930997474747476</v>
      </c>
    </row>
    <row r="129" spans="2:9" x14ac:dyDescent="0.3">
      <c r="B129" s="7" t="s">
        <v>53</v>
      </c>
      <c r="C129" s="10">
        <f>ROUND(C127/12,2)</f>
        <v>16.25</v>
      </c>
    </row>
    <row r="130" spans="2:9" x14ac:dyDescent="0.3">
      <c r="B130" s="7" t="s">
        <v>54</v>
      </c>
      <c r="C130" s="10">
        <f>ROUND(E127/F127,2)</f>
        <v>-0.2</v>
      </c>
    </row>
    <row r="131" spans="2:9" x14ac:dyDescent="0.3">
      <c r="B131" s="7" t="s">
        <v>52</v>
      </c>
      <c r="C131" s="10">
        <f>ROUND(C129+(C130*13),2)</f>
        <v>13.65</v>
      </c>
    </row>
    <row r="133" spans="2:9" x14ac:dyDescent="0.3">
      <c r="B133" s="7" t="s">
        <v>61</v>
      </c>
      <c r="C133" s="10">
        <f>ROUND(I127/12,2)</f>
        <v>0.18</v>
      </c>
      <c r="D133" s="13">
        <v>0.18</v>
      </c>
    </row>
    <row r="136" spans="2:9" x14ac:dyDescent="0.3">
      <c r="B136" s="24" t="s">
        <v>62</v>
      </c>
      <c r="C136" s="24"/>
      <c r="D136" s="24"/>
      <c r="E136" s="24"/>
      <c r="F136" s="24"/>
      <c r="G136" s="24"/>
      <c r="H136" s="24"/>
    </row>
    <row r="137" spans="2:9" ht="16.2" x14ac:dyDescent="0.3">
      <c r="B137" s="8" t="s">
        <v>43</v>
      </c>
      <c r="C137" s="8" t="s">
        <v>64</v>
      </c>
      <c r="D137" s="8" t="s">
        <v>44</v>
      </c>
      <c r="E137" s="8" t="s">
        <v>45</v>
      </c>
      <c r="F137" s="8" t="s">
        <v>50</v>
      </c>
      <c r="G137" s="8" t="s">
        <v>47</v>
      </c>
      <c r="H137" s="8" t="s">
        <v>46</v>
      </c>
      <c r="I137" s="8" t="s">
        <v>60</v>
      </c>
    </row>
    <row r="138" spans="2:9" x14ac:dyDescent="0.3">
      <c r="B138" s="6">
        <v>44866</v>
      </c>
      <c r="C138" s="5">
        <v>24</v>
      </c>
      <c r="D138" s="5">
        <v>-11</v>
      </c>
      <c r="E138" s="4">
        <f t="shared" ref="E138:E147" si="51">C138*D138</f>
        <v>-264</v>
      </c>
      <c r="F138" s="1">
        <f>D138^2</f>
        <v>121</v>
      </c>
      <c r="G138" s="10">
        <f>$C$152+($C$153*D138)</f>
        <v>22.38</v>
      </c>
      <c r="H138" s="10">
        <f t="shared" ref="H138:H149" si="52">ABS(C138-G138)</f>
        <v>1.620000000000001</v>
      </c>
      <c r="I138" s="9">
        <f>H138/C138</f>
        <v>6.7500000000000046E-2</v>
      </c>
    </row>
    <row r="139" spans="2:9" x14ac:dyDescent="0.3">
      <c r="B139" s="6">
        <v>44896</v>
      </c>
      <c r="C139" s="5">
        <v>25</v>
      </c>
      <c r="D139" s="5">
        <v>-9</v>
      </c>
      <c r="E139" s="4">
        <f t="shared" si="51"/>
        <v>-225</v>
      </c>
      <c r="F139" s="1">
        <f t="shared" ref="F139:F149" si="53">D139^2</f>
        <v>81</v>
      </c>
      <c r="G139" s="10">
        <f t="shared" ref="G139:G149" si="54">$C$152+($C$153*D139)</f>
        <v>22.22</v>
      </c>
      <c r="H139" s="10">
        <f t="shared" si="52"/>
        <v>2.7800000000000011</v>
      </c>
      <c r="I139" s="9">
        <f t="shared" ref="I139:I149" si="55">H139/C139</f>
        <v>0.11120000000000005</v>
      </c>
    </row>
    <row r="140" spans="2:9" x14ac:dyDescent="0.3">
      <c r="B140" s="6">
        <v>44927</v>
      </c>
      <c r="C140" s="5">
        <v>20</v>
      </c>
      <c r="D140" s="5">
        <v>-7</v>
      </c>
      <c r="E140" s="4">
        <f t="shared" si="51"/>
        <v>-140</v>
      </c>
      <c r="F140" s="1">
        <f t="shared" si="53"/>
        <v>49</v>
      </c>
      <c r="G140" s="10">
        <f t="shared" si="54"/>
        <v>22.06</v>
      </c>
      <c r="H140" s="10">
        <f t="shared" si="52"/>
        <v>2.0599999999999987</v>
      </c>
      <c r="I140" s="9">
        <f t="shared" si="55"/>
        <v>0.10299999999999994</v>
      </c>
    </row>
    <row r="141" spans="2:9" x14ac:dyDescent="0.3">
      <c r="B141" s="6">
        <v>44958</v>
      </c>
      <c r="C141" s="5">
        <v>22</v>
      </c>
      <c r="D141" s="5">
        <v>-5</v>
      </c>
      <c r="E141" s="4">
        <f t="shared" si="51"/>
        <v>-110</v>
      </c>
      <c r="F141" s="1">
        <f t="shared" si="53"/>
        <v>25</v>
      </c>
      <c r="G141" s="10">
        <f t="shared" si="54"/>
        <v>21.9</v>
      </c>
      <c r="H141" s="10">
        <f t="shared" si="52"/>
        <v>0.10000000000000142</v>
      </c>
      <c r="I141" s="9">
        <f t="shared" si="55"/>
        <v>4.5454545454546103E-3</v>
      </c>
    </row>
    <row r="142" spans="2:9" x14ac:dyDescent="0.3">
      <c r="B142" s="6">
        <v>44986</v>
      </c>
      <c r="C142" s="5">
        <v>18</v>
      </c>
      <c r="D142" s="5">
        <v>-3</v>
      </c>
      <c r="E142" s="4">
        <f t="shared" si="51"/>
        <v>-54</v>
      </c>
      <c r="F142" s="1">
        <f t="shared" si="53"/>
        <v>9</v>
      </c>
      <c r="G142" s="10">
        <f t="shared" si="54"/>
        <v>21.74</v>
      </c>
      <c r="H142" s="10">
        <f t="shared" si="52"/>
        <v>3.7399999999999984</v>
      </c>
      <c r="I142" s="9">
        <f t="shared" si="55"/>
        <v>0.2077777777777777</v>
      </c>
    </row>
    <row r="143" spans="2:9" x14ac:dyDescent="0.3">
      <c r="B143" s="6">
        <v>45017</v>
      </c>
      <c r="C143" s="5">
        <v>18</v>
      </c>
      <c r="D143" s="5">
        <v>-1</v>
      </c>
      <c r="E143" s="4">
        <f t="shared" si="51"/>
        <v>-18</v>
      </c>
      <c r="F143" s="1">
        <f t="shared" si="53"/>
        <v>1</v>
      </c>
      <c r="G143" s="10">
        <f t="shared" si="54"/>
        <v>21.58</v>
      </c>
      <c r="H143" s="10">
        <f t="shared" si="52"/>
        <v>3.5799999999999983</v>
      </c>
      <c r="I143" s="9">
        <f t="shared" si="55"/>
        <v>0.19888888888888878</v>
      </c>
    </row>
    <row r="144" spans="2:9" x14ac:dyDescent="0.3">
      <c r="B144" s="6">
        <v>45047</v>
      </c>
      <c r="C144" s="5">
        <v>20</v>
      </c>
      <c r="D144" s="5">
        <v>1</v>
      </c>
      <c r="E144" s="4">
        <f t="shared" si="51"/>
        <v>20</v>
      </c>
      <c r="F144" s="1">
        <f t="shared" si="53"/>
        <v>1</v>
      </c>
      <c r="G144" s="10">
        <f t="shared" si="54"/>
        <v>21.42</v>
      </c>
      <c r="H144" s="10">
        <f t="shared" si="52"/>
        <v>1.4200000000000017</v>
      </c>
      <c r="I144" s="9">
        <f t="shared" si="55"/>
        <v>7.1000000000000091E-2</v>
      </c>
    </row>
    <row r="145" spans="2:9" x14ac:dyDescent="0.3">
      <c r="B145" s="6">
        <v>45078</v>
      </c>
      <c r="C145" s="5">
        <v>25</v>
      </c>
      <c r="D145" s="5">
        <v>3</v>
      </c>
      <c r="E145" s="4">
        <f t="shared" si="51"/>
        <v>75</v>
      </c>
      <c r="F145" s="1">
        <f t="shared" si="53"/>
        <v>9</v>
      </c>
      <c r="G145" s="10">
        <f t="shared" si="54"/>
        <v>21.26</v>
      </c>
      <c r="H145" s="10">
        <f t="shared" si="52"/>
        <v>3.7399999999999984</v>
      </c>
      <c r="I145" s="9">
        <f t="shared" si="55"/>
        <v>0.14959999999999993</v>
      </c>
    </row>
    <row r="146" spans="2:9" x14ac:dyDescent="0.3">
      <c r="B146" s="6">
        <v>45108</v>
      </c>
      <c r="C146" s="5">
        <v>24</v>
      </c>
      <c r="D146" s="5">
        <v>5</v>
      </c>
      <c r="E146" s="4">
        <f t="shared" si="51"/>
        <v>120</v>
      </c>
      <c r="F146" s="1">
        <f t="shared" si="53"/>
        <v>25</v>
      </c>
      <c r="G146" s="10">
        <f t="shared" si="54"/>
        <v>21.1</v>
      </c>
      <c r="H146" s="10">
        <f t="shared" si="52"/>
        <v>2.8999999999999986</v>
      </c>
      <c r="I146" s="9">
        <f t="shared" si="55"/>
        <v>0.12083333333333328</v>
      </c>
    </row>
    <row r="147" spans="2:9" x14ac:dyDescent="0.3">
      <c r="B147" s="6">
        <v>45139</v>
      </c>
      <c r="C147" s="5">
        <v>22</v>
      </c>
      <c r="D147" s="5">
        <v>7</v>
      </c>
      <c r="E147" s="4">
        <f t="shared" si="51"/>
        <v>154</v>
      </c>
      <c r="F147" s="1">
        <f t="shared" si="53"/>
        <v>49</v>
      </c>
      <c r="G147" s="10">
        <f t="shared" si="54"/>
        <v>20.94</v>
      </c>
      <c r="H147" s="10">
        <f t="shared" si="52"/>
        <v>1.0599999999999987</v>
      </c>
      <c r="I147" s="9">
        <f t="shared" si="55"/>
        <v>4.8181818181818124E-2</v>
      </c>
    </row>
    <row r="148" spans="2:9" x14ac:dyDescent="0.3">
      <c r="B148" s="6">
        <v>45170</v>
      </c>
      <c r="C148" s="5">
        <v>22</v>
      </c>
      <c r="D148" s="5">
        <v>9</v>
      </c>
      <c r="E148" s="4">
        <f>C148*D148</f>
        <v>198</v>
      </c>
      <c r="F148" s="1">
        <f t="shared" si="53"/>
        <v>81</v>
      </c>
      <c r="G148" s="10">
        <f t="shared" si="54"/>
        <v>20.78</v>
      </c>
      <c r="H148" s="10">
        <f t="shared" si="52"/>
        <v>1.2199999999999989</v>
      </c>
      <c r="I148" s="9">
        <f t="shared" si="55"/>
        <v>5.5454545454545402E-2</v>
      </c>
    </row>
    <row r="149" spans="2:9" x14ac:dyDescent="0.3">
      <c r="B149" s="6">
        <v>45200</v>
      </c>
      <c r="C149" s="5">
        <v>18</v>
      </c>
      <c r="D149" s="5">
        <v>11</v>
      </c>
      <c r="E149" s="4">
        <f>C149*D149</f>
        <v>198</v>
      </c>
      <c r="F149" s="1">
        <f t="shared" si="53"/>
        <v>121</v>
      </c>
      <c r="G149" s="10">
        <f t="shared" si="54"/>
        <v>20.62</v>
      </c>
      <c r="H149" s="10">
        <f t="shared" si="52"/>
        <v>2.620000000000001</v>
      </c>
      <c r="I149" s="9">
        <f t="shared" si="55"/>
        <v>0.1455555555555556</v>
      </c>
    </row>
    <row r="150" spans="2:9" x14ac:dyDescent="0.3">
      <c r="B150" s="3" t="s">
        <v>51</v>
      </c>
      <c r="C150" s="3">
        <f>SUM(C138:C149)</f>
        <v>258</v>
      </c>
      <c r="D150" s="3">
        <f t="shared" ref="D150:G150" si="56">SUM(D138:D149)</f>
        <v>0</v>
      </c>
      <c r="E150" s="3">
        <f t="shared" si="56"/>
        <v>-46</v>
      </c>
      <c r="F150" s="3">
        <f t="shared" si="56"/>
        <v>572</v>
      </c>
      <c r="G150" s="3">
        <f t="shared" si="56"/>
        <v>258</v>
      </c>
      <c r="H150" s="11">
        <f>SUM(H138:H149)</f>
        <v>26.839999999999996</v>
      </c>
      <c r="I150" s="11">
        <f>SUM(I138:I149)</f>
        <v>1.2835373737373736</v>
      </c>
    </row>
    <row r="152" spans="2:9" x14ac:dyDescent="0.3">
      <c r="B152" s="7" t="s">
        <v>53</v>
      </c>
      <c r="C152" s="10">
        <f>ROUND(C150/12,2)</f>
        <v>21.5</v>
      </c>
    </row>
    <row r="153" spans="2:9" x14ac:dyDescent="0.3">
      <c r="B153" s="7" t="s">
        <v>54</v>
      </c>
      <c r="C153" s="10">
        <f>ROUND(E150/F150,2)</f>
        <v>-0.08</v>
      </c>
    </row>
    <row r="154" spans="2:9" x14ac:dyDescent="0.3">
      <c r="B154" s="7" t="s">
        <v>52</v>
      </c>
      <c r="C154" s="10">
        <f>ROUND(C152+(C153*13),2)</f>
        <v>20.46</v>
      </c>
    </row>
    <row r="156" spans="2:9" x14ac:dyDescent="0.3">
      <c r="B156" s="7" t="s">
        <v>61</v>
      </c>
      <c r="C156" s="10">
        <f>ROUND(I150/12,2)</f>
        <v>0.11</v>
      </c>
      <c r="D156" s="13">
        <v>0.11</v>
      </c>
    </row>
    <row r="159" spans="2:9" x14ac:dyDescent="0.3">
      <c r="B159" s="24" t="s">
        <v>14</v>
      </c>
      <c r="C159" s="24"/>
      <c r="D159" s="24"/>
      <c r="E159" s="24"/>
      <c r="F159" s="24"/>
      <c r="G159" s="24"/>
      <c r="H159" s="24"/>
    </row>
    <row r="160" spans="2:9" ht="16.2" x14ac:dyDescent="0.3">
      <c r="B160" s="8" t="s">
        <v>43</v>
      </c>
      <c r="C160" s="8" t="s">
        <v>64</v>
      </c>
      <c r="D160" s="8" t="s">
        <v>44</v>
      </c>
      <c r="E160" s="8" t="s">
        <v>45</v>
      </c>
      <c r="F160" s="8" t="s">
        <v>50</v>
      </c>
      <c r="G160" s="8" t="s">
        <v>47</v>
      </c>
      <c r="H160" s="8" t="s">
        <v>46</v>
      </c>
      <c r="I160" s="8" t="s">
        <v>60</v>
      </c>
    </row>
    <row r="161" spans="2:9" x14ac:dyDescent="0.3">
      <c r="B161" s="6">
        <v>44866</v>
      </c>
      <c r="C161" s="5">
        <v>15</v>
      </c>
      <c r="D161" s="5">
        <v>-11</v>
      </c>
      <c r="E161" s="4">
        <f t="shared" ref="E161:E172" si="57">C161*D161</f>
        <v>-165</v>
      </c>
      <c r="F161" s="1">
        <f>D161^2</f>
        <v>121</v>
      </c>
      <c r="G161" s="10">
        <f>$C$175+($C$176*D161)</f>
        <v>13.53</v>
      </c>
      <c r="H161" s="10">
        <f t="shared" ref="H161:H172" si="58">ABS(C161-G161)</f>
        <v>1.4700000000000006</v>
      </c>
      <c r="I161" s="9">
        <f>H161/C161</f>
        <v>9.8000000000000045E-2</v>
      </c>
    </row>
    <row r="162" spans="2:9" x14ac:dyDescent="0.3">
      <c r="B162" s="6">
        <v>44896</v>
      </c>
      <c r="C162" s="5">
        <v>16</v>
      </c>
      <c r="D162" s="5">
        <v>-9</v>
      </c>
      <c r="E162" s="4">
        <f t="shared" si="57"/>
        <v>-144</v>
      </c>
      <c r="F162" s="1">
        <f t="shared" ref="F162:F172" si="59">D162^2</f>
        <v>81</v>
      </c>
      <c r="G162" s="10">
        <f t="shared" ref="G162:G172" si="60">$C$175+($C$176*D162)</f>
        <v>13.51</v>
      </c>
      <c r="H162" s="10">
        <f t="shared" si="58"/>
        <v>2.4900000000000002</v>
      </c>
      <c r="I162" s="9">
        <f t="shared" ref="I162:I172" si="61">H162/C162</f>
        <v>0.15562500000000001</v>
      </c>
    </row>
    <row r="163" spans="2:9" x14ac:dyDescent="0.3">
      <c r="B163" s="6">
        <v>44927</v>
      </c>
      <c r="C163" s="5">
        <v>12</v>
      </c>
      <c r="D163" s="5">
        <v>-7</v>
      </c>
      <c r="E163" s="4">
        <f t="shared" si="57"/>
        <v>-84</v>
      </c>
      <c r="F163" s="1">
        <f t="shared" si="59"/>
        <v>49</v>
      </c>
      <c r="G163" s="10">
        <f t="shared" si="60"/>
        <v>13.49</v>
      </c>
      <c r="H163" s="10">
        <f t="shared" si="58"/>
        <v>1.4900000000000002</v>
      </c>
      <c r="I163" s="9">
        <f t="shared" si="61"/>
        <v>0.12416666666666669</v>
      </c>
    </row>
    <row r="164" spans="2:9" x14ac:dyDescent="0.3">
      <c r="B164" s="6">
        <v>44958</v>
      </c>
      <c r="C164" s="5">
        <v>10</v>
      </c>
      <c r="D164" s="5">
        <v>-5</v>
      </c>
      <c r="E164" s="4">
        <f t="shared" si="57"/>
        <v>-50</v>
      </c>
      <c r="F164" s="1">
        <f t="shared" si="59"/>
        <v>25</v>
      </c>
      <c r="G164" s="10">
        <f t="shared" si="60"/>
        <v>13.47</v>
      </c>
      <c r="H164" s="10">
        <f t="shared" si="58"/>
        <v>3.4700000000000006</v>
      </c>
      <c r="I164" s="9">
        <f t="shared" si="61"/>
        <v>0.34700000000000009</v>
      </c>
    </row>
    <row r="165" spans="2:9" x14ac:dyDescent="0.3">
      <c r="B165" s="6">
        <v>44986</v>
      </c>
      <c r="C165" s="5">
        <v>16</v>
      </c>
      <c r="D165" s="5">
        <v>-3</v>
      </c>
      <c r="E165" s="4">
        <f t="shared" si="57"/>
        <v>-48</v>
      </c>
      <c r="F165" s="1">
        <f t="shared" si="59"/>
        <v>9</v>
      </c>
      <c r="G165" s="10">
        <f t="shared" si="60"/>
        <v>13.45</v>
      </c>
      <c r="H165" s="10">
        <f t="shared" si="58"/>
        <v>2.5500000000000007</v>
      </c>
      <c r="I165" s="9">
        <f t="shared" si="61"/>
        <v>0.15937500000000004</v>
      </c>
    </row>
    <row r="166" spans="2:9" x14ac:dyDescent="0.3">
      <c r="B166" s="6">
        <v>45017</v>
      </c>
      <c r="C166" s="5">
        <v>12</v>
      </c>
      <c r="D166" s="5">
        <v>-1</v>
      </c>
      <c r="E166" s="4">
        <f t="shared" si="57"/>
        <v>-12</v>
      </c>
      <c r="F166" s="1">
        <f t="shared" si="59"/>
        <v>1</v>
      </c>
      <c r="G166" s="10">
        <f t="shared" si="60"/>
        <v>13.43</v>
      </c>
      <c r="H166" s="10">
        <f t="shared" si="58"/>
        <v>1.4299999999999997</v>
      </c>
      <c r="I166" s="9">
        <f t="shared" si="61"/>
        <v>0.11916666666666664</v>
      </c>
    </row>
    <row r="167" spans="2:9" x14ac:dyDescent="0.3">
      <c r="B167" s="6">
        <v>45047</v>
      </c>
      <c r="C167" s="5">
        <v>12</v>
      </c>
      <c r="D167" s="5">
        <v>1</v>
      </c>
      <c r="E167" s="4">
        <f t="shared" si="57"/>
        <v>12</v>
      </c>
      <c r="F167" s="1">
        <f t="shared" si="59"/>
        <v>1</v>
      </c>
      <c r="G167" s="10">
        <f t="shared" si="60"/>
        <v>13.41</v>
      </c>
      <c r="H167" s="10">
        <f t="shared" si="58"/>
        <v>1.4100000000000001</v>
      </c>
      <c r="I167" s="9">
        <f t="shared" si="61"/>
        <v>0.11750000000000001</v>
      </c>
    </row>
    <row r="168" spans="2:9" x14ac:dyDescent="0.3">
      <c r="B168" s="6">
        <v>45078</v>
      </c>
      <c r="C168" s="5">
        <v>14</v>
      </c>
      <c r="D168" s="5">
        <v>3</v>
      </c>
      <c r="E168" s="4">
        <f t="shared" si="57"/>
        <v>42</v>
      </c>
      <c r="F168" s="1">
        <f t="shared" si="59"/>
        <v>9</v>
      </c>
      <c r="G168" s="10">
        <f t="shared" si="60"/>
        <v>13.39</v>
      </c>
      <c r="H168" s="10">
        <f t="shared" si="58"/>
        <v>0.60999999999999943</v>
      </c>
      <c r="I168" s="9">
        <f t="shared" si="61"/>
        <v>4.3571428571428532E-2</v>
      </c>
    </row>
    <row r="169" spans="2:9" x14ac:dyDescent="0.3">
      <c r="B169" s="6">
        <v>45108</v>
      </c>
      <c r="C169" s="5">
        <v>12</v>
      </c>
      <c r="D169" s="5">
        <v>5</v>
      </c>
      <c r="E169" s="4">
        <f t="shared" si="57"/>
        <v>60</v>
      </c>
      <c r="F169" s="1">
        <f t="shared" si="59"/>
        <v>25</v>
      </c>
      <c r="G169" s="10">
        <f t="shared" si="60"/>
        <v>13.37</v>
      </c>
      <c r="H169" s="10">
        <f t="shared" si="58"/>
        <v>1.3699999999999992</v>
      </c>
      <c r="I169" s="9">
        <f t="shared" si="61"/>
        <v>0.1141666666666666</v>
      </c>
    </row>
    <row r="170" spans="2:9" x14ac:dyDescent="0.3">
      <c r="B170" s="6">
        <v>45139</v>
      </c>
      <c r="C170" s="5">
        <v>12</v>
      </c>
      <c r="D170" s="5">
        <v>7</v>
      </c>
      <c r="E170" s="4">
        <f t="shared" si="57"/>
        <v>84</v>
      </c>
      <c r="F170" s="1">
        <f t="shared" si="59"/>
        <v>49</v>
      </c>
      <c r="G170" s="10">
        <f t="shared" si="60"/>
        <v>13.35</v>
      </c>
      <c r="H170" s="10">
        <f t="shared" si="58"/>
        <v>1.3499999999999996</v>
      </c>
      <c r="I170" s="9">
        <f t="shared" si="61"/>
        <v>0.11249999999999998</v>
      </c>
    </row>
    <row r="171" spans="2:9" x14ac:dyDescent="0.3">
      <c r="B171" s="6">
        <v>45170</v>
      </c>
      <c r="C171" s="5">
        <v>15</v>
      </c>
      <c r="D171" s="5">
        <v>9</v>
      </c>
      <c r="E171" s="4">
        <f t="shared" si="57"/>
        <v>135</v>
      </c>
      <c r="F171" s="1">
        <f t="shared" si="59"/>
        <v>81</v>
      </c>
      <c r="G171" s="10">
        <f t="shared" si="60"/>
        <v>13.33</v>
      </c>
      <c r="H171" s="10">
        <f t="shared" si="58"/>
        <v>1.67</v>
      </c>
      <c r="I171" s="9">
        <f t="shared" si="61"/>
        <v>0.11133333333333333</v>
      </c>
    </row>
    <row r="172" spans="2:9" x14ac:dyDescent="0.3">
      <c r="B172" s="6">
        <v>45200</v>
      </c>
      <c r="C172" s="5">
        <v>15</v>
      </c>
      <c r="D172" s="5">
        <v>11</v>
      </c>
      <c r="E172" s="4">
        <f t="shared" si="57"/>
        <v>165</v>
      </c>
      <c r="F172" s="1">
        <f t="shared" si="59"/>
        <v>121</v>
      </c>
      <c r="G172" s="10">
        <f t="shared" si="60"/>
        <v>13.31</v>
      </c>
      <c r="H172" s="10">
        <f t="shared" si="58"/>
        <v>1.6899999999999995</v>
      </c>
      <c r="I172" s="9">
        <f t="shared" si="61"/>
        <v>0.11266666666666664</v>
      </c>
    </row>
    <row r="173" spans="2:9" x14ac:dyDescent="0.3">
      <c r="B173" s="3" t="s">
        <v>51</v>
      </c>
      <c r="C173" s="3">
        <f>SUM(C161:C172)</f>
        <v>161</v>
      </c>
      <c r="D173" s="3">
        <f t="shared" ref="D173:G173" si="62">SUM(D161:D172)</f>
        <v>0</v>
      </c>
      <c r="E173" s="3">
        <f t="shared" si="62"/>
        <v>-5</v>
      </c>
      <c r="F173" s="3">
        <f t="shared" si="62"/>
        <v>572</v>
      </c>
      <c r="G173" s="3">
        <f t="shared" si="62"/>
        <v>161.04000000000002</v>
      </c>
      <c r="H173" s="11">
        <f>SUM(H161:H172)</f>
        <v>21</v>
      </c>
      <c r="I173" s="11">
        <f>SUM(I161:I172)</f>
        <v>1.6150714285714285</v>
      </c>
    </row>
    <row r="175" spans="2:9" x14ac:dyDescent="0.3">
      <c r="B175" s="7" t="s">
        <v>53</v>
      </c>
      <c r="C175" s="10">
        <f>ROUND(C173/12,2)</f>
        <v>13.42</v>
      </c>
    </row>
    <row r="176" spans="2:9" x14ac:dyDescent="0.3">
      <c r="B176" s="7" t="s">
        <v>54</v>
      </c>
      <c r="C176" s="10">
        <f>ROUND(E173/F173,2)</f>
        <v>-0.01</v>
      </c>
    </row>
    <row r="177" spans="2:9" x14ac:dyDescent="0.3">
      <c r="B177" s="7" t="s">
        <v>52</v>
      </c>
      <c r="C177" s="10">
        <f>ROUND(C175+(C176*13),2)</f>
        <v>13.29</v>
      </c>
    </row>
    <row r="179" spans="2:9" x14ac:dyDescent="0.3">
      <c r="B179" s="7" t="s">
        <v>61</v>
      </c>
      <c r="C179" s="10">
        <f>ROUND(I173/12,2)</f>
        <v>0.13</v>
      </c>
      <c r="D179" s="13">
        <v>0.13</v>
      </c>
    </row>
    <row r="182" spans="2:9" x14ac:dyDescent="0.3">
      <c r="B182" s="24" t="s">
        <v>8</v>
      </c>
      <c r="C182" s="24"/>
      <c r="D182" s="24"/>
      <c r="E182" s="24"/>
      <c r="F182" s="24"/>
      <c r="G182" s="24"/>
      <c r="H182" s="24"/>
    </row>
    <row r="183" spans="2:9" ht="16.2" x14ac:dyDescent="0.3">
      <c r="B183" s="8" t="s">
        <v>43</v>
      </c>
      <c r="C183" s="8" t="s">
        <v>48</v>
      </c>
      <c r="D183" s="8" t="s">
        <v>44</v>
      </c>
      <c r="E183" s="8" t="s">
        <v>45</v>
      </c>
      <c r="F183" s="8" t="s">
        <v>50</v>
      </c>
      <c r="G183" s="8" t="s">
        <v>47</v>
      </c>
      <c r="H183" s="8" t="s">
        <v>46</v>
      </c>
      <c r="I183" s="8" t="s">
        <v>60</v>
      </c>
    </row>
    <row r="184" spans="2:9" x14ac:dyDescent="0.3">
      <c r="B184" s="6">
        <v>44866</v>
      </c>
      <c r="C184" s="5">
        <v>3</v>
      </c>
      <c r="D184" s="5">
        <v>-11</v>
      </c>
      <c r="E184" s="4">
        <f t="shared" ref="E184:E195" si="63">C184*D184</f>
        <v>-33</v>
      </c>
      <c r="F184" s="1">
        <f>D184^2</f>
        <v>121</v>
      </c>
      <c r="G184" s="10">
        <f t="shared" ref="G184:G195" si="64">$C$198+($C$199*D184)</f>
        <v>2.5300000000000002</v>
      </c>
      <c r="H184" s="10">
        <f>ABS(C184-G184)</f>
        <v>0.46999999999999975</v>
      </c>
      <c r="I184" s="9">
        <f>H184/C184</f>
        <v>0.15666666666666659</v>
      </c>
    </row>
    <row r="185" spans="2:9" x14ac:dyDescent="0.3">
      <c r="B185" s="6">
        <v>44896</v>
      </c>
      <c r="C185" s="5">
        <v>2.8</v>
      </c>
      <c r="D185" s="5">
        <v>-9</v>
      </c>
      <c r="E185" s="4">
        <f t="shared" si="63"/>
        <v>-25.2</v>
      </c>
      <c r="F185" s="1">
        <f t="shared" ref="F185:F195" si="65">D185^2</f>
        <v>81</v>
      </c>
      <c r="G185" s="10">
        <f t="shared" si="64"/>
        <v>2.4900000000000002</v>
      </c>
      <c r="H185" s="10">
        <f t="shared" ref="H185:H195" si="66">ABS(C185-G185)</f>
        <v>0.30999999999999961</v>
      </c>
      <c r="I185" s="9">
        <f t="shared" ref="I185:I195" si="67">H185/C185</f>
        <v>0.11071428571428558</v>
      </c>
    </row>
    <row r="186" spans="2:9" x14ac:dyDescent="0.3">
      <c r="B186" s="6">
        <v>44927</v>
      </c>
      <c r="C186" s="5">
        <v>2</v>
      </c>
      <c r="D186" s="5">
        <v>-7</v>
      </c>
      <c r="E186" s="4">
        <f t="shared" si="63"/>
        <v>-14</v>
      </c>
      <c r="F186" s="1">
        <f t="shared" si="65"/>
        <v>49</v>
      </c>
      <c r="G186" s="10">
        <f t="shared" si="64"/>
        <v>2.4500000000000002</v>
      </c>
      <c r="H186" s="10">
        <f t="shared" si="66"/>
        <v>0.45000000000000018</v>
      </c>
      <c r="I186" s="9">
        <f t="shared" si="67"/>
        <v>0.22500000000000009</v>
      </c>
    </row>
    <row r="187" spans="2:9" x14ac:dyDescent="0.3">
      <c r="B187" s="6">
        <v>44958</v>
      </c>
      <c r="C187" s="5">
        <v>2</v>
      </c>
      <c r="D187" s="5">
        <v>-5</v>
      </c>
      <c r="E187" s="4">
        <f t="shared" si="63"/>
        <v>-10</v>
      </c>
      <c r="F187" s="1">
        <f t="shared" si="65"/>
        <v>25</v>
      </c>
      <c r="G187" s="10">
        <f t="shared" si="64"/>
        <v>2.41</v>
      </c>
      <c r="H187" s="10">
        <f t="shared" si="66"/>
        <v>0.41000000000000014</v>
      </c>
      <c r="I187" s="9">
        <f t="shared" si="67"/>
        <v>0.20500000000000007</v>
      </c>
    </row>
    <row r="188" spans="2:9" x14ac:dyDescent="0.3">
      <c r="B188" s="6">
        <v>44986</v>
      </c>
      <c r="C188" s="5">
        <v>2</v>
      </c>
      <c r="D188" s="5">
        <v>-3</v>
      </c>
      <c r="E188" s="4">
        <f t="shared" si="63"/>
        <v>-6</v>
      </c>
      <c r="F188" s="1">
        <f t="shared" si="65"/>
        <v>9</v>
      </c>
      <c r="G188" s="10">
        <f t="shared" si="64"/>
        <v>2.37</v>
      </c>
      <c r="H188" s="10">
        <f t="shared" si="66"/>
        <v>0.37000000000000011</v>
      </c>
      <c r="I188" s="9">
        <f t="shared" si="67"/>
        <v>0.18500000000000005</v>
      </c>
    </row>
    <row r="189" spans="2:9" x14ac:dyDescent="0.3">
      <c r="B189" s="6">
        <v>45017</v>
      </c>
      <c r="C189" s="5">
        <v>2</v>
      </c>
      <c r="D189" s="5">
        <v>-1</v>
      </c>
      <c r="E189" s="4">
        <f t="shared" si="63"/>
        <v>-2</v>
      </c>
      <c r="F189" s="1">
        <f t="shared" si="65"/>
        <v>1</v>
      </c>
      <c r="G189" s="10">
        <f t="shared" si="64"/>
        <v>2.33</v>
      </c>
      <c r="H189" s="10">
        <f t="shared" si="66"/>
        <v>0.33000000000000007</v>
      </c>
      <c r="I189" s="9">
        <f t="shared" si="67"/>
        <v>0.16500000000000004</v>
      </c>
    </row>
    <row r="190" spans="2:9" x14ac:dyDescent="0.3">
      <c r="B190" s="6">
        <v>45047</v>
      </c>
      <c r="C190" s="5">
        <v>2</v>
      </c>
      <c r="D190" s="5">
        <v>1</v>
      </c>
      <c r="E190" s="4">
        <f t="shared" si="63"/>
        <v>2</v>
      </c>
      <c r="F190" s="1">
        <f t="shared" si="65"/>
        <v>1</v>
      </c>
      <c r="G190" s="10">
        <f t="shared" si="64"/>
        <v>2.29</v>
      </c>
      <c r="H190" s="10">
        <f t="shared" si="66"/>
        <v>0.29000000000000004</v>
      </c>
      <c r="I190" s="9">
        <f t="shared" si="67"/>
        <v>0.14500000000000002</v>
      </c>
    </row>
    <row r="191" spans="2:9" x14ac:dyDescent="0.3">
      <c r="B191" s="6">
        <v>45078</v>
      </c>
      <c r="C191" s="5">
        <v>2.5</v>
      </c>
      <c r="D191" s="5">
        <v>3</v>
      </c>
      <c r="E191" s="4">
        <f t="shared" si="63"/>
        <v>7.5</v>
      </c>
      <c r="F191" s="1">
        <f t="shared" si="65"/>
        <v>9</v>
      </c>
      <c r="G191" s="10">
        <f t="shared" si="64"/>
        <v>2.25</v>
      </c>
      <c r="H191" s="10">
        <f t="shared" si="66"/>
        <v>0.25</v>
      </c>
      <c r="I191" s="9">
        <f t="shared" si="67"/>
        <v>0.1</v>
      </c>
    </row>
    <row r="192" spans="2:9" x14ac:dyDescent="0.3">
      <c r="B192" s="6">
        <v>45108</v>
      </c>
      <c r="C192" s="5">
        <v>3</v>
      </c>
      <c r="D192" s="5">
        <v>5</v>
      </c>
      <c r="E192" s="4">
        <f t="shared" si="63"/>
        <v>15</v>
      </c>
      <c r="F192" s="1">
        <f t="shared" si="65"/>
        <v>25</v>
      </c>
      <c r="G192" s="10">
        <f t="shared" si="64"/>
        <v>2.21</v>
      </c>
      <c r="H192" s="10">
        <f t="shared" si="66"/>
        <v>0.79</v>
      </c>
      <c r="I192" s="9">
        <f t="shared" si="67"/>
        <v>0.26333333333333336</v>
      </c>
    </row>
    <row r="193" spans="2:9" x14ac:dyDescent="0.3">
      <c r="B193" s="6">
        <v>45139</v>
      </c>
      <c r="C193" s="5">
        <v>2.4</v>
      </c>
      <c r="D193" s="5">
        <v>7</v>
      </c>
      <c r="E193" s="4">
        <f t="shared" si="63"/>
        <v>16.8</v>
      </c>
      <c r="F193" s="1">
        <f t="shared" si="65"/>
        <v>49</v>
      </c>
      <c r="G193" s="10">
        <f t="shared" si="64"/>
        <v>2.17</v>
      </c>
      <c r="H193" s="10">
        <f t="shared" si="66"/>
        <v>0.22999999999999998</v>
      </c>
      <c r="I193" s="9">
        <f t="shared" si="67"/>
        <v>9.5833333333333326E-2</v>
      </c>
    </row>
    <row r="194" spans="2:9" x14ac:dyDescent="0.3">
      <c r="B194" s="6">
        <v>45170</v>
      </c>
      <c r="C194" s="5">
        <v>2</v>
      </c>
      <c r="D194" s="5">
        <v>9</v>
      </c>
      <c r="E194" s="4">
        <f t="shared" si="63"/>
        <v>18</v>
      </c>
      <c r="F194" s="1">
        <f t="shared" si="65"/>
        <v>81</v>
      </c>
      <c r="G194" s="10">
        <f t="shared" si="64"/>
        <v>2.13</v>
      </c>
      <c r="H194" s="10">
        <f t="shared" si="66"/>
        <v>0.12999999999999989</v>
      </c>
      <c r="I194" s="9">
        <f t="shared" si="67"/>
        <v>6.4999999999999947E-2</v>
      </c>
    </row>
    <row r="195" spans="2:9" x14ac:dyDescent="0.3">
      <c r="B195" s="6">
        <v>45200</v>
      </c>
      <c r="C195" s="5">
        <v>2</v>
      </c>
      <c r="D195" s="5">
        <v>11</v>
      </c>
      <c r="E195" s="4">
        <f t="shared" si="63"/>
        <v>22</v>
      </c>
      <c r="F195" s="1">
        <f t="shared" si="65"/>
        <v>121</v>
      </c>
      <c r="G195" s="10">
        <f t="shared" si="64"/>
        <v>2.09</v>
      </c>
      <c r="H195" s="10">
        <f t="shared" si="66"/>
        <v>8.9999999999999858E-2</v>
      </c>
      <c r="I195" s="9">
        <f t="shared" si="67"/>
        <v>4.4999999999999929E-2</v>
      </c>
    </row>
    <row r="196" spans="2:9" x14ac:dyDescent="0.3">
      <c r="B196" s="3" t="s">
        <v>51</v>
      </c>
      <c r="C196" s="3">
        <f>SUM(C184:C195)</f>
        <v>27.7</v>
      </c>
      <c r="D196" s="3">
        <f t="shared" ref="D196:G196" si="68">SUM(D184:D195)</f>
        <v>0</v>
      </c>
      <c r="E196" s="3">
        <f t="shared" si="68"/>
        <v>-8.9000000000000057</v>
      </c>
      <c r="F196" s="3">
        <f t="shared" si="68"/>
        <v>572</v>
      </c>
      <c r="G196" s="3">
        <f t="shared" si="68"/>
        <v>27.72</v>
      </c>
      <c r="H196" s="11">
        <f>SUM(H184:H195)</f>
        <v>4.1199999999999992</v>
      </c>
      <c r="I196" s="11">
        <f>SUM(I184:I195)</f>
        <v>1.7615476190476191</v>
      </c>
    </row>
    <row r="198" spans="2:9" x14ac:dyDescent="0.3">
      <c r="B198" s="7" t="s">
        <v>53</v>
      </c>
      <c r="C198" s="10">
        <f>ROUND(C196/12,2)</f>
        <v>2.31</v>
      </c>
    </row>
    <row r="199" spans="2:9" x14ac:dyDescent="0.3">
      <c r="B199" s="7" t="s">
        <v>54</v>
      </c>
      <c r="C199" s="10">
        <f>ROUND(E196/F196,2)</f>
        <v>-0.02</v>
      </c>
    </row>
    <row r="200" spans="2:9" x14ac:dyDescent="0.3">
      <c r="B200" s="7" t="s">
        <v>52</v>
      </c>
      <c r="C200" s="10">
        <f>ROUND(C198+(C199*13),2)</f>
        <v>2.0499999999999998</v>
      </c>
    </row>
    <row r="202" spans="2:9" x14ac:dyDescent="0.3">
      <c r="B202" s="7" t="s">
        <v>61</v>
      </c>
      <c r="C202" s="10">
        <f>ROUND(I196/12,2)</f>
        <v>0.15</v>
      </c>
      <c r="D202" s="13">
        <v>0.15</v>
      </c>
    </row>
    <row r="205" spans="2:9" x14ac:dyDescent="0.3">
      <c r="B205" s="24" t="s">
        <v>16</v>
      </c>
      <c r="C205" s="24"/>
      <c r="D205" s="24"/>
      <c r="E205" s="24"/>
      <c r="F205" s="24"/>
      <c r="G205" s="24"/>
      <c r="H205" s="24"/>
    </row>
    <row r="206" spans="2:9" ht="16.2" x14ac:dyDescent="0.3">
      <c r="B206" s="8" t="s">
        <v>43</v>
      </c>
      <c r="C206" s="8" t="s">
        <v>48</v>
      </c>
      <c r="D206" s="8" t="s">
        <v>44</v>
      </c>
      <c r="E206" s="8" t="s">
        <v>45</v>
      </c>
      <c r="F206" s="8" t="s">
        <v>50</v>
      </c>
      <c r="G206" s="8" t="s">
        <v>47</v>
      </c>
      <c r="H206" s="8" t="s">
        <v>46</v>
      </c>
      <c r="I206" s="8" t="s">
        <v>60</v>
      </c>
    </row>
    <row r="207" spans="2:9" x14ac:dyDescent="0.3">
      <c r="B207" s="6">
        <v>44866</v>
      </c>
      <c r="C207" s="5">
        <v>25</v>
      </c>
      <c r="D207" s="5">
        <v>-11</v>
      </c>
      <c r="E207" s="4">
        <f t="shared" ref="E207:E218" si="69">C207*D207</f>
        <v>-275</v>
      </c>
      <c r="F207" s="1">
        <f>D207^2</f>
        <v>121</v>
      </c>
      <c r="G207" s="10">
        <f t="shared" ref="G207:G218" si="70">$C$221+($C$222*D207)</f>
        <v>25.16</v>
      </c>
      <c r="H207" s="10">
        <f>ABS(C207-G207)</f>
        <v>0.16000000000000014</v>
      </c>
      <c r="I207" s="9">
        <f>H207/C207</f>
        <v>6.4000000000000055E-3</v>
      </c>
    </row>
    <row r="208" spans="2:9" x14ac:dyDescent="0.3">
      <c r="B208" s="6">
        <v>44896</v>
      </c>
      <c r="C208" s="5">
        <v>28</v>
      </c>
      <c r="D208" s="5">
        <v>-9</v>
      </c>
      <c r="E208" s="4">
        <f t="shared" si="69"/>
        <v>-252</v>
      </c>
      <c r="F208" s="1">
        <f t="shared" ref="F208:F218" si="71">D208^2</f>
        <v>81</v>
      </c>
      <c r="G208" s="10">
        <f t="shared" si="70"/>
        <v>25.04</v>
      </c>
      <c r="H208" s="10">
        <f t="shared" ref="H208:H218" si="72">ABS(C208-G208)</f>
        <v>2.9600000000000009</v>
      </c>
      <c r="I208" s="9">
        <f t="shared" ref="I208:I218" si="73">H208/C208</f>
        <v>0.10571428571428575</v>
      </c>
    </row>
    <row r="209" spans="2:9" x14ac:dyDescent="0.3">
      <c r="B209" s="6">
        <v>44927</v>
      </c>
      <c r="C209" s="5">
        <v>24</v>
      </c>
      <c r="D209" s="5">
        <v>-7</v>
      </c>
      <c r="E209" s="4">
        <f t="shared" si="69"/>
        <v>-168</v>
      </c>
      <c r="F209" s="1">
        <f t="shared" si="71"/>
        <v>49</v>
      </c>
      <c r="G209" s="10">
        <f t="shared" si="70"/>
        <v>24.92</v>
      </c>
      <c r="H209" s="10">
        <f t="shared" si="72"/>
        <v>0.92000000000000171</v>
      </c>
      <c r="I209" s="9">
        <f t="shared" si="73"/>
        <v>3.8333333333333407E-2</v>
      </c>
    </row>
    <row r="210" spans="2:9" x14ac:dyDescent="0.3">
      <c r="B210" s="6">
        <v>44958</v>
      </c>
      <c r="C210" s="5">
        <v>23</v>
      </c>
      <c r="D210" s="5">
        <v>-5</v>
      </c>
      <c r="E210" s="4">
        <f t="shared" si="69"/>
        <v>-115</v>
      </c>
      <c r="F210" s="1">
        <f t="shared" si="71"/>
        <v>25</v>
      </c>
      <c r="G210" s="10">
        <f t="shared" si="70"/>
        <v>24.8</v>
      </c>
      <c r="H210" s="10">
        <f t="shared" si="72"/>
        <v>1.8000000000000007</v>
      </c>
      <c r="I210" s="9">
        <f t="shared" si="73"/>
        <v>7.8260869565217425E-2</v>
      </c>
    </row>
    <row r="211" spans="2:9" x14ac:dyDescent="0.3">
      <c r="B211" s="6">
        <v>44986</v>
      </c>
      <c r="C211" s="5">
        <v>23</v>
      </c>
      <c r="D211" s="5">
        <v>-3</v>
      </c>
      <c r="E211" s="4">
        <f t="shared" si="69"/>
        <v>-69</v>
      </c>
      <c r="F211" s="1">
        <f t="shared" si="71"/>
        <v>9</v>
      </c>
      <c r="G211" s="10">
        <f t="shared" si="70"/>
        <v>24.68</v>
      </c>
      <c r="H211" s="10">
        <f t="shared" si="72"/>
        <v>1.6799999999999997</v>
      </c>
      <c r="I211" s="9">
        <f t="shared" si="73"/>
        <v>7.3043478260869557E-2</v>
      </c>
    </row>
    <row r="212" spans="2:9" x14ac:dyDescent="0.3">
      <c r="B212" s="6">
        <v>45017</v>
      </c>
      <c r="C212" s="5">
        <v>22</v>
      </c>
      <c r="D212" s="5">
        <v>-1</v>
      </c>
      <c r="E212" s="4">
        <f t="shared" si="69"/>
        <v>-22</v>
      </c>
      <c r="F212" s="1">
        <f t="shared" si="71"/>
        <v>1</v>
      </c>
      <c r="G212" s="10">
        <f t="shared" si="70"/>
        <v>24.56</v>
      </c>
      <c r="H212" s="10">
        <f t="shared" si="72"/>
        <v>2.5599999999999987</v>
      </c>
      <c r="I212" s="9">
        <f t="shared" si="73"/>
        <v>0.11636363636363631</v>
      </c>
    </row>
    <row r="213" spans="2:9" x14ac:dyDescent="0.3">
      <c r="B213" s="6">
        <v>45047</v>
      </c>
      <c r="C213" s="5">
        <v>25</v>
      </c>
      <c r="D213" s="5">
        <v>1</v>
      </c>
      <c r="E213" s="4">
        <f t="shared" si="69"/>
        <v>25</v>
      </c>
      <c r="F213" s="1">
        <f t="shared" si="71"/>
        <v>1</v>
      </c>
      <c r="G213" s="10">
        <f t="shared" si="70"/>
        <v>24.44</v>
      </c>
      <c r="H213" s="10">
        <f t="shared" si="72"/>
        <v>0.55999999999999872</v>
      </c>
      <c r="I213" s="9">
        <f t="shared" si="73"/>
        <v>2.2399999999999948E-2</v>
      </c>
    </row>
    <row r="214" spans="2:9" x14ac:dyDescent="0.3">
      <c r="B214" s="6">
        <v>45078</v>
      </c>
      <c r="C214" s="5">
        <v>26</v>
      </c>
      <c r="D214" s="5">
        <v>3</v>
      </c>
      <c r="E214" s="4">
        <f t="shared" si="69"/>
        <v>78</v>
      </c>
      <c r="F214" s="1">
        <f t="shared" si="71"/>
        <v>9</v>
      </c>
      <c r="G214" s="10">
        <f t="shared" si="70"/>
        <v>24.32</v>
      </c>
      <c r="H214" s="10">
        <f t="shared" si="72"/>
        <v>1.6799999999999997</v>
      </c>
      <c r="I214" s="9">
        <f t="shared" si="73"/>
        <v>6.4615384615384602E-2</v>
      </c>
    </row>
    <row r="215" spans="2:9" x14ac:dyDescent="0.3">
      <c r="B215" s="6">
        <v>45108</v>
      </c>
      <c r="C215" s="5">
        <v>28</v>
      </c>
      <c r="D215" s="5">
        <v>5</v>
      </c>
      <c r="E215" s="4">
        <f t="shared" si="69"/>
        <v>140</v>
      </c>
      <c r="F215" s="1">
        <f t="shared" si="71"/>
        <v>25</v>
      </c>
      <c r="G215" s="10">
        <f t="shared" si="70"/>
        <v>24.2</v>
      </c>
      <c r="H215" s="10">
        <f t="shared" si="72"/>
        <v>3.8000000000000007</v>
      </c>
      <c r="I215" s="9">
        <f t="shared" si="73"/>
        <v>0.13571428571428573</v>
      </c>
    </row>
    <row r="216" spans="2:9" x14ac:dyDescent="0.3">
      <c r="B216" s="6">
        <v>45139</v>
      </c>
      <c r="C216" s="5">
        <v>25</v>
      </c>
      <c r="D216" s="5">
        <v>7</v>
      </c>
      <c r="E216" s="4">
        <f t="shared" si="69"/>
        <v>175</v>
      </c>
      <c r="F216" s="1">
        <f t="shared" si="71"/>
        <v>49</v>
      </c>
      <c r="G216" s="10">
        <f t="shared" si="70"/>
        <v>24.08</v>
      </c>
      <c r="H216" s="10">
        <f t="shared" si="72"/>
        <v>0.92000000000000171</v>
      </c>
      <c r="I216" s="9">
        <f t="shared" si="73"/>
        <v>3.6800000000000069E-2</v>
      </c>
    </row>
    <row r="217" spans="2:9" x14ac:dyDescent="0.3">
      <c r="B217" s="6">
        <v>45170</v>
      </c>
      <c r="C217" s="5">
        <v>22</v>
      </c>
      <c r="D217" s="5">
        <v>9</v>
      </c>
      <c r="E217" s="4">
        <f t="shared" si="69"/>
        <v>198</v>
      </c>
      <c r="F217" s="1">
        <f t="shared" si="71"/>
        <v>81</v>
      </c>
      <c r="G217" s="10">
        <f t="shared" si="70"/>
        <v>23.96</v>
      </c>
      <c r="H217" s="10">
        <f t="shared" si="72"/>
        <v>1.9600000000000009</v>
      </c>
      <c r="I217" s="9">
        <f t="shared" si="73"/>
        <v>8.9090909090909123E-2</v>
      </c>
    </row>
    <row r="218" spans="2:9" x14ac:dyDescent="0.3">
      <c r="B218" s="6">
        <v>45200</v>
      </c>
      <c r="C218" s="5">
        <v>23</v>
      </c>
      <c r="D218" s="5">
        <v>11</v>
      </c>
      <c r="E218" s="4">
        <f t="shared" si="69"/>
        <v>253</v>
      </c>
      <c r="F218" s="1">
        <f t="shared" si="71"/>
        <v>121</v>
      </c>
      <c r="G218" s="10">
        <f t="shared" si="70"/>
        <v>23.84</v>
      </c>
      <c r="H218" s="10">
        <f t="shared" si="72"/>
        <v>0.83999999999999986</v>
      </c>
      <c r="I218" s="9">
        <f t="shared" si="73"/>
        <v>3.6521739130434779E-2</v>
      </c>
    </row>
    <row r="219" spans="2:9" x14ac:dyDescent="0.3">
      <c r="B219" s="3" t="s">
        <v>51</v>
      </c>
      <c r="C219" s="3">
        <f>SUM(C207:C218)</f>
        <v>294</v>
      </c>
      <c r="D219" s="3">
        <f t="shared" ref="D219:G219" si="74">SUM(D207:D218)</f>
        <v>0</v>
      </c>
      <c r="E219" s="3">
        <f t="shared" si="74"/>
        <v>-32</v>
      </c>
      <c r="F219" s="3">
        <f t="shared" si="74"/>
        <v>572</v>
      </c>
      <c r="G219" s="3">
        <f t="shared" si="74"/>
        <v>293.99999999999994</v>
      </c>
      <c r="H219" s="11">
        <f>SUM(H207:H218)</f>
        <v>19.840000000000003</v>
      </c>
      <c r="I219" s="11">
        <f>SUM(I207:I218)</f>
        <v>0.80325792178835664</v>
      </c>
    </row>
    <row r="221" spans="2:9" x14ac:dyDescent="0.3">
      <c r="B221" s="7" t="s">
        <v>53</v>
      </c>
      <c r="C221" s="10">
        <f>ROUND(C219/12,2)</f>
        <v>24.5</v>
      </c>
    </row>
    <row r="222" spans="2:9" x14ac:dyDescent="0.3">
      <c r="B222" s="7" t="s">
        <v>54</v>
      </c>
      <c r="C222" s="10">
        <f>ROUND(E219/F219,2)</f>
        <v>-0.06</v>
      </c>
    </row>
    <row r="223" spans="2:9" x14ac:dyDescent="0.3">
      <c r="B223" s="7" t="s">
        <v>52</v>
      </c>
      <c r="C223" s="10">
        <f>ROUND(C221+(C222*13),2)</f>
        <v>23.72</v>
      </c>
    </row>
    <row r="225" spans="2:9" x14ac:dyDescent="0.3">
      <c r="B225" s="7" t="s">
        <v>61</v>
      </c>
      <c r="C225" s="10">
        <f>ROUND(I219/12,2)</f>
        <v>7.0000000000000007E-2</v>
      </c>
      <c r="D225" s="13">
        <v>7.0000000000000007E-2</v>
      </c>
    </row>
    <row r="228" spans="2:9" x14ac:dyDescent="0.3">
      <c r="B228" s="24" t="s">
        <v>17</v>
      </c>
      <c r="C228" s="24"/>
      <c r="D228" s="24"/>
      <c r="E228" s="24"/>
      <c r="F228" s="24"/>
      <c r="G228" s="24"/>
      <c r="H228" s="24"/>
    </row>
    <row r="229" spans="2:9" ht="16.2" x14ac:dyDescent="0.3">
      <c r="B229" s="8" t="s">
        <v>43</v>
      </c>
      <c r="C229" s="8" t="s">
        <v>48</v>
      </c>
      <c r="D229" s="8" t="s">
        <v>44</v>
      </c>
      <c r="E229" s="8" t="s">
        <v>45</v>
      </c>
      <c r="F229" s="8" t="s">
        <v>50</v>
      </c>
      <c r="G229" s="8" t="s">
        <v>47</v>
      </c>
      <c r="H229" s="8" t="s">
        <v>46</v>
      </c>
      <c r="I229" s="8" t="s">
        <v>60</v>
      </c>
    </row>
    <row r="230" spans="2:9" x14ac:dyDescent="0.3">
      <c r="B230" s="6">
        <v>44866</v>
      </c>
      <c r="C230" s="5">
        <v>16</v>
      </c>
      <c r="D230" s="5">
        <v>-11</v>
      </c>
      <c r="E230" s="4">
        <f t="shared" ref="E230:E241" si="75">C230*D230</f>
        <v>-176</v>
      </c>
      <c r="F230" s="1">
        <f>D230^2</f>
        <v>121</v>
      </c>
      <c r="G230" s="10">
        <f>$C$244+($C$245*D230)</f>
        <v>14.52</v>
      </c>
      <c r="H230" s="10">
        <f>ABS(C230-G230)</f>
        <v>1.4800000000000004</v>
      </c>
      <c r="I230" s="9">
        <f>H230/C230</f>
        <v>9.2500000000000027E-2</v>
      </c>
    </row>
    <row r="231" spans="2:9" x14ac:dyDescent="0.3">
      <c r="B231" s="6">
        <v>44896</v>
      </c>
      <c r="C231" s="5">
        <v>16</v>
      </c>
      <c r="D231" s="5">
        <v>-9</v>
      </c>
      <c r="E231" s="4">
        <f t="shared" si="75"/>
        <v>-144</v>
      </c>
      <c r="F231" s="1">
        <f t="shared" ref="F231:F241" si="76">D231^2</f>
        <v>81</v>
      </c>
      <c r="G231" s="10">
        <f t="shared" ref="G231:G241" si="77">$C$244+($C$245*D231)</f>
        <v>14.44</v>
      </c>
      <c r="H231" s="10">
        <f t="shared" ref="H231:H241" si="78">ABS(C231-G231)</f>
        <v>1.5600000000000005</v>
      </c>
      <c r="I231" s="9">
        <f t="shared" ref="I231:I241" si="79">H231/C231</f>
        <v>9.7500000000000031E-2</v>
      </c>
    </row>
    <row r="232" spans="2:9" x14ac:dyDescent="0.3">
      <c r="B232" s="6">
        <v>44927</v>
      </c>
      <c r="C232" s="5">
        <v>12</v>
      </c>
      <c r="D232" s="5">
        <v>-7</v>
      </c>
      <c r="E232" s="4">
        <f t="shared" si="75"/>
        <v>-84</v>
      </c>
      <c r="F232" s="1">
        <f t="shared" si="76"/>
        <v>49</v>
      </c>
      <c r="G232" s="10">
        <f t="shared" si="77"/>
        <v>14.36</v>
      </c>
      <c r="H232" s="10">
        <f t="shared" si="78"/>
        <v>2.3599999999999994</v>
      </c>
      <c r="I232" s="9">
        <f t="shared" si="79"/>
        <v>0.19666666666666663</v>
      </c>
    </row>
    <row r="233" spans="2:9" x14ac:dyDescent="0.3">
      <c r="B233" s="6">
        <v>44958</v>
      </c>
      <c r="C233" s="5">
        <v>12</v>
      </c>
      <c r="D233" s="5">
        <v>-5</v>
      </c>
      <c r="E233" s="4">
        <f t="shared" si="75"/>
        <v>-60</v>
      </c>
      <c r="F233" s="1">
        <f t="shared" si="76"/>
        <v>25</v>
      </c>
      <c r="G233" s="10">
        <f t="shared" si="77"/>
        <v>14.28</v>
      </c>
      <c r="H233" s="10">
        <f t="shared" si="78"/>
        <v>2.2799999999999994</v>
      </c>
      <c r="I233" s="9">
        <f t="shared" si="79"/>
        <v>0.18999999999999995</v>
      </c>
    </row>
    <row r="234" spans="2:9" x14ac:dyDescent="0.3">
      <c r="B234" s="6">
        <v>44986</v>
      </c>
      <c r="C234" s="5">
        <v>14</v>
      </c>
      <c r="D234" s="5">
        <v>-3</v>
      </c>
      <c r="E234" s="4">
        <f t="shared" si="75"/>
        <v>-42</v>
      </c>
      <c r="F234" s="1">
        <f t="shared" si="76"/>
        <v>9</v>
      </c>
      <c r="G234" s="10">
        <f t="shared" si="77"/>
        <v>14.2</v>
      </c>
      <c r="H234" s="10">
        <f t="shared" si="78"/>
        <v>0.19999999999999929</v>
      </c>
      <c r="I234" s="9">
        <f t="shared" si="79"/>
        <v>1.4285714285714235E-2</v>
      </c>
    </row>
    <row r="235" spans="2:9" x14ac:dyDescent="0.3">
      <c r="B235" s="6">
        <v>45017</v>
      </c>
      <c r="C235" s="5">
        <v>14</v>
      </c>
      <c r="D235" s="5">
        <v>-1</v>
      </c>
      <c r="E235" s="4">
        <f t="shared" si="75"/>
        <v>-14</v>
      </c>
      <c r="F235" s="1">
        <f t="shared" si="76"/>
        <v>1</v>
      </c>
      <c r="G235" s="10">
        <f t="shared" si="77"/>
        <v>14.12</v>
      </c>
      <c r="H235" s="10">
        <f t="shared" si="78"/>
        <v>0.11999999999999922</v>
      </c>
      <c r="I235" s="9">
        <f t="shared" si="79"/>
        <v>8.5714285714285163E-3</v>
      </c>
    </row>
    <row r="236" spans="2:9" x14ac:dyDescent="0.3">
      <c r="B236" s="6">
        <v>45047</v>
      </c>
      <c r="C236" s="5">
        <v>14</v>
      </c>
      <c r="D236" s="5">
        <v>1</v>
      </c>
      <c r="E236" s="4">
        <f t="shared" si="75"/>
        <v>14</v>
      </c>
      <c r="F236" s="1">
        <f t="shared" si="76"/>
        <v>1</v>
      </c>
      <c r="G236" s="10">
        <f t="shared" si="77"/>
        <v>14.040000000000001</v>
      </c>
      <c r="H236" s="10">
        <f t="shared" si="78"/>
        <v>4.0000000000000924E-2</v>
      </c>
      <c r="I236" s="9">
        <f t="shared" si="79"/>
        <v>2.8571428571429231E-3</v>
      </c>
    </row>
    <row r="237" spans="2:9" x14ac:dyDescent="0.3">
      <c r="B237" s="6">
        <v>45078</v>
      </c>
      <c r="C237" s="5">
        <v>16</v>
      </c>
      <c r="D237" s="5">
        <v>3</v>
      </c>
      <c r="E237" s="4">
        <f t="shared" si="75"/>
        <v>48</v>
      </c>
      <c r="F237" s="1">
        <f t="shared" si="76"/>
        <v>9</v>
      </c>
      <c r="G237" s="10">
        <f t="shared" si="77"/>
        <v>13.96</v>
      </c>
      <c r="H237" s="10">
        <f t="shared" si="78"/>
        <v>2.0399999999999991</v>
      </c>
      <c r="I237" s="9">
        <f t="shared" si="79"/>
        <v>0.12749999999999995</v>
      </c>
    </row>
    <row r="238" spans="2:9" x14ac:dyDescent="0.3">
      <c r="B238" s="6">
        <v>45108</v>
      </c>
      <c r="C238" s="5">
        <v>15</v>
      </c>
      <c r="D238" s="5">
        <v>5</v>
      </c>
      <c r="E238" s="4">
        <f t="shared" si="75"/>
        <v>75</v>
      </c>
      <c r="F238" s="1">
        <f t="shared" si="76"/>
        <v>25</v>
      </c>
      <c r="G238" s="10">
        <f t="shared" si="77"/>
        <v>13.88</v>
      </c>
      <c r="H238" s="10">
        <f t="shared" si="78"/>
        <v>1.1199999999999992</v>
      </c>
      <c r="I238" s="9">
        <f t="shared" si="79"/>
        <v>7.4666666666666617E-2</v>
      </c>
    </row>
    <row r="239" spans="2:9" x14ac:dyDescent="0.3">
      <c r="B239" s="6">
        <v>45139</v>
      </c>
      <c r="C239" s="5">
        <v>14</v>
      </c>
      <c r="D239" s="5">
        <v>7</v>
      </c>
      <c r="E239" s="4">
        <f t="shared" si="75"/>
        <v>98</v>
      </c>
      <c r="F239" s="1">
        <f t="shared" si="76"/>
        <v>49</v>
      </c>
      <c r="G239" s="10">
        <f t="shared" si="77"/>
        <v>13.8</v>
      </c>
      <c r="H239" s="10">
        <f t="shared" si="78"/>
        <v>0.19999999999999929</v>
      </c>
      <c r="I239" s="9">
        <f t="shared" si="79"/>
        <v>1.4285714285714235E-2</v>
      </c>
    </row>
    <row r="240" spans="2:9" x14ac:dyDescent="0.3">
      <c r="B240" s="6">
        <v>45170</v>
      </c>
      <c r="C240" s="5">
        <v>12</v>
      </c>
      <c r="D240" s="5">
        <v>9</v>
      </c>
      <c r="E240" s="4">
        <f t="shared" si="75"/>
        <v>108</v>
      </c>
      <c r="F240" s="1">
        <f t="shared" si="76"/>
        <v>81</v>
      </c>
      <c r="G240" s="10">
        <f t="shared" si="77"/>
        <v>13.72</v>
      </c>
      <c r="H240" s="10">
        <f t="shared" si="78"/>
        <v>1.7200000000000006</v>
      </c>
      <c r="I240" s="9">
        <f t="shared" si="79"/>
        <v>0.1433333333333334</v>
      </c>
    </row>
    <row r="241" spans="2:9" x14ac:dyDescent="0.3">
      <c r="B241" s="6">
        <v>45200</v>
      </c>
      <c r="C241" s="5">
        <v>14</v>
      </c>
      <c r="D241" s="5">
        <v>11</v>
      </c>
      <c r="E241" s="4">
        <f t="shared" si="75"/>
        <v>154</v>
      </c>
      <c r="F241" s="1">
        <f t="shared" si="76"/>
        <v>121</v>
      </c>
      <c r="G241" s="10">
        <f t="shared" si="77"/>
        <v>13.64</v>
      </c>
      <c r="H241" s="10">
        <f t="shared" si="78"/>
        <v>0.35999999999999943</v>
      </c>
      <c r="I241" s="9">
        <f t="shared" si="79"/>
        <v>2.5714285714285672E-2</v>
      </c>
    </row>
    <row r="242" spans="2:9" x14ac:dyDescent="0.3">
      <c r="B242" s="3" t="s">
        <v>51</v>
      </c>
      <c r="C242" s="3">
        <f>SUM(C230:C241)</f>
        <v>169</v>
      </c>
      <c r="D242" s="3">
        <f t="shared" ref="D242:G242" si="80">SUM(D230:D241)</f>
        <v>0</v>
      </c>
      <c r="E242" s="3">
        <f t="shared" si="80"/>
        <v>-23</v>
      </c>
      <c r="F242" s="3">
        <f t="shared" si="80"/>
        <v>572</v>
      </c>
      <c r="G242" s="3">
        <f t="shared" si="80"/>
        <v>168.96000000000004</v>
      </c>
      <c r="H242" s="11">
        <f>SUM(H230:H241)</f>
        <v>13.479999999999997</v>
      </c>
      <c r="I242" s="11">
        <f>SUM(I230:I241)</f>
        <v>0.9878809523809523</v>
      </c>
    </row>
    <row r="244" spans="2:9" x14ac:dyDescent="0.3">
      <c r="B244" s="7" t="s">
        <v>53</v>
      </c>
      <c r="C244" s="10">
        <f>ROUND(C242/12,2)</f>
        <v>14.08</v>
      </c>
    </row>
    <row r="245" spans="2:9" x14ac:dyDescent="0.3">
      <c r="B245" s="7" t="s">
        <v>54</v>
      </c>
      <c r="C245" s="10">
        <f>ROUND(E242/F242,2)</f>
        <v>-0.04</v>
      </c>
    </row>
    <row r="246" spans="2:9" x14ac:dyDescent="0.3">
      <c r="B246" s="7" t="s">
        <v>52</v>
      </c>
      <c r="C246" s="10">
        <f>ROUND(C244+(C245*13),2)</f>
        <v>13.56</v>
      </c>
    </row>
    <row r="248" spans="2:9" x14ac:dyDescent="0.3">
      <c r="B248" s="7" t="s">
        <v>61</v>
      </c>
      <c r="C248" s="10">
        <f>ROUND(I242/12,2)</f>
        <v>0.08</v>
      </c>
      <c r="D248" s="13">
        <v>0.08</v>
      </c>
    </row>
    <row r="251" spans="2:9" x14ac:dyDescent="0.3">
      <c r="B251" s="24" t="s">
        <v>18</v>
      </c>
      <c r="C251" s="24"/>
      <c r="D251" s="24"/>
      <c r="E251" s="24"/>
      <c r="F251" s="24"/>
      <c r="G251" s="24"/>
      <c r="H251" s="24"/>
    </row>
    <row r="252" spans="2:9" ht="16.2" x14ac:dyDescent="0.3">
      <c r="B252" s="8" t="s">
        <v>43</v>
      </c>
      <c r="C252" s="8" t="s">
        <v>48</v>
      </c>
      <c r="D252" s="8" t="s">
        <v>44</v>
      </c>
      <c r="E252" s="8" t="s">
        <v>45</v>
      </c>
      <c r="F252" s="8" t="s">
        <v>50</v>
      </c>
      <c r="G252" s="8" t="s">
        <v>47</v>
      </c>
      <c r="H252" s="8" t="s">
        <v>46</v>
      </c>
      <c r="I252" s="8" t="s">
        <v>60</v>
      </c>
    </row>
    <row r="253" spans="2:9" x14ac:dyDescent="0.3">
      <c r="B253" s="6">
        <v>44866</v>
      </c>
      <c r="C253" s="5">
        <v>40</v>
      </c>
      <c r="D253" s="5">
        <v>-11</v>
      </c>
      <c r="E253" s="4">
        <f t="shared" ref="E253:E264" si="81">C253*D253</f>
        <v>-440</v>
      </c>
      <c r="F253" s="1">
        <f>D253^2</f>
        <v>121</v>
      </c>
      <c r="G253" s="10">
        <f>$C$267+($C$268*D253)</f>
        <v>34.72</v>
      </c>
      <c r="H253" s="10">
        <f>ABS(C253-G253)</f>
        <v>5.2800000000000011</v>
      </c>
      <c r="I253" s="9">
        <f>H253/C253</f>
        <v>0.13200000000000003</v>
      </c>
    </row>
    <row r="254" spans="2:9" x14ac:dyDescent="0.3">
      <c r="B254" s="6">
        <v>44896</v>
      </c>
      <c r="C254" s="5">
        <v>30</v>
      </c>
      <c r="D254" s="5">
        <v>-9</v>
      </c>
      <c r="E254" s="4">
        <f t="shared" si="81"/>
        <v>-270</v>
      </c>
      <c r="F254" s="1">
        <f t="shared" ref="F254:F264" si="82">D254^2</f>
        <v>81</v>
      </c>
      <c r="G254" s="10">
        <f t="shared" ref="G254:G264" si="83">$C$267+($C$268*D254)</f>
        <v>34.739999999999995</v>
      </c>
      <c r="H254" s="10">
        <f t="shared" ref="H254:H264" si="84">ABS(C254-G254)</f>
        <v>4.7399999999999949</v>
      </c>
      <c r="I254" s="9">
        <f t="shared" ref="I254:I264" si="85">H254/C254</f>
        <v>0.15799999999999984</v>
      </c>
    </row>
    <row r="255" spans="2:9" x14ac:dyDescent="0.3">
      <c r="B255" s="6">
        <v>44927</v>
      </c>
      <c r="C255" s="5">
        <v>36</v>
      </c>
      <c r="D255" s="5">
        <v>-7</v>
      </c>
      <c r="E255" s="4">
        <f t="shared" si="81"/>
        <v>-252</v>
      </c>
      <c r="F255" s="1">
        <f t="shared" si="82"/>
        <v>49</v>
      </c>
      <c r="G255" s="10">
        <f t="shared" si="83"/>
        <v>34.76</v>
      </c>
      <c r="H255" s="10">
        <f t="shared" si="84"/>
        <v>1.240000000000002</v>
      </c>
      <c r="I255" s="9">
        <f t="shared" si="85"/>
        <v>3.44444444444445E-2</v>
      </c>
    </row>
    <row r="256" spans="2:9" x14ac:dyDescent="0.3">
      <c r="B256" s="6">
        <v>44958</v>
      </c>
      <c r="C256" s="5">
        <v>33</v>
      </c>
      <c r="D256" s="5">
        <v>-5</v>
      </c>
      <c r="E256" s="4">
        <f t="shared" si="81"/>
        <v>-165</v>
      </c>
      <c r="F256" s="1">
        <f t="shared" si="82"/>
        <v>25</v>
      </c>
      <c r="G256" s="10">
        <f t="shared" si="83"/>
        <v>34.78</v>
      </c>
      <c r="H256" s="10">
        <f t="shared" si="84"/>
        <v>1.7800000000000011</v>
      </c>
      <c r="I256" s="9">
        <f t="shared" si="85"/>
        <v>5.3939393939393974E-2</v>
      </c>
    </row>
    <row r="257" spans="2:9" x14ac:dyDescent="0.3">
      <c r="B257" s="6">
        <v>44986</v>
      </c>
      <c r="C257" s="5">
        <v>32</v>
      </c>
      <c r="D257" s="5">
        <v>-3</v>
      </c>
      <c r="E257" s="4">
        <f t="shared" si="81"/>
        <v>-96</v>
      </c>
      <c r="F257" s="1">
        <f t="shared" si="82"/>
        <v>9</v>
      </c>
      <c r="G257" s="10">
        <f t="shared" si="83"/>
        <v>34.799999999999997</v>
      </c>
      <c r="H257" s="10">
        <f t="shared" si="84"/>
        <v>2.7999999999999972</v>
      </c>
      <c r="I257" s="9">
        <f t="shared" si="85"/>
        <v>8.7499999999999911E-2</v>
      </c>
    </row>
    <row r="258" spans="2:9" x14ac:dyDescent="0.3">
      <c r="B258" s="6">
        <v>45017</v>
      </c>
      <c r="C258" s="5">
        <v>32</v>
      </c>
      <c r="D258" s="5">
        <v>-1</v>
      </c>
      <c r="E258" s="4">
        <f t="shared" si="81"/>
        <v>-32</v>
      </c>
      <c r="F258" s="1">
        <f t="shared" si="82"/>
        <v>1</v>
      </c>
      <c r="G258" s="10">
        <f t="shared" si="83"/>
        <v>34.82</v>
      </c>
      <c r="H258" s="10">
        <f t="shared" si="84"/>
        <v>2.8200000000000003</v>
      </c>
      <c r="I258" s="9">
        <f t="shared" si="85"/>
        <v>8.8125000000000009E-2</v>
      </c>
    </row>
    <row r="259" spans="2:9" x14ac:dyDescent="0.3">
      <c r="B259" s="6">
        <v>45047</v>
      </c>
      <c r="C259" s="5">
        <v>35</v>
      </c>
      <c r="D259" s="5">
        <v>1</v>
      </c>
      <c r="E259" s="4">
        <f t="shared" si="81"/>
        <v>35</v>
      </c>
      <c r="F259" s="1">
        <f t="shared" si="82"/>
        <v>1</v>
      </c>
      <c r="G259" s="10">
        <f t="shared" si="83"/>
        <v>34.839999999999996</v>
      </c>
      <c r="H259" s="10">
        <f t="shared" si="84"/>
        <v>0.16000000000000369</v>
      </c>
      <c r="I259" s="9">
        <f t="shared" si="85"/>
        <v>4.5714285714286767E-3</v>
      </c>
    </row>
    <row r="260" spans="2:9" x14ac:dyDescent="0.3">
      <c r="B260" s="6">
        <v>45078</v>
      </c>
      <c r="C260" s="5">
        <v>40</v>
      </c>
      <c r="D260" s="5">
        <v>3</v>
      </c>
      <c r="E260" s="4">
        <f t="shared" si="81"/>
        <v>120</v>
      </c>
      <c r="F260" s="1">
        <f t="shared" si="82"/>
        <v>9</v>
      </c>
      <c r="G260" s="10">
        <f t="shared" si="83"/>
        <v>34.86</v>
      </c>
      <c r="H260" s="10">
        <f t="shared" si="84"/>
        <v>5.1400000000000006</v>
      </c>
      <c r="I260" s="9">
        <f t="shared" si="85"/>
        <v>0.1285</v>
      </c>
    </row>
    <row r="261" spans="2:9" x14ac:dyDescent="0.3">
      <c r="B261" s="6">
        <v>45108</v>
      </c>
      <c r="C261" s="5">
        <v>40</v>
      </c>
      <c r="D261" s="5">
        <v>5</v>
      </c>
      <c r="E261" s="4">
        <f t="shared" si="81"/>
        <v>200</v>
      </c>
      <c r="F261" s="1">
        <f t="shared" si="82"/>
        <v>25</v>
      </c>
      <c r="G261" s="10">
        <f t="shared" si="83"/>
        <v>34.879999999999995</v>
      </c>
      <c r="H261" s="10">
        <f t="shared" si="84"/>
        <v>5.1200000000000045</v>
      </c>
      <c r="I261" s="9">
        <f t="shared" si="85"/>
        <v>0.12800000000000011</v>
      </c>
    </row>
    <row r="262" spans="2:9" x14ac:dyDescent="0.3">
      <c r="B262" s="6">
        <v>45139</v>
      </c>
      <c r="C262" s="5">
        <v>32</v>
      </c>
      <c r="D262" s="5">
        <v>7</v>
      </c>
      <c r="E262" s="4">
        <f t="shared" si="81"/>
        <v>224</v>
      </c>
      <c r="F262" s="1">
        <f t="shared" si="82"/>
        <v>49</v>
      </c>
      <c r="G262" s="10">
        <f t="shared" si="83"/>
        <v>34.9</v>
      </c>
      <c r="H262" s="10">
        <f t="shared" si="84"/>
        <v>2.8999999999999986</v>
      </c>
      <c r="I262" s="9">
        <f t="shared" si="85"/>
        <v>9.0624999999999956E-2</v>
      </c>
    </row>
    <row r="263" spans="2:9" x14ac:dyDescent="0.3">
      <c r="B263" s="6">
        <v>45170</v>
      </c>
      <c r="C263" s="5">
        <v>34</v>
      </c>
      <c r="D263" s="5">
        <v>9</v>
      </c>
      <c r="E263" s="4">
        <f t="shared" si="81"/>
        <v>306</v>
      </c>
      <c r="F263" s="1">
        <f t="shared" si="82"/>
        <v>81</v>
      </c>
      <c r="G263" s="10">
        <f t="shared" si="83"/>
        <v>34.92</v>
      </c>
      <c r="H263" s="10">
        <f t="shared" si="84"/>
        <v>0.92000000000000171</v>
      </c>
      <c r="I263" s="9">
        <f t="shared" si="85"/>
        <v>2.7058823529411816E-2</v>
      </c>
    </row>
    <row r="264" spans="2:9" x14ac:dyDescent="0.3">
      <c r="B264" s="6">
        <v>45200</v>
      </c>
      <c r="C264" s="5">
        <v>34</v>
      </c>
      <c r="D264" s="5">
        <v>11</v>
      </c>
      <c r="E264" s="4">
        <f t="shared" si="81"/>
        <v>374</v>
      </c>
      <c r="F264" s="1">
        <f t="shared" si="82"/>
        <v>121</v>
      </c>
      <c r="G264" s="10">
        <f t="shared" si="83"/>
        <v>34.94</v>
      </c>
      <c r="H264" s="10">
        <f t="shared" si="84"/>
        <v>0.93999999999999773</v>
      </c>
      <c r="I264" s="9">
        <f t="shared" si="85"/>
        <v>2.7647058823529344E-2</v>
      </c>
    </row>
    <row r="265" spans="2:9" x14ac:dyDescent="0.3">
      <c r="B265" s="3" t="s">
        <v>51</v>
      </c>
      <c r="C265" s="3">
        <f>SUM(C253:C264)</f>
        <v>418</v>
      </c>
      <c r="D265" s="3">
        <f t="shared" ref="D265:G265" si="86">SUM(D253:D264)</f>
        <v>0</v>
      </c>
      <c r="E265" s="3">
        <f t="shared" si="86"/>
        <v>4</v>
      </c>
      <c r="F265" s="3">
        <f t="shared" si="86"/>
        <v>572</v>
      </c>
      <c r="G265" s="3">
        <f t="shared" si="86"/>
        <v>417.96</v>
      </c>
      <c r="H265" s="11">
        <f>SUM(H253:H264)</f>
        <v>33.840000000000003</v>
      </c>
      <c r="I265" s="11">
        <f>SUM(I253:I264)</f>
        <v>0.96041114930820815</v>
      </c>
    </row>
    <row r="267" spans="2:9" x14ac:dyDescent="0.3">
      <c r="B267" s="7" t="s">
        <v>53</v>
      </c>
      <c r="C267" s="10">
        <f>ROUND(C265/12,2)</f>
        <v>34.83</v>
      </c>
    </row>
    <row r="268" spans="2:9" x14ac:dyDescent="0.3">
      <c r="B268" s="7" t="s">
        <v>54</v>
      </c>
      <c r="C268" s="10">
        <f>ROUND(E265/F265,2)</f>
        <v>0.01</v>
      </c>
    </row>
    <row r="269" spans="2:9" x14ac:dyDescent="0.3">
      <c r="B269" s="7" t="s">
        <v>52</v>
      </c>
      <c r="C269" s="10">
        <f>ROUND(C267+(C268*13),2)</f>
        <v>34.96</v>
      </c>
    </row>
    <row r="271" spans="2:9" x14ac:dyDescent="0.3">
      <c r="B271" s="7" t="s">
        <v>61</v>
      </c>
      <c r="C271" s="10">
        <f>ROUND(I265/12,2)</f>
        <v>0.08</v>
      </c>
      <c r="D271" s="13">
        <v>0.08</v>
      </c>
    </row>
    <row r="274" spans="2:9" x14ac:dyDescent="0.3">
      <c r="B274" s="24" t="s">
        <v>19</v>
      </c>
      <c r="C274" s="24"/>
      <c r="D274" s="24"/>
      <c r="E274" s="24"/>
      <c r="F274" s="24"/>
      <c r="G274" s="24"/>
      <c r="H274" s="24"/>
    </row>
    <row r="275" spans="2:9" ht="16.2" x14ac:dyDescent="0.3">
      <c r="B275" s="8" t="s">
        <v>43</v>
      </c>
      <c r="C275" s="8" t="s">
        <v>48</v>
      </c>
      <c r="D275" s="8" t="s">
        <v>44</v>
      </c>
      <c r="E275" s="8" t="s">
        <v>45</v>
      </c>
      <c r="F275" s="8" t="s">
        <v>50</v>
      </c>
      <c r="G275" s="8" t="s">
        <v>47</v>
      </c>
      <c r="H275" s="8" t="s">
        <v>46</v>
      </c>
      <c r="I275" s="8" t="s">
        <v>60</v>
      </c>
    </row>
    <row r="276" spans="2:9" x14ac:dyDescent="0.3">
      <c r="B276" s="6">
        <v>44866</v>
      </c>
      <c r="C276" s="5">
        <v>50</v>
      </c>
      <c r="D276" s="5">
        <v>-11</v>
      </c>
      <c r="E276" s="4">
        <f t="shared" ref="E276:E287" si="87">C276*D276</f>
        <v>-550</v>
      </c>
      <c r="F276" s="1">
        <f>D276^2</f>
        <v>121</v>
      </c>
      <c r="G276" s="10">
        <f>$C$290+($C$291*D276)</f>
        <v>46.78</v>
      </c>
      <c r="H276" s="10">
        <f>ABS(C276-G276)</f>
        <v>3.2199999999999989</v>
      </c>
      <c r="I276" s="9">
        <f>H276/C276</f>
        <v>6.4399999999999971E-2</v>
      </c>
    </row>
    <row r="277" spans="2:9" x14ac:dyDescent="0.3">
      <c r="B277" s="6">
        <v>44896</v>
      </c>
      <c r="C277" s="5">
        <v>52</v>
      </c>
      <c r="D277" s="5">
        <v>-9</v>
      </c>
      <c r="E277" s="4">
        <f t="shared" si="87"/>
        <v>-468</v>
      </c>
      <c r="F277" s="1">
        <f t="shared" ref="F277:F287" si="88">D277^2</f>
        <v>81</v>
      </c>
      <c r="G277" s="10">
        <f t="shared" ref="G277:G287" si="89">$C$290+($C$291*D277)</f>
        <v>46.760000000000005</v>
      </c>
      <c r="H277" s="10">
        <f t="shared" ref="H277:H287" si="90">ABS(C277-G277)</f>
        <v>5.2399999999999949</v>
      </c>
      <c r="I277" s="9">
        <f t="shared" ref="I277:I287" si="91">H277/C277</f>
        <v>0.10076923076923067</v>
      </c>
    </row>
    <row r="278" spans="2:9" x14ac:dyDescent="0.3">
      <c r="B278" s="6">
        <v>44927</v>
      </c>
      <c r="C278" s="5">
        <v>42</v>
      </c>
      <c r="D278" s="5">
        <v>-7</v>
      </c>
      <c r="E278" s="4">
        <f t="shared" si="87"/>
        <v>-294</v>
      </c>
      <c r="F278" s="1">
        <f t="shared" si="88"/>
        <v>49</v>
      </c>
      <c r="G278" s="10">
        <f t="shared" si="89"/>
        <v>46.74</v>
      </c>
      <c r="H278" s="10">
        <f t="shared" si="90"/>
        <v>4.740000000000002</v>
      </c>
      <c r="I278" s="9">
        <f t="shared" si="91"/>
        <v>0.11285714285714291</v>
      </c>
    </row>
    <row r="279" spans="2:9" x14ac:dyDescent="0.3">
      <c r="B279" s="6">
        <v>44958</v>
      </c>
      <c r="C279" s="5">
        <v>40</v>
      </c>
      <c r="D279" s="5">
        <v>-5</v>
      </c>
      <c r="E279" s="4">
        <f t="shared" si="87"/>
        <v>-200</v>
      </c>
      <c r="F279" s="1">
        <f t="shared" si="88"/>
        <v>25</v>
      </c>
      <c r="G279" s="10">
        <f t="shared" si="89"/>
        <v>46.72</v>
      </c>
      <c r="H279" s="10">
        <f t="shared" si="90"/>
        <v>6.7199999999999989</v>
      </c>
      <c r="I279" s="9">
        <f t="shared" si="91"/>
        <v>0.16799999999999998</v>
      </c>
    </row>
    <row r="280" spans="2:9" x14ac:dyDescent="0.3">
      <c r="B280" s="6">
        <v>44986</v>
      </c>
      <c r="C280" s="5">
        <v>44</v>
      </c>
      <c r="D280" s="5">
        <v>-3</v>
      </c>
      <c r="E280" s="4">
        <f t="shared" si="87"/>
        <v>-132</v>
      </c>
      <c r="F280" s="1">
        <f t="shared" si="88"/>
        <v>9</v>
      </c>
      <c r="G280" s="10">
        <f t="shared" si="89"/>
        <v>46.7</v>
      </c>
      <c r="H280" s="10">
        <f t="shared" si="90"/>
        <v>2.7000000000000028</v>
      </c>
      <c r="I280" s="9">
        <f t="shared" si="91"/>
        <v>6.1363636363636426E-2</v>
      </c>
    </row>
    <row r="281" spans="2:9" x14ac:dyDescent="0.3">
      <c r="B281" s="6">
        <v>45017</v>
      </c>
      <c r="C281" s="5">
        <v>46</v>
      </c>
      <c r="D281" s="5">
        <v>-1</v>
      </c>
      <c r="E281" s="4">
        <f t="shared" si="87"/>
        <v>-46</v>
      </c>
      <c r="F281" s="1">
        <f t="shared" si="88"/>
        <v>1</v>
      </c>
      <c r="G281" s="10">
        <f t="shared" si="89"/>
        <v>46.68</v>
      </c>
      <c r="H281" s="10">
        <f t="shared" si="90"/>
        <v>0.67999999999999972</v>
      </c>
      <c r="I281" s="9">
        <f t="shared" si="91"/>
        <v>1.4782608695652167E-2</v>
      </c>
    </row>
    <row r="282" spans="2:9" x14ac:dyDescent="0.3">
      <c r="B282" s="6">
        <v>45047</v>
      </c>
      <c r="C282" s="5">
        <v>48</v>
      </c>
      <c r="D282" s="5">
        <v>1</v>
      </c>
      <c r="E282" s="4">
        <f t="shared" si="87"/>
        <v>48</v>
      </c>
      <c r="F282" s="1">
        <f t="shared" si="88"/>
        <v>1</v>
      </c>
      <c r="G282" s="10">
        <f t="shared" si="89"/>
        <v>46.660000000000004</v>
      </c>
      <c r="H282" s="10">
        <f t="shared" si="90"/>
        <v>1.3399999999999963</v>
      </c>
      <c r="I282" s="9">
        <f t="shared" si="91"/>
        <v>2.791666666666659E-2</v>
      </c>
    </row>
    <row r="283" spans="2:9" x14ac:dyDescent="0.3">
      <c r="B283" s="6">
        <v>45078</v>
      </c>
      <c r="C283" s="5">
        <v>52</v>
      </c>
      <c r="D283" s="5">
        <v>3</v>
      </c>
      <c r="E283" s="4">
        <f t="shared" si="87"/>
        <v>156</v>
      </c>
      <c r="F283" s="1">
        <f t="shared" si="88"/>
        <v>9</v>
      </c>
      <c r="G283" s="10">
        <f t="shared" si="89"/>
        <v>46.64</v>
      </c>
      <c r="H283" s="10">
        <f t="shared" si="90"/>
        <v>5.3599999999999994</v>
      </c>
      <c r="I283" s="9">
        <f t="shared" si="91"/>
        <v>0.10307692307692307</v>
      </c>
    </row>
    <row r="284" spans="2:9" x14ac:dyDescent="0.3">
      <c r="B284" s="6">
        <v>45108</v>
      </c>
      <c r="C284" s="5">
        <v>50</v>
      </c>
      <c r="D284" s="5">
        <v>5</v>
      </c>
      <c r="E284" s="4">
        <f t="shared" si="87"/>
        <v>250</v>
      </c>
      <c r="F284" s="1">
        <f t="shared" si="88"/>
        <v>25</v>
      </c>
      <c r="G284" s="10">
        <f t="shared" si="89"/>
        <v>46.620000000000005</v>
      </c>
      <c r="H284" s="10">
        <f t="shared" si="90"/>
        <v>3.3799999999999955</v>
      </c>
      <c r="I284" s="9">
        <f t="shared" si="91"/>
        <v>6.759999999999991E-2</v>
      </c>
    </row>
    <row r="285" spans="2:9" x14ac:dyDescent="0.3">
      <c r="B285" s="6">
        <v>45139</v>
      </c>
      <c r="C285" s="5">
        <v>44</v>
      </c>
      <c r="D285" s="5">
        <v>7</v>
      </c>
      <c r="E285" s="4">
        <f t="shared" si="87"/>
        <v>308</v>
      </c>
      <c r="F285" s="1">
        <f t="shared" si="88"/>
        <v>49</v>
      </c>
      <c r="G285" s="10">
        <f t="shared" si="89"/>
        <v>46.6</v>
      </c>
      <c r="H285" s="10">
        <f t="shared" si="90"/>
        <v>2.6000000000000014</v>
      </c>
      <c r="I285" s="9">
        <f t="shared" si="91"/>
        <v>5.9090909090909124E-2</v>
      </c>
    </row>
    <row r="286" spans="2:9" x14ac:dyDescent="0.3">
      <c r="B286" s="6">
        <v>45170</v>
      </c>
      <c r="C286" s="5">
        <v>45</v>
      </c>
      <c r="D286" s="5">
        <v>9</v>
      </c>
      <c r="E286" s="4">
        <f t="shared" si="87"/>
        <v>405</v>
      </c>
      <c r="F286" s="1">
        <f t="shared" si="88"/>
        <v>81</v>
      </c>
      <c r="G286" s="10">
        <f t="shared" si="89"/>
        <v>46.58</v>
      </c>
      <c r="H286" s="10">
        <f t="shared" si="90"/>
        <v>1.5799999999999983</v>
      </c>
      <c r="I286" s="9">
        <f t="shared" si="91"/>
        <v>3.5111111111111072E-2</v>
      </c>
    </row>
    <row r="287" spans="2:9" x14ac:dyDescent="0.3">
      <c r="B287" s="6">
        <v>45200</v>
      </c>
      <c r="C287" s="5">
        <v>47</v>
      </c>
      <c r="D287" s="5">
        <v>11</v>
      </c>
      <c r="E287" s="4">
        <f t="shared" si="87"/>
        <v>517</v>
      </c>
      <c r="F287" s="1">
        <f t="shared" si="88"/>
        <v>121</v>
      </c>
      <c r="G287" s="10">
        <f t="shared" si="89"/>
        <v>46.56</v>
      </c>
      <c r="H287" s="10">
        <f t="shared" si="90"/>
        <v>0.43999999999999773</v>
      </c>
      <c r="I287" s="9">
        <f t="shared" si="91"/>
        <v>9.3617021276595266E-3</v>
      </c>
    </row>
    <row r="288" spans="2:9" x14ac:dyDescent="0.3">
      <c r="B288" s="3" t="s">
        <v>51</v>
      </c>
      <c r="C288" s="3">
        <f>SUM(C276:C287)</f>
        <v>560</v>
      </c>
      <c r="D288" s="3">
        <f t="shared" ref="D288:G288" si="92">SUM(D276:D287)</f>
        <v>0</v>
      </c>
      <c r="E288" s="3">
        <f t="shared" si="92"/>
        <v>-6</v>
      </c>
      <c r="F288" s="3">
        <f t="shared" si="92"/>
        <v>572</v>
      </c>
      <c r="G288" s="3">
        <f t="shared" si="92"/>
        <v>560.04</v>
      </c>
      <c r="H288" s="11">
        <f>SUM(H276:H287)</f>
        <v>37.999999999999986</v>
      </c>
      <c r="I288" s="11">
        <f>SUM(I276:I287)</f>
        <v>0.82432993075893135</v>
      </c>
    </row>
    <row r="290" spans="2:9" x14ac:dyDescent="0.3">
      <c r="B290" s="7" t="s">
        <v>53</v>
      </c>
      <c r="C290" s="10">
        <f>ROUND(C288/12,2)</f>
        <v>46.67</v>
      </c>
    </row>
    <row r="291" spans="2:9" x14ac:dyDescent="0.3">
      <c r="B291" s="7" t="s">
        <v>54</v>
      </c>
      <c r="C291" s="10">
        <f>ROUND(E288/F288,2)</f>
        <v>-0.01</v>
      </c>
    </row>
    <row r="292" spans="2:9" x14ac:dyDescent="0.3">
      <c r="B292" s="7" t="s">
        <v>52</v>
      </c>
      <c r="C292" s="10">
        <f>ROUND(C290+(C291*13),2)</f>
        <v>46.54</v>
      </c>
    </row>
    <row r="294" spans="2:9" x14ac:dyDescent="0.3">
      <c r="B294" s="7" t="s">
        <v>61</v>
      </c>
      <c r="C294" s="10">
        <f>ROUND(I288/12,2)</f>
        <v>7.0000000000000007E-2</v>
      </c>
      <c r="D294" s="13">
        <v>7.0000000000000007E-2</v>
      </c>
    </row>
    <row r="297" spans="2:9" x14ac:dyDescent="0.3">
      <c r="B297" s="24" t="s">
        <v>24</v>
      </c>
      <c r="C297" s="24"/>
      <c r="D297" s="24"/>
      <c r="E297" s="24"/>
      <c r="F297" s="24"/>
      <c r="G297" s="24"/>
      <c r="H297" s="24"/>
    </row>
    <row r="298" spans="2:9" ht="16.2" x14ac:dyDescent="0.3">
      <c r="B298" s="8" t="s">
        <v>43</v>
      </c>
      <c r="C298" s="8" t="s">
        <v>48</v>
      </c>
      <c r="D298" s="8" t="s">
        <v>44</v>
      </c>
      <c r="E298" s="8" t="s">
        <v>45</v>
      </c>
      <c r="F298" s="8" t="s">
        <v>50</v>
      </c>
      <c r="G298" s="8" t="s">
        <v>47</v>
      </c>
      <c r="H298" s="8" t="s">
        <v>46</v>
      </c>
      <c r="I298" s="8" t="s">
        <v>60</v>
      </c>
    </row>
    <row r="299" spans="2:9" x14ac:dyDescent="0.3">
      <c r="B299" s="6">
        <v>44866</v>
      </c>
      <c r="C299" s="5">
        <v>30</v>
      </c>
      <c r="D299" s="5">
        <v>-11</v>
      </c>
      <c r="E299" s="4">
        <f t="shared" ref="E299:E310" si="93">C299*D299</f>
        <v>-330</v>
      </c>
      <c r="F299" s="1">
        <f>D299^2</f>
        <v>121</v>
      </c>
      <c r="G299" s="10">
        <f>$C$313+($C$314*D299)</f>
        <v>25.39</v>
      </c>
      <c r="H299" s="10">
        <f>ABS(C299-G299)</f>
        <v>4.6099999999999994</v>
      </c>
      <c r="I299" s="9">
        <f>H299/C299</f>
        <v>0.15366666666666665</v>
      </c>
    </row>
    <row r="300" spans="2:9" x14ac:dyDescent="0.3">
      <c r="B300" s="6">
        <v>44896</v>
      </c>
      <c r="C300" s="5">
        <v>28</v>
      </c>
      <c r="D300" s="5">
        <v>-9</v>
      </c>
      <c r="E300" s="4">
        <f t="shared" si="93"/>
        <v>-252</v>
      </c>
      <c r="F300" s="1">
        <f t="shared" ref="F300:F310" si="94">D300^2</f>
        <v>81</v>
      </c>
      <c r="G300" s="10">
        <f t="shared" ref="G300:G310" si="95">$C$313+($C$314*D300)</f>
        <v>25.35</v>
      </c>
      <c r="H300" s="10">
        <f t="shared" ref="H300:H310" si="96">ABS(C300-G300)</f>
        <v>2.6499999999999986</v>
      </c>
      <c r="I300" s="9">
        <f t="shared" ref="I300:I310" si="97">H300/C300</f>
        <v>9.4642857142857098E-2</v>
      </c>
    </row>
    <row r="301" spans="2:9" x14ac:dyDescent="0.3">
      <c r="B301" s="6">
        <v>44927</v>
      </c>
      <c r="C301" s="5">
        <v>20</v>
      </c>
      <c r="D301" s="5">
        <v>-7</v>
      </c>
      <c r="E301" s="4">
        <f t="shared" si="93"/>
        <v>-140</v>
      </c>
      <c r="F301" s="1">
        <f t="shared" si="94"/>
        <v>49</v>
      </c>
      <c r="G301" s="10">
        <f t="shared" si="95"/>
        <v>25.310000000000002</v>
      </c>
      <c r="H301" s="10">
        <f t="shared" si="96"/>
        <v>5.3100000000000023</v>
      </c>
      <c r="I301" s="9">
        <f t="shared" si="97"/>
        <v>0.26550000000000012</v>
      </c>
    </row>
    <row r="302" spans="2:9" x14ac:dyDescent="0.3">
      <c r="B302" s="6">
        <v>44958</v>
      </c>
      <c r="C302" s="5">
        <v>24</v>
      </c>
      <c r="D302" s="5">
        <v>-5</v>
      </c>
      <c r="E302" s="4">
        <f t="shared" si="93"/>
        <v>-120</v>
      </c>
      <c r="F302" s="1">
        <f t="shared" si="94"/>
        <v>25</v>
      </c>
      <c r="G302" s="10">
        <f t="shared" si="95"/>
        <v>25.270000000000003</v>
      </c>
      <c r="H302" s="10">
        <f t="shared" si="96"/>
        <v>1.2700000000000031</v>
      </c>
      <c r="I302" s="9">
        <f t="shared" si="97"/>
        <v>5.2916666666666799E-2</v>
      </c>
    </row>
    <row r="303" spans="2:9" x14ac:dyDescent="0.3">
      <c r="B303" s="6">
        <v>44986</v>
      </c>
      <c r="C303" s="5">
        <v>25</v>
      </c>
      <c r="D303" s="5">
        <v>-3</v>
      </c>
      <c r="E303" s="4">
        <f t="shared" si="93"/>
        <v>-75</v>
      </c>
      <c r="F303" s="1">
        <f t="shared" si="94"/>
        <v>9</v>
      </c>
      <c r="G303" s="10">
        <f t="shared" si="95"/>
        <v>25.23</v>
      </c>
      <c r="H303" s="10">
        <f t="shared" si="96"/>
        <v>0.23000000000000043</v>
      </c>
      <c r="I303" s="9">
        <f t="shared" si="97"/>
        <v>9.2000000000000172E-3</v>
      </c>
    </row>
    <row r="304" spans="2:9" x14ac:dyDescent="0.3">
      <c r="B304" s="6">
        <v>45017</v>
      </c>
      <c r="C304" s="5">
        <v>22</v>
      </c>
      <c r="D304" s="5">
        <v>-1</v>
      </c>
      <c r="E304" s="4">
        <f t="shared" si="93"/>
        <v>-22</v>
      </c>
      <c r="F304" s="1">
        <f t="shared" si="94"/>
        <v>1</v>
      </c>
      <c r="G304" s="10">
        <f t="shared" si="95"/>
        <v>25.19</v>
      </c>
      <c r="H304" s="10">
        <f t="shared" si="96"/>
        <v>3.1900000000000013</v>
      </c>
      <c r="I304" s="9">
        <f t="shared" si="97"/>
        <v>0.14500000000000005</v>
      </c>
    </row>
    <row r="305" spans="2:9" x14ac:dyDescent="0.3">
      <c r="B305" s="6">
        <v>45047</v>
      </c>
      <c r="C305" s="5">
        <v>20</v>
      </c>
      <c r="D305" s="5">
        <v>1</v>
      </c>
      <c r="E305" s="4">
        <f t="shared" si="93"/>
        <v>20</v>
      </c>
      <c r="F305" s="1">
        <f t="shared" si="94"/>
        <v>1</v>
      </c>
      <c r="G305" s="10">
        <f t="shared" si="95"/>
        <v>25.150000000000002</v>
      </c>
      <c r="H305" s="10">
        <f t="shared" si="96"/>
        <v>5.1500000000000021</v>
      </c>
      <c r="I305" s="9">
        <f t="shared" si="97"/>
        <v>0.25750000000000012</v>
      </c>
    </row>
    <row r="306" spans="2:9" x14ac:dyDescent="0.3">
      <c r="B306" s="6">
        <v>45078</v>
      </c>
      <c r="C306" s="5">
        <v>28</v>
      </c>
      <c r="D306" s="5">
        <v>3</v>
      </c>
      <c r="E306" s="4">
        <f t="shared" si="93"/>
        <v>84</v>
      </c>
      <c r="F306" s="1">
        <f t="shared" si="94"/>
        <v>9</v>
      </c>
      <c r="G306" s="10">
        <f t="shared" si="95"/>
        <v>25.110000000000003</v>
      </c>
      <c r="H306" s="10">
        <f t="shared" si="96"/>
        <v>2.889999999999997</v>
      </c>
      <c r="I306" s="9">
        <f t="shared" si="97"/>
        <v>0.10321428571428561</v>
      </c>
    </row>
    <row r="307" spans="2:9" x14ac:dyDescent="0.3">
      <c r="B307" s="6">
        <v>45108</v>
      </c>
      <c r="C307" s="5">
        <v>30</v>
      </c>
      <c r="D307" s="5">
        <v>5</v>
      </c>
      <c r="E307" s="4">
        <f t="shared" si="93"/>
        <v>150</v>
      </c>
      <c r="F307" s="1">
        <f t="shared" si="94"/>
        <v>25</v>
      </c>
      <c r="G307" s="10">
        <f t="shared" si="95"/>
        <v>25.07</v>
      </c>
      <c r="H307" s="10">
        <f t="shared" si="96"/>
        <v>4.93</v>
      </c>
      <c r="I307" s="9">
        <f t="shared" si="97"/>
        <v>0.16433333333333333</v>
      </c>
    </row>
    <row r="308" spans="2:9" x14ac:dyDescent="0.3">
      <c r="B308" s="6">
        <v>45139</v>
      </c>
      <c r="C308" s="5">
        <v>25</v>
      </c>
      <c r="D308" s="5">
        <v>7</v>
      </c>
      <c r="E308" s="4">
        <f t="shared" si="93"/>
        <v>175</v>
      </c>
      <c r="F308" s="1">
        <f t="shared" si="94"/>
        <v>49</v>
      </c>
      <c r="G308" s="10">
        <f t="shared" si="95"/>
        <v>25.03</v>
      </c>
      <c r="H308" s="10">
        <f t="shared" si="96"/>
        <v>3.0000000000001137E-2</v>
      </c>
      <c r="I308" s="9">
        <f t="shared" si="97"/>
        <v>1.2000000000000454E-3</v>
      </c>
    </row>
    <row r="309" spans="2:9" x14ac:dyDescent="0.3">
      <c r="B309" s="6">
        <v>45170</v>
      </c>
      <c r="C309" s="5">
        <v>26</v>
      </c>
      <c r="D309" s="5">
        <v>9</v>
      </c>
      <c r="E309" s="4">
        <f t="shared" si="93"/>
        <v>234</v>
      </c>
      <c r="F309" s="1">
        <f t="shared" si="94"/>
        <v>81</v>
      </c>
      <c r="G309" s="10">
        <f t="shared" si="95"/>
        <v>24.990000000000002</v>
      </c>
      <c r="H309" s="10">
        <f t="shared" si="96"/>
        <v>1.009999999999998</v>
      </c>
      <c r="I309" s="9">
        <f t="shared" si="97"/>
        <v>3.8846153846153766E-2</v>
      </c>
    </row>
    <row r="310" spans="2:9" x14ac:dyDescent="0.3">
      <c r="B310" s="6">
        <v>45200</v>
      </c>
      <c r="C310" s="5">
        <v>24</v>
      </c>
      <c r="D310" s="5">
        <v>11</v>
      </c>
      <c r="E310" s="4">
        <f t="shared" si="93"/>
        <v>264</v>
      </c>
      <c r="F310" s="1">
        <f t="shared" si="94"/>
        <v>121</v>
      </c>
      <c r="G310" s="10">
        <f t="shared" si="95"/>
        <v>24.950000000000003</v>
      </c>
      <c r="H310" s="10">
        <f t="shared" si="96"/>
        <v>0.95000000000000284</v>
      </c>
      <c r="I310" s="9">
        <f t="shared" si="97"/>
        <v>3.9583333333333449E-2</v>
      </c>
    </row>
    <row r="311" spans="2:9" x14ac:dyDescent="0.3">
      <c r="B311" s="3" t="s">
        <v>51</v>
      </c>
      <c r="C311" s="3">
        <f>SUM(C299:C310)</f>
        <v>302</v>
      </c>
      <c r="D311" s="3">
        <f t="shared" ref="D311:G311" si="98">SUM(D299:D310)</f>
        <v>0</v>
      </c>
      <c r="E311" s="3">
        <f t="shared" si="98"/>
        <v>-12</v>
      </c>
      <c r="F311" s="3">
        <f t="shared" si="98"/>
        <v>572</v>
      </c>
      <c r="G311" s="3">
        <f t="shared" si="98"/>
        <v>302.04000000000002</v>
      </c>
      <c r="H311" s="11">
        <f>SUM(H299:H310)</f>
        <v>32.220000000000006</v>
      </c>
      <c r="I311" s="11">
        <f>SUM(I299:I310)</f>
        <v>1.3256032967032974</v>
      </c>
    </row>
    <row r="313" spans="2:9" x14ac:dyDescent="0.3">
      <c r="B313" s="7" t="s">
        <v>53</v>
      </c>
      <c r="C313" s="10">
        <f>ROUND(C311/12,2)</f>
        <v>25.17</v>
      </c>
    </row>
    <row r="314" spans="2:9" x14ac:dyDescent="0.3">
      <c r="B314" s="7" t="s">
        <v>54</v>
      </c>
      <c r="C314" s="10">
        <f>ROUND(E311/F311,2)</f>
        <v>-0.02</v>
      </c>
    </row>
    <row r="315" spans="2:9" x14ac:dyDescent="0.3">
      <c r="B315" s="7" t="s">
        <v>52</v>
      </c>
      <c r="C315" s="10">
        <f>ROUND(C313+(C314*13),2)</f>
        <v>24.91</v>
      </c>
    </row>
    <row r="317" spans="2:9" x14ac:dyDescent="0.3">
      <c r="B317" s="7" t="s">
        <v>61</v>
      </c>
      <c r="C317" s="10">
        <f>ROUND(I311/12,2)</f>
        <v>0.11</v>
      </c>
      <c r="D317" s="13">
        <v>0.11</v>
      </c>
    </row>
    <row r="319" spans="2:9" x14ac:dyDescent="0.3">
      <c r="B319" s="24" t="s">
        <v>20</v>
      </c>
      <c r="C319" s="24"/>
      <c r="D319" s="24"/>
      <c r="E319" s="24"/>
      <c r="F319" s="24"/>
      <c r="G319" s="24"/>
      <c r="H319" s="24"/>
    </row>
    <row r="320" spans="2:9" ht="16.2" x14ac:dyDescent="0.3">
      <c r="B320" s="8" t="s">
        <v>43</v>
      </c>
      <c r="C320" s="8" t="s">
        <v>65</v>
      </c>
      <c r="D320" s="8" t="s">
        <v>44</v>
      </c>
      <c r="E320" s="8" t="s">
        <v>45</v>
      </c>
      <c r="F320" s="8" t="s">
        <v>50</v>
      </c>
      <c r="G320" s="8" t="s">
        <v>47</v>
      </c>
      <c r="H320" s="8" t="s">
        <v>46</v>
      </c>
      <c r="I320" s="8" t="s">
        <v>60</v>
      </c>
    </row>
    <row r="321" spans="2:9" x14ac:dyDescent="0.3">
      <c r="B321" s="6">
        <v>44866</v>
      </c>
      <c r="C321" s="5">
        <v>354</v>
      </c>
      <c r="D321" s="5">
        <v>-11</v>
      </c>
      <c r="E321" s="4">
        <f t="shared" ref="E321:E332" si="99">C321*D321</f>
        <v>-3894</v>
      </c>
      <c r="F321" s="1">
        <f>D321^2</f>
        <v>121</v>
      </c>
      <c r="G321" s="10">
        <f>$C$335+($C$336*D321)</f>
        <v>341.15</v>
      </c>
      <c r="H321" s="10">
        <f>ABS(C321-G321)</f>
        <v>12.850000000000023</v>
      </c>
      <c r="I321" s="9">
        <f>H321/C321</f>
        <v>3.6299435028248651E-2</v>
      </c>
    </row>
    <row r="322" spans="2:9" x14ac:dyDescent="0.3">
      <c r="B322" s="6">
        <v>44896</v>
      </c>
      <c r="C322" s="5">
        <v>360</v>
      </c>
      <c r="D322" s="5">
        <v>-9</v>
      </c>
      <c r="E322" s="4">
        <f t="shared" si="99"/>
        <v>-3240</v>
      </c>
      <c r="F322" s="1">
        <f t="shared" ref="F322:F332" si="100">D322^2</f>
        <v>81</v>
      </c>
      <c r="G322" s="10">
        <f t="shared" ref="G322:G332" si="101">$C$335+($C$336*D322)</f>
        <v>339.85</v>
      </c>
      <c r="H322" s="10">
        <f t="shared" ref="H322:H332" si="102">ABS(C322-G322)</f>
        <v>20.149999999999977</v>
      </c>
      <c r="I322" s="9">
        <f t="shared" ref="I322:I332" si="103">H322/C322</f>
        <v>5.5972222222222159E-2</v>
      </c>
    </row>
    <row r="323" spans="2:9" x14ac:dyDescent="0.3">
      <c r="B323" s="6">
        <v>44927</v>
      </c>
      <c r="C323" s="5">
        <v>330</v>
      </c>
      <c r="D323" s="5">
        <v>-7</v>
      </c>
      <c r="E323" s="4">
        <f t="shared" si="99"/>
        <v>-2310</v>
      </c>
      <c r="F323" s="1">
        <f t="shared" si="100"/>
        <v>49</v>
      </c>
      <c r="G323" s="10">
        <f t="shared" si="101"/>
        <v>338.55</v>
      </c>
      <c r="H323" s="10">
        <f t="shared" si="102"/>
        <v>8.5500000000000114</v>
      </c>
      <c r="I323" s="9">
        <f t="shared" si="103"/>
        <v>2.5909090909090944E-2</v>
      </c>
    </row>
    <row r="324" spans="2:9" x14ac:dyDescent="0.3">
      <c r="B324" s="6">
        <v>44958</v>
      </c>
      <c r="C324" s="5">
        <v>324</v>
      </c>
      <c r="D324" s="5">
        <v>-5</v>
      </c>
      <c r="E324" s="4">
        <f t="shared" si="99"/>
        <v>-1620</v>
      </c>
      <c r="F324" s="1">
        <f t="shared" si="100"/>
        <v>25</v>
      </c>
      <c r="G324" s="10">
        <f t="shared" si="101"/>
        <v>337.25</v>
      </c>
      <c r="H324" s="10">
        <f t="shared" si="102"/>
        <v>13.25</v>
      </c>
      <c r="I324" s="9">
        <f t="shared" si="103"/>
        <v>4.0895061728395063E-2</v>
      </c>
    </row>
    <row r="325" spans="2:9" x14ac:dyDescent="0.3">
      <c r="B325" s="6">
        <v>44986</v>
      </c>
      <c r="C325" s="5">
        <v>300</v>
      </c>
      <c r="D325" s="5">
        <v>-3</v>
      </c>
      <c r="E325" s="4">
        <f t="shared" si="99"/>
        <v>-900</v>
      </c>
      <c r="F325" s="1">
        <f t="shared" si="100"/>
        <v>9</v>
      </c>
      <c r="G325" s="10">
        <f t="shared" si="101"/>
        <v>335.95</v>
      </c>
      <c r="H325" s="10">
        <f t="shared" si="102"/>
        <v>35.949999999999989</v>
      </c>
      <c r="I325" s="9">
        <f t="shared" si="103"/>
        <v>0.11983333333333329</v>
      </c>
    </row>
    <row r="326" spans="2:9" x14ac:dyDescent="0.3">
      <c r="B326" s="6">
        <v>45017</v>
      </c>
      <c r="C326" s="5">
        <v>312</v>
      </c>
      <c r="D326" s="5">
        <v>-1</v>
      </c>
      <c r="E326" s="4">
        <f t="shared" si="99"/>
        <v>-312</v>
      </c>
      <c r="F326" s="1">
        <f t="shared" si="100"/>
        <v>1</v>
      </c>
      <c r="G326" s="10">
        <f t="shared" si="101"/>
        <v>334.65</v>
      </c>
      <c r="H326" s="10">
        <f t="shared" si="102"/>
        <v>22.649999999999977</v>
      </c>
      <c r="I326" s="9">
        <f t="shared" si="103"/>
        <v>7.2596153846153769E-2</v>
      </c>
    </row>
    <row r="327" spans="2:9" x14ac:dyDescent="0.3">
      <c r="B327" s="6">
        <v>45047</v>
      </c>
      <c r="C327" s="5">
        <v>336</v>
      </c>
      <c r="D327" s="5">
        <v>1</v>
      </c>
      <c r="E327" s="4">
        <f t="shared" si="99"/>
        <v>336</v>
      </c>
      <c r="F327" s="1">
        <f t="shared" si="100"/>
        <v>1</v>
      </c>
      <c r="G327" s="10">
        <f t="shared" si="101"/>
        <v>333.35</v>
      </c>
      <c r="H327" s="10">
        <f t="shared" si="102"/>
        <v>2.6499999999999773</v>
      </c>
      <c r="I327" s="9">
        <f t="shared" si="103"/>
        <v>7.886904761904694E-3</v>
      </c>
    </row>
    <row r="328" spans="2:9" x14ac:dyDescent="0.3">
      <c r="B328" s="6">
        <v>45078</v>
      </c>
      <c r="C328" s="5">
        <v>360</v>
      </c>
      <c r="D328" s="5">
        <v>3</v>
      </c>
      <c r="E328" s="4">
        <f t="shared" si="99"/>
        <v>1080</v>
      </c>
      <c r="F328" s="1">
        <f t="shared" si="100"/>
        <v>9</v>
      </c>
      <c r="G328" s="10">
        <f t="shared" si="101"/>
        <v>332.05</v>
      </c>
      <c r="H328" s="10">
        <f t="shared" si="102"/>
        <v>27.949999999999989</v>
      </c>
      <c r="I328" s="9">
        <f t="shared" si="103"/>
        <v>7.7638888888888855E-2</v>
      </c>
    </row>
    <row r="329" spans="2:9" x14ac:dyDescent="0.3">
      <c r="B329" s="6">
        <v>45108</v>
      </c>
      <c r="C329" s="5">
        <v>360</v>
      </c>
      <c r="D329" s="5">
        <v>5</v>
      </c>
      <c r="E329" s="4">
        <f t="shared" si="99"/>
        <v>1800</v>
      </c>
      <c r="F329" s="1">
        <f t="shared" si="100"/>
        <v>25</v>
      </c>
      <c r="G329" s="10">
        <f t="shared" si="101"/>
        <v>330.75</v>
      </c>
      <c r="H329" s="10">
        <f t="shared" si="102"/>
        <v>29.25</v>
      </c>
      <c r="I329" s="9">
        <f t="shared" si="103"/>
        <v>8.1250000000000003E-2</v>
      </c>
    </row>
    <row r="330" spans="2:9" x14ac:dyDescent="0.3">
      <c r="B330" s="6">
        <v>45139</v>
      </c>
      <c r="C330" s="5">
        <v>348</v>
      </c>
      <c r="D330" s="5">
        <v>7</v>
      </c>
      <c r="E330" s="4">
        <f t="shared" si="99"/>
        <v>2436</v>
      </c>
      <c r="F330" s="1">
        <f t="shared" si="100"/>
        <v>49</v>
      </c>
      <c r="G330" s="10">
        <f t="shared" si="101"/>
        <v>329.45</v>
      </c>
      <c r="H330" s="10">
        <f t="shared" si="102"/>
        <v>18.550000000000011</v>
      </c>
      <c r="I330" s="9">
        <f t="shared" si="103"/>
        <v>5.330459770114946E-2</v>
      </c>
    </row>
    <row r="331" spans="2:9" x14ac:dyDescent="0.3">
      <c r="B331" s="6">
        <v>45170</v>
      </c>
      <c r="C331" s="5">
        <v>306</v>
      </c>
      <c r="D331" s="5">
        <v>9</v>
      </c>
      <c r="E331" s="4">
        <f t="shared" si="99"/>
        <v>2754</v>
      </c>
      <c r="F331" s="1">
        <f t="shared" si="100"/>
        <v>81</v>
      </c>
      <c r="G331" s="10">
        <f t="shared" si="101"/>
        <v>328.15</v>
      </c>
      <c r="H331" s="10">
        <f t="shared" si="102"/>
        <v>22.149999999999977</v>
      </c>
      <c r="I331" s="9">
        <f t="shared" si="103"/>
        <v>7.2385620915032603E-2</v>
      </c>
    </row>
    <row r="332" spans="2:9" x14ac:dyDescent="0.3">
      <c r="B332" s="6">
        <v>45200</v>
      </c>
      <c r="C332" s="5">
        <v>318</v>
      </c>
      <c r="D332" s="5">
        <v>11</v>
      </c>
      <c r="E332" s="4">
        <f t="shared" si="99"/>
        <v>3498</v>
      </c>
      <c r="F332" s="1">
        <f t="shared" si="100"/>
        <v>121</v>
      </c>
      <c r="G332" s="10">
        <f t="shared" si="101"/>
        <v>326.85000000000002</v>
      </c>
      <c r="H332" s="10">
        <f t="shared" si="102"/>
        <v>8.8500000000000227</v>
      </c>
      <c r="I332" s="9">
        <f t="shared" si="103"/>
        <v>2.7830188679245353E-2</v>
      </c>
    </row>
    <row r="333" spans="2:9" x14ac:dyDescent="0.3">
      <c r="B333" s="3" t="s">
        <v>51</v>
      </c>
      <c r="C333" s="3">
        <f>SUM(C321:C332)</f>
        <v>4008</v>
      </c>
      <c r="D333" s="3">
        <f t="shared" ref="D333:G333" si="104">SUM(D321:D332)</f>
        <v>0</v>
      </c>
      <c r="E333" s="3">
        <f t="shared" si="104"/>
        <v>-372</v>
      </c>
      <c r="F333" s="3">
        <f t="shared" si="104"/>
        <v>572</v>
      </c>
      <c r="G333" s="3">
        <f t="shared" si="104"/>
        <v>4008</v>
      </c>
      <c r="H333" s="11">
        <f>SUM(H321:H332)</f>
        <v>222.79999999999995</v>
      </c>
      <c r="I333" s="11">
        <f>SUM(I321:I332)</f>
        <v>0.67180149801366495</v>
      </c>
    </row>
    <row r="335" spans="2:9" x14ac:dyDescent="0.3">
      <c r="B335" s="7" t="s">
        <v>53</v>
      </c>
      <c r="C335" s="10">
        <f>ROUND(C333/12,2)</f>
        <v>334</v>
      </c>
    </row>
    <row r="336" spans="2:9" x14ac:dyDescent="0.3">
      <c r="B336" s="7" t="s">
        <v>54</v>
      </c>
      <c r="C336" s="10">
        <f>ROUND(E333/F333,2)</f>
        <v>-0.65</v>
      </c>
    </row>
    <row r="337" spans="2:9" x14ac:dyDescent="0.3">
      <c r="B337" s="7" t="s">
        <v>52</v>
      </c>
      <c r="C337" s="10">
        <f>ROUND(C335+(C336*13),2)</f>
        <v>325.55</v>
      </c>
    </row>
    <row r="339" spans="2:9" x14ac:dyDescent="0.3">
      <c r="B339" s="7" t="s">
        <v>61</v>
      </c>
      <c r="C339" s="10">
        <f>ROUND(I333/12,2)</f>
        <v>0.06</v>
      </c>
      <c r="D339" s="13">
        <v>0.06</v>
      </c>
    </row>
    <row r="342" spans="2:9" x14ac:dyDescent="0.3">
      <c r="B342" s="24" t="s">
        <v>21</v>
      </c>
      <c r="C342" s="24"/>
      <c r="D342" s="24"/>
      <c r="E342" s="24"/>
      <c r="F342" s="24"/>
      <c r="G342" s="24"/>
      <c r="H342" s="24"/>
    </row>
    <row r="343" spans="2:9" ht="16.2" x14ac:dyDescent="0.3">
      <c r="B343" s="8" t="s">
        <v>43</v>
      </c>
      <c r="C343" s="8" t="s">
        <v>65</v>
      </c>
      <c r="D343" s="8" t="s">
        <v>44</v>
      </c>
      <c r="E343" s="8" t="s">
        <v>45</v>
      </c>
      <c r="F343" s="8" t="s">
        <v>50</v>
      </c>
      <c r="G343" s="8" t="s">
        <v>47</v>
      </c>
      <c r="H343" s="8" t="s">
        <v>46</v>
      </c>
      <c r="I343" s="8" t="s">
        <v>60</v>
      </c>
    </row>
    <row r="344" spans="2:9" x14ac:dyDescent="0.3">
      <c r="B344" s="6">
        <v>44866</v>
      </c>
      <c r="C344" s="5">
        <v>144</v>
      </c>
      <c r="D344" s="5">
        <v>-11</v>
      </c>
      <c r="E344" s="4">
        <f t="shared" ref="E344:E355" si="105">C344*D344</f>
        <v>-1584</v>
      </c>
      <c r="F344" s="1">
        <f>D344^2</f>
        <v>121</v>
      </c>
      <c r="G344" s="10">
        <f>$C$358+($C$359*D344)</f>
        <v>134.28</v>
      </c>
      <c r="H344" s="10">
        <f>ABS(C344-G344)</f>
        <v>9.7199999999999989</v>
      </c>
      <c r="I344" s="9">
        <f>H344/C344</f>
        <v>6.7499999999999991E-2</v>
      </c>
    </row>
    <row r="345" spans="2:9" x14ac:dyDescent="0.3">
      <c r="B345" s="6">
        <v>44896</v>
      </c>
      <c r="C345" s="5">
        <v>150</v>
      </c>
      <c r="D345" s="5">
        <v>-9</v>
      </c>
      <c r="E345" s="4">
        <f t="shared" si="105"/>
        <v>-1350</v>
      </c>
      <c r="F345" s="1">
        <f t="shared" ref="F345:F355" si="106">D345^2</f>
        <v>81</v>
      </c>
      <c r="G345" s="10">
        <f t="shared" ref="G345:G355" si="107">$C$358+($C$359*D345)</f>
        <v>133.32</v>
      </c>
      <c r="H345" s="10">
        <f t="shared" ref="H345:H355" si="108">ABS(C345-G345)</f>
        <v>16.680000000000007</v>
      </c>
      <c r="I345" s="9">
        <f t="shared" ref="I345:I355" si="109">H345/C345</f>
        <v>0.11120000000000005</v>
      </c>
    </row>
    <row r="346" spans="2:9" x14ac:dyDescent="0.3">
      <c r="B346" s="6">
        <v>44927</v>
      </c>
      <c r="C346" s="5">
        <v>120</v>
      </c>
      <c r="D346" s="5">
        <v>-7</v>
      </c>
      <c r="E346" s="4">
        <f t="shared" si="105"/>
        <v>-840</v>
      </c>
      <c r="F346" s="1">
        <f t="shared" si="106"/>
        <v>49</v>
      </c>
      <c r="G346" s="10">
        <f t="shared" si="107"/>
        <v>132.36000000000001</v>
      </c>
      <c r="H346" s="10">
        <f t="shared" si="108"/>
        <v>12.360000000000014</v>
      </c>
      <c r="I346" s="9">
        <f t="shared" si="109"/>
        <v>0.10300000000000012</v>
      </c>
    </row>
    <row r="347" spans="2:9" x14ac:dyDescent="0.3">
      <c r="B347" s="6">
        <v>44958</v>
      </c>
      <c r="C347" s="5">
        <v>132</v>
      </c>
      <c r="D347" s="5">
        <v>-5</v>
      </c>
      <c r="E347" s="4">
        <f t="shared" si="105"/>
        <v>-660</v>
      </c>
      <c r="F347" s="1">
        <f t="shared" si="106"/>
        <v>25</v>
      </c>
      <c r="G347" s="10">
        <f t="shared" si="107"/>
        <v>131.4</v>
      </c>
      <c r="H347" s="10">
        <f t="shared" si="108"/>
        <v>0.59999999999999432</v>
      </c>
      <c r="I347" s="9">
        <f t="shared" si="109"/>
        <v>4.5454545454545027E-3</v>
      </c>
    </row>
    <row r="348" spans="2:9" x14ac:dyDescent="0.3">
      <c r="B348" s="6">
        <v>44986</v>
      </c>
      <c r="C348" s="5">
        <v>108</v>
      </c>
      <c r="D348" s="5">
        <v>-3</v>
      </c>
      <c r="E348" s="4">
        <f t="shared" si="105"/>
        <v>-324</v>
      </c>
      <c r="F348" s="1">
        <f t="shared" si="106"/>
        <v>9</v>
      </c>
      <c r="G348" s="10">
        <f t="shared" si="107"/>
        <v>130.44</v>
      </c>
      <c r="H348" s="10">
        <f t="shared" si="108"/>
        <v>22.439999999999998</v>
      </c>
      <c r="I348" s="9">
        <f t="shared" si="109"/>
        <v>0.20777777777777776</v>
      </c>
    </row>
    <row r="349" spans="2:9" x14ac:dyDescent="0.3">
      <c r="B349" s="6">
        <v>45017</v>
      </c>
      <c r="C349" s="5">
        <v>108</v>
      </c>
      <c r="D349" s="5">
        <v>-1</v>
      </c>
      <c r="E349" s="4">
        <f t="shared" si="105"/>
        <v>-108</v>
      </c>
      <c r="F349" s="1">
        <f t="shared" si="106"/>
        <v>1</v>
      </c>
      <c r="G349" s="10">
        <f t="shared" si="107"/>
        <v>129.47999999999999</v>
      </c>
      <c r="H349" s="10">
        <f t="shared" si="108"/>
        <v>21.47999999999999</v>
      </c>
      <c r="I349" s="9">
        <f t="shared" si="109"/>
        <v>0.19888888888888878</v>
      </c>
    </row>
    <row r="350" spans="2:9" x14ac:dyDescent="0.3">
      <c r="B350" s="6">
        <v>45047</v>
      </c>
      <c r="C350" s="5">
        <v>120</v>
      </c>
      <c r="D350" s="5">
        <v>1</v>
      </c>
      <c r="E350" s="4">
        <f t="shared" si="105"/>
        <v>120</v>
      </c>
      <c r="F350" s="1">
        <f t="shared" si="106"/>
        <v>1</v>
      </c>
      <c r="G350" s="10">
        <f t="shared" si="107"/>
        <v>128.52000000000001</v>
      </c>
      <c r="H350" s="10">
        <f t="shared" si="108"/>
        <v>8.5200000000000102</v>
      </c>
      <c r="I350" s="9">
        <f t="shared" si="109"/>
        <v>7.1000000000000091E-2</v>
      </c>
    </row>
    <row r="351" spans="2:9" x14ac:dyDescent="0.3">
      <c r="B351" s="6">
        <v>45078</v>
      </c>
      <c r="C351" s="5">
        <v>150</v>
      </c>
      <c r="D351" s="5">
        <v>3</v>
      </c>
      <c r="E351" s="4">
        <f t="shared" si="105"/>
        <v>450</v>
      </c>
      <c r="F351" s="1">
        <f t="shared" si="106"/>
        <v>9</v>
      </c>
      <c r="G351" s="10">
        <f t="shared" si="107"/>
        <v>127.56</v>
      </c>
      <c r="H351" s="10">
        <f t="shared" si="108"/>
        <v>22.439999999999998</v>
      </c>
      <c r="I351" s="9">
        <f t="shared" si="109"/>
        <v>0.14959999999999998</v>
      </c>
    </row>
    <row r="352" spans="2:9" x14ac:dyDescent="0.3">
      <c r="B352" s="6">
        <v>45108</v>
      </c>
      <c r="C352" s="5">
        <v>144</v>
      </c>
      <c r="D352" s="5">
        <v>5</v>
      </c>
      <c r="E352" s="4">
        <f t="shared" si="105"/>
        <v>720</v>
      </c>
      <c r="F352" s="1">
        <f t="shared" si="106"/>
        <v>25</v>
      </c>
      <c r="G352" s="10">
        <f t="shared" si="107"/>
        <v>126.6</v>
      </c>
      <c r="H352" s="10">
        <f t="shared" si="108"/>
        <v>17.400000000000006</v>
      </c>
      <c r="I352" s="9">
        <f t="shared" si="109"/>
        <v>0.12083333333333338</v>
      </c>
    </row>
    <row r="353" spans="2:9" x14ac:dyDescent="0.3">
      <c r="B353" s="6">
        <v>45139</v>
      </c>
      <c r="C353" s="5">
        <v>132</v>
      </c>
      <c r="D353" s="5">
        <v>7</v>
      </c>
      <c r="E353" s="4">
        <f t="shared" si="105"/>
        <v>924</v>
      </c>
      <c r="F353" s="1">
        <f t="shared" si="106"/>
        <v>49</v>
      </c>
      <c r="G353" s="10">
        <f t="shared" si="107"/>
        <v>125.64</v>
      </c>
      <c r="H353" s="10">
        <f t="shared" si="108"/>
        <v>6.3599999999999994</v>
      </c>
      <c r="I353" s="9">
        <f t="shared" si="109"/>
        <v>4.818181818181818E-2</v>
      </c>
    </row>
    <row r="354" spans="2:9" x14ac:dyDescent="0.3">
      <c r="B354" s="6">
        <v>45170</v>
      </c>
      <c r="C354" s="5">
        <v>132</v>
      </c>
      <c r="D354" s="5">
        <v>9</v>
      </c>
      <c r="E354" s="4">
        <f t="shared" si="105"/>
        <v>1188</v>
      </c>
      <c r="F354" s="1">
        <f t="shared" si="106"/>
        <v>81</v>
      </c>
      <c r="G354" s="10">
        <f t="shared" si="107"/>
        <v>124.68</v>
      </c>
      <c r="H354" s="10">
        <f t="shared" si="108"/>
        <v>7.3199999999999932</v>
      </c>
      <c r="I354" s="9">
        <f t="shared" si="109"/>
        <v>5.5454545454545402E-2</v>
      </c>
    </row>
    <row r="355" spans="2:9" x14ac:dyDescent="0.3">
      <c r="B355" s="6">
        <v>45200</v>
      </c>
      <c r="C355" s="5">
        <v>108</v>
      </c>
      <c r="D355" s="5">
        <v>11</v>
      </c>
      <c r="E355" s="4">
        <f t="shared" si="105"/>
        <v>1188</v>
      </c>
      <c r="F355" s="1">
        <f t="shared" si="106"/>
        <v>121</v>
      </c>
      <c r="G355" s="10">
        <f t="shared" si="107"/>
        <v>123.72</v>
      </c>
      <c r="H355" s="10">
        <f t="shared" si="108"/>
        <v>15.719999999999999</v>
      </c>
      <c r="I355" s="9">
        <f t="shared" si="109"/>
        <v>0.14555555555555555</v>
      </c>
    </row>
    <row r="356" spans="2:9" x14ac:dyDescent="0.3">
      <c r="B356" s="3" t="s">
        <v>51</v>
      </c>
      <c r="C356" s="3">
        <f>SUM(C344:C355)</f>
        <v>1548</v>
      </c>
      <c r="D356" s="3">
        <f t="shared" ref="D356:G356" si="110">SUM(D344:D355)</f>
        <v>0</v>
      </c>
      <c r="E356" s="3">
        <f t="shared" si="110"/>
        <v>-276</v>
      </c>
      <c r="F356" s="3">
        <f t="shared" si="110"/>
        <v>572</v>
      </c>
      <c r="G356" s="3">
        <f t="shared" si="110"/>
        <v>1548</v>
      </c>
      <c r="H356" s="11">
        <f>SUM(H344:H355)</f>
        <v>161.04</v>
      </c>
      <c r="I356" s="11">
        <f>SUM(I344:I355)</f>
        <v>1.2835373737373739</v>
      </c>
    </row>
    <row r="358" spans="2:9" x14ac:dyDescent="0.3">
      <c r="B358" s="7" t="s">
        <v>53</v>
      </c>
      <c r="C358" s="10">
        <f>ROUND(C356/12,2)</f>
        <v>129</v>
      </c>
    </row>
    <row r="359" spans="2:9" x14ac:dyDescent="0.3">
      <c r="B359" s="7" t="s">
        <v>54</v>
      </c>
      <c r="C359" s="10">
        <f>ROUND(E356/F356,2)</f>
        <v>-0.48</v>
      </c>
    </row>
    <row r="360" spans="2:9" x14ac:dyDescent="0.3">
      <c r="B360" s="7" t="s">
        <v>52</v>
      </c>
      <c r="C360" s="10">
        <f>ROUND(C358+(C359*13),2)</f>
        <v>122.76</v>
      </c>
    </row>
    <row r="362" spans="2:9" x14ac:dyDescent="0.3">
      <c r="B362" s="7" t="s">
        <v>61</v>
      </c>
      <c r="C362" s="10">
        <f>ROUND(I356/12,2)</f>
        <v>0.11</v>
      </c>
      <c r="D362" s="13">
        <v>0.11</v>
      </c>
    </row>
    <row r="365" spans="2:9" x14ac:dyDescent="0.3">
      <c r="B365" s="24" t="s">
        <v>22</v>
      </c>
      <c r="C365" s="24"/>
      <c r="D365" s="24"/>
      <c r="E365" s="24"/>
      <c r="F365" s="24"/>
      <c r="G365" s="24"/>
      <c r="H365" s="24"/>
    </row>
    <row r="366" spans="2:9" ht="16.2" x14ac:dyDescent="0.3">
      <c r="B366" s="8" t="s">
        <v>43</v>
      </c>
      <c r="C366" s="8" t="s">
        <v>65</v>
      </c>
      <c r="D366" s="8" t="s">
        <v>44</v>
      </c>
      <c r="E366" s="8" t="s">
        <v>45</v>
      </c>
      <c r="F366" s="8" t="s">
        <v>50</v>
      </c>
      <c r="G366" s="8" t="s">
        <v>47</v>
      </c>
      <c r="H366" s="8" t="s">
        <v>46</v>
      </c>
      <c r="I366" s="8" t="s">
        <v>60</v>
      </c>
    </row>
    <row r="367" spans="2:9" x14ac:dyDescent="0.3">
      <c r="B367" s="6">
        <v>44866</v>
      </c>
      <c r="C367" s="5">
        <v>24</v>
      </c>
      <c r="D367" s="5">
        <v>-11</v>
      </c>
      <c r="E367" s="4">
        <f t="shared" ref="E367:E378" si="111">C367*D367</f>
        <v>-264</v>
      </c>
      <c r="F367" s="1">
        <f>D367^2</f>
        <v>121</v>
      </c>
      <c r="G367" s="10">
        <f>$C$381+($C$382*D367)</f>
        <v>21.99</v>
      </c>
      <c r="H367" s="10">
        <f>ABS(C367-G367)</f>
        <v>2.0100000000000016</v>
      </c>
      <c r="I367" s="9">
        <f>H367/C367</f>
        <v>8.3750000000000061E-2</v>
      </c>
    </row>
    <row r="368" spans="2:9" x14ac:dyDescent="0.3">
      <c r="B368" s="6">
        <v>44896</v>
      </c>
      <c r="C368" s="5">
        <v>22</v>
      </c>
      <c r="D368" s="5">
        <v>-9</v>
      </c>
      <c r="E368" s="4">
        <f t="shared" si="111"/>
        <v>-198</v>
      </c>
      <c r="F368" s="1">
        <f t="shared" ref="F368:F378" si="112">D368^2</f>
        <v>81</v>
      </c>
      <c r="G368" s="10">
        <f t="shared" ref="G368:G378" si="113">$C$381+($C$382*D368)</f>
        <v>21.81</v>
      </c>
      <c r="H368" s="10">
        <f t="shared" ref="H368:H378" si="114">ABS(C368-G368)</f>
        <v>0.19000000000000128</v>
      </c>
      <c r="I368" s="9">
        <f t="shared" ref="I368:I378" si="115">H368/C368</f>
        <v>8.6363636363636937E-3</v>
      </c>
    </row>
    <row r="369" spans="2:9" x14ac:dyDescent="0.3">
      <c r="B369" s="6">
        <v>44927</v>
      </c>
      <c r="C369" s="5">
        <v>20</v>
      </c>
      <c r="D369" s="5">
        <v>-7</v>
      </c>
      <c r="E369" s="4">
        <f t="shared" si="111"/>
        <v>-140</v>
      </c>
      <c r="F369" s="1">
        <f t="shared" si="112"/>
        <v>49</v>
      </c>
      <c r="G369" s="10">
        <f t="shared" si="113"/>
        <v>21.63</v>
      </c>
      <c r="H369" s="10">
        <f t="shared" si="114"/>
        <v>1.629999999999999</v>
      </c>
      <c r="I369" s="9">
        <f t="shared" si="115"/>
        <v>8.1499999999999947E-2</v>
      </c>
    </row>
    <row r="370" spans="2:9" x14ac:dyDescent="0.3">
      <c r="B370" s="6">
        <v>44958</v>
      </c>
      <c r="C370" s="5">
        <v>22</v>
      </c>
      <c r="D370" s="5">
        <v>-5</v>
      </c>
      <c r="E370" s="4">
        <f t="shared" si="111"/>
        <v>-110</v>
      </c>
      <c r="F370" s="1">
        <f t="shared" si="112"/>
        <v>25</v>
      </c>
      <c r="G370" s="10">
        <f t="shared" si="113"/>
        <v>21.45</v>
      </c>
      <c r="H370" s="10">
        <f t="shared" si="114"/>
        <v>0.55000000000000071</v>
      </c>
      <c r="I370" s="9">
        <f t="shared" si="115"/>
        <v>2.5000000000000033E-2</v>
      </c>
    </row>
    <row r="371" spans="2:9" x14ac:dyDescent="0.3">
      <c r="B371" s="6">
        <v>44986</v>
      </c>
      <c r="C371" s="5">
        <v>18</v>
      </c>
      <c r="D371" s="5">
        <v>-3</v>
      </c>
      <c r="E371" s="4">
        <f t="shared" si="111"/>
        <v>-54</v>
      </c>
      <c r="F371" s="1">
        <f t="shared" si="112"/>
        <v>9</v>
      </c>
      <c r="G371" s="10">
        <f t="shared" si="113"/>
        <v>21.27</v>
      </c>
      <c r="H371" s="10">
        <f t="shared" si="114"/>
        <v>3.2699999999999996</v>
      </c>
      <c r="I371" s="9">
        <f t="shared" si="115"/>
        <v>0.18166666666666664</v>
      </c>
    </row>
    <row r="372" spans="2:9" x14ac:dyDescent="0.3">
      <c r="B372" s="6">
        <v>45017</v>
      </c>
      <c r="C372" s="5">
        <v>20</v>
      </c>
      <c r="D372" s="5">
        <v>-1</v>
      </c>
      <c r="E372" s="4">
        <f t="shared" si="111"/>
        <v>-20</v>
      </c>
      <c r="F372" s="1">
        <f t="shared" si="112"/>
        <v>1</v>
      </c>
      <c r="G372" s="10">
        <f t="shared" si="113"/>
        <v>21.09</v>
      </c>
      <c r="H372" s="10">
        <f t="shared" si="114"/>
        <v>1.0899999999999999</v>
      </c>
      <c r="I372" s="9">
        <f t="shared" si="115"/>
        <v>5.4499999999999993E-2</v>
      </c>
    </row>
    <row r="373" spans="2:9" x14ac:dyDescent="0.3">
      <c r="B373" s="6">
        <v>45047</v>
      </c>
      <c r="C373" s="5">
        <v>22</v>
      </c>
      <c r="D373" s="5">
        <v>1</v>
      </c>
      <c r="E373" s="4">
        <f t="shared" si="111"/>
        <v>22</v>
      </c>
      <c r="F373" s="1">
        <f t="shared" si="112"/>
        <v>1</v>
      </c>
      <c r="G373" s="10">
        <f t="shared" si="113"/>
        <v>20.91</v>
      </c>
      <c r="H373" s="10">
        <f t="shared" si="114"/>
        <v>1.0899999999999999</v>
      </c>
      <c r="I373" s="9">
        <f t="shared" si="115"/>
        <v>4.9545454545454538E-2</v>
      </c>
    </row>
    <row r="374" spans="2:9" x14ac:dyDescent="0.3">
      <c r="B374" s="6">
        <v>45078</v>
      </c>
      <c r="C374" s="5">
        <v>22</v>
      </c>
      <c r="D374" s="5">
        <v>3</v>
      </c>
      <c r="E374" s="4">
        <f t="shared" si="111"/>
        <v>66</v>
      </c>
      <c r="F374" s="1">
        <f t="shared" si="112"/>
        <v>9</v>
      </c>
      <c r="G374" s="10">
        <f t="shared" si="113"/>
        <v>20.73</v>
      </c>
      <c r="H374" s="10">
        <f t="shared" si="114"/>
        <v>1.2699999999999996</v>
      </c>
      <c r="I374" s="9">
        <f t="shared" si="115"/>
        <v>5.772727272727271E-2</v>
      </c>
    </row>
    <row r="375" spans="2:9" x14ac:dyDescent="0.3">
      <c r="B375" s="6">
        <v>45108</v>
      </c>
      <c r="C375" s="5">
        <v>24</v>
      </c>
      <c r="D375" s="5">
        <v>5</v>
      </c>
      <c r="E375" s="4">
        <f t="shared" si="111"/>
        <v>120</v>
      </c>
      <c r="F375" s="1">
        <f t="shared" si="112"/>
        <v>25</v>
      </c>
      <c r="G375" s="10">
        <f t="shared" si="113"/>
        <v>20.55</v>
      </c>
      <c r="H375" s="10">
        <f t="shared" si="114"/>
        <v>3.4499999999999993</v>
      </c>
      <c r="I375" s="9">
        <f t="shared" si="115"/>
        <v>0.14374999999999996</v>
      </c>
    </row>
    <row r="376" spans="2:9" x14ac:dyDescent="0.3">
      <c r="B376" s="6">
        <v>45139</v>
      </c>
      <c r="C376" s="5">
        <v>18</v>
      </c>
      <c r="D376" s="5">
        <v>7</v>
      </c>
      <c r="E376" s="4">
        <f t="shared" si="111"/>
        <v>126</v>
      </c>
      <c r="F376" s="1">
        <f t="shared" si="112"/>
        <v>49</v>
      </c>
      <c r="G376" s="10">
        <f t="shared" si="113"/>
        <v>20.37</v>
      </c>
      <c r="H376" s="10">
        <f t="shared" si="114"/>
        <v>2.370000000000001</v>
      </c>
      <c r="I376" s="9">
        <f t="shared" si="115"/>
        <v>0.13166666666666671</v>
      </c>
    </row>
    <row r="377" spans="2:9" x14ac:dyDescent="0.3">
      <c r="B377" s="6">
        <v>45170</v>
      </c>
      <c r="C377" s="5">
        <v>20</v>
      </c>
      <c r="D377" s="5">
        <v>9</v>
      </c>
      <c r="E377" s="4">
        <f t="shared" si="111"/>
        <v>180</v>
      </c>
      <c r="F377" s="1">
        <f t="shared" si="112"/>
        <v>81</v>
      </c>
      <c r="G377" s="10">
        <f t="shared" si="113"/>
        <v>20.190000000000001</v>
      </c>
      <c r="H377" s="10">
        <f t="shared" si="114"/>
        <v>0.19000000000000128</v>
      </c>
      <c r="I377" s="9">
        <f t="shared" si="115"/>
        <v>9.5000000000000639E-3</v>
      </c>
    </row>
    <row r="378" spans="2:9" x14ac:dyDescent="0.3">
      <c r="B378" s="6">
        <v>45200</v>
      </c>
      <c r="C378" s="5">
        <v>20</v>
      </c>
      <c r="D378" s="5">
        <v>11</v>
      </c>
      <c r="E378" s="4">
        <f t="shared" si="111"/>
        <v>220</v>
      </c>
      <c r="F378" s="1">
        <f t="shared" si="112"/>
        <v>121</v>
      </c>
      <c r="G378" s="10">
        <f t="shared" si="113"/>
        <v>20.010000000000002</v>
      </c>
      <c r="H378" s="10">
        <f t="shared" si="114"/>
        <v>1.0000000000001563E-2</v>
      </c>
      <c r="I378" s="9">
        <f t="shared" si="115"/>
        <v>5.0000000000007818E-4</v>
      </c>
    </row>
    <row r="379" spans="2:9" x14ac:dyDescent="0.3">
      <c r="B379" s="3" t="s">
        <v>51</v>
      </c>
      <c r="C379" s="3">
        <f>SUM(C367:C378)</f>
        <v>252</v>
      </c>
      <c r="D379" s="3">
        <f t="shared" ref="D379:G379" si="116">SUM(D367:D378)</f>
        <v>0</v>
      </c>
      <c r="E379" s="3">
        <f t="shared" si="116"/>
        <v>-52</v>
      </c>
      <c r="F379" s="3">
        <f t="shared" si="116"/>
        <v>572</v>
      </c>
      <c r="G379" s="3">
        <f t="shared" si="116"/>
        <v>251.99999999999997</v>
      </c>
      <c r="H379" s="11">
        <f>SUM(H367:H378)</f>
        <v>17.120000000000005</v>
      </c>
      <c r="I379" s="11">
        <f>SUM(I367:I378)</f>
        <v>0.82774242424242439</v>
      </c>
    </row>
    <row r="381" spans="2:9" x14ac:dyDescent="0.3">
      <c r="B381" s="7" t="s">
        <v>53</v>
      </c>
      <c r="C381" s="10">
        <f>ROUND(C379/12,2)</f>
        <v>21</v>
      </c>
    </row>
    <row r="382" spans="2:9" x14ac:dyDescent="0.3">
      <c r="B382" s="7" t="s">
        <v>54</v>
      </c>
      <c r="C382" s="10">
        <f>ROUND(E379/F379,2)</f>
        <v>-0.09</v>
      </c>
    </row>
    <row r="383" spans="2:9" x14ac:dyDescent="0.3">
      <c r="B383" s="7" t="s">
        <v>52</v>
      </c>
      <c r="C383" s="10">
        <f>ROUND(C381+(C382*13),2)</f>
        <v>19.829999999999998</v>
      </c>
    </row>
    <row r="385" spans="2:9" x14ac:dyDescent="0.3">
      <c r="B385" s="7" t="s">
        <v>61</v>
      </c>
      <c r="C385" s="10">
        <f>ROUND(I379/12,2)</f>
        <v>7.0000000000000007E-2</v>
      </c>
      <c r="D385" s="13">
        <v>7.0000000000000007E-2</v>
      </c>
    </row>
    <row r="388" spans="2:9" x14ac:dyDescent="0.3">
      <c r="B388" s="24" t="s">
        <v>23</v>
      </c>
      <c r="C388" s="24"/>
      <c r="D388" s="24"/>
      <c r="E388" s="24"/>
      <c r="F388" s="24"/>
      <c r="G388" s="24"/>
      <c r="H388" s="24"/>
    </row>
    <row r="389" spans="2:9" ht="16.2" x14ac:dyDescent="0.3">
      <c r="B389" s="8" t="s">
        <v>43</v>
      </c>
      <c r="C389" s="8" t="s">
        <v>65</v>
      </c>
      <c r="D389" s="8" t="s">
        <v>44</v>
      </c>
      <c r="E389" s="8" t="s">
        <v>45</v>
      </c>
      <c r="F389" s="8" t="s">
        <v>50</v>
      </c>
      <c r="G389" s="8" t="s">
        <v>47</v>
      </c>
      <c r="H389" s="8" t="s">
        <v>46</v>
      </c>
      <c r="I389" s="8" t="s">
        <v>60</v>
      </c>
    </row>
    <row r="390" spans="2:9" x14ac:dyDescent="0.3">
      <c r="B390" s="6">
        <v>44866</v>
      </c>
      <c r="C390" s="5">
        <v>30</v>
      </c>
      <c r="D390" s="5">
        <v>-11</v>
      </c>
      <c r="E390" s="4">
        <f t="shared" ref="E390:E401" si="117">C390*D390</f>
        <v>-330</v>
      </c>
      <c r="F390" s="1">
        <f>D390^2</f>
        <v>121</v>
      </c>
      <c r="G390" s="10">
        <f>$C$404+($C$405*D390)</f>
        <v>28.47</v>
      </c>
      <c r="H390" s="10">
        <f>ABS(C390-G390)</f>
        <v>1.5300000000000011</v>
      </c>
      <c r="I390" s="9">
        <f>H390/C390</f>
        <v>5.1000000000000038E-2</v>
      </c>
    </row>
    <row r="391" spans="2:9" x14ac:dyDescent="0.3">
      <c r="B391" s="6">
        <v>44896</v>
      </c>
      <c r="C391" s="5">
        <v>30</v>
      </c>
      <c r="D391" s="5">
        <v>-9</v>
      </c>
      <c r="E391" s="4">
        <f t="shared" si="117"/>
        <v>-270</v>
      </c>
      <c r="F391" s="1">
        <f t="shared" ref="F391:F401" si="118">D391^2</f>
        <v>81</v>
      </c>
      <c r="G391" s="10">
        <f t="shared" ref="G391:G401" si="119">$C$404+($C$405*D391)</f>
        <v>27.99</v>
      </c>
      <c r="H391" s="10">
        <f t="shared" ref="H391:H401" si="120">ABS(C391-G391)</f>
        <v>2.0100000000000016</v>
      </c>
      <c r="I391" s="9">
        <f t="shared" ref="I391:I401" si="121">H391/C391</f>
        <v>6.7000000000000046E-2</v>
      </c>
    </row>
    <row r="392" spans="2:9" x14ac:dyDescent="0.3">
      <c r="B392" s="6">
        <v>44927</v>
      </c>
      <c r="C392" s="5">
        <v>24</v>
      </c>
      <c r="D392" s="5">
        <v>-7</v>
      </c>
      <c r="E392" s="4">
        <f t="shared" si="117"/>
        <v>-168</v>
      </c>
      <c r="F392" s="1">
        <f t="shared" si="118"/>
        <v>49</v>
      </c>
      <c r="G392" s="10">
        <f t="shared" si="119"/>
        <v>27.509999999999998</v>
      </c>
      <c r="H392" s="10">
        <f t="shared" si="120"/>
        <v>3.509999999999998</v>
      </c>
      <c r="I392" s="9">
        <f t="shared" si="121"/>
        <v>0.14624999999999991</v>
      </c>
    </row>
    <row r="393" spans="2:9" x14ac:dyDescent="0.3">
      <c r="B393" s="6">
        <v>44958</v>
      </c>
      <c r="C393" s="5">
        <v>28</v>
      </c>
      <c r="D393" s="5">
        <v>-5</v>
      </c>
      <c r="E393" s="4">
        <f t="shared" si="117"/>
        <v>-140</v>
      </c>
      <c r="F393" s="1">
        <f t="shared" si="118"/>
        <v>25</v>
      </c>
      <c r="G393" s="10">
        <f t="shared" si="119"/>
        <v>27.029999999999998</v>
      </c>
      <c r="H393" s="10">
        <f t="shared" si="120"/>
        <v>0.97000000000000242</v>
      </c>
      <c r="I393" s="9">
        <f t="shared" si="121"/>
        <v>3.4642857142857232E-2</v>
      </c>
    </row>
    <row r="394" spans="2:9" x14ac:dyDescent="0.3">
      <c r="B394" s="6">
        <v>44986</v>
      </c>
      <c r="C394" s="5">
        <v>26</v>
      </c>
      <c r="D394" s="5">
        <v>-3</v>
      </c>
      <c r="E394" s="4">
        <f t="shared" si="117"/>
        <v>-78</v>
      </c>
      <c r="F394" s="1">
        <f t="shared" si="118"/>
        <v>9</v>
      </c>
      <c r="G394" s="10">
        <f t="shared" si="119"/>
        <v>26.549999999999997</v>
      </c>
      <c r="H394" s="10">
        <f t="shared" si="120"/>
        <v>0.54999999999999716</v>
      </c>
      <c r="I394" s="9">
        <f t="shared" si="121"/>
        <v>2.1153846153846044E-2</v>
      </c>
    </row>
    <row r="395" spans="2:9" x14ac:dyDescent="0.3">
      <c r="B395" s="6">
        <v>45017</v>
      </c>
      <c r="C395" s="5">
        <v>26</v>
      </c>
      <c r="D395" s="5">
        <v>-1</v>
      </c>
      <c r="E395" s="4">
        <f t="shared" si="117"/>
        <v>-26</v>
      </c>
      <c r="F395" s="1">
        <f t="shared" si="118"/>
        <v>1</v>
      </c>
      <c r="G395" s="10">
        <f t="shared" si="119"/>
        <v>26.069999999999997</v>
      </c>
      <c r="H395" s="10">
        <f t="shared" si="120"/>
        <v>6.9999999999996732E-2</v>
      </c>
      <c r="I395" s="9">
        <f t="shared" si="121"/>
        <v>2.6923076923075664E-3</v>
      </c>
    </row>
    <row r="396" spans="2:9" x14ac:dyDescent="0.3">
      <c r="B396" s="6">
        <v>45047</v>
      </c>
      <c r="C396" s="5">
        <v>22</v>
      </c>
      <c r="D396" s="5">
        <v>1</v>
      </c>
      <c r="E396" s="4">
        <f t="shared" si="117"/>
        <v>22</v>
      </c>
      <c r="F396" s="1">
        <f t="shared" si="118"/>
        <v>1</v>
      </c>
      <c r="G396" s="10">
        <f t="shared" si="119"/>
        <v>25.59</v>
      </c>
      <c r="H396" s="10">
        <f t="shared" si="120"/>
        <v>3.59</v>
      </c>
      <c r="I396" s="9">
        <f t="shared" si="121"/>
        <v>0.16318181818181818</v>
      </c>
    </row>
    <row r="397" spans="2:9" x14ac:dyDescent="0.3">
      <c r="B397" s="6">
        <v>45078</v>
      </c>
      <c r="C397" s="5">
        <v>26</v>
      </c>
      <c r="D397" s="5">
        <v>3</v>
      </c>
      <c r="E397" s="4">
        <f t="shared" si="117"/>
        <v>78</v>
      </c>
      <c r="F397" s="1">
        <f t="shared" si="118"/>
        <v>9</v>
      </c>
      <c r="G397" s="10">
        <f t="shared" si="119"/>
        <v>25.11</v>
      </c>
      <c r="H397" s="10">
        <f t="shared" si="120"/>
        <v>0.89000000000000057</v>
      </c>
      <c r="I397" s="9">
        <f t="shared" si="121"/>
        <v>3.4230769230769252E-2</v>
      </c>
    </row>
    <row r="398" spans="2:9" x14ac:dyDescent="0.3">
      <c r="B398" s="6">
        <v>45108</v>
      </c>
      <c r="C398" s="5">
        <v>28</v>
      </c>
      <c r="D398" s="5">
        <v>5</v>
      </c>
      <c r="E398" s="4">
        <f t="shared" si="117"/>
        <v>140</v>
      </c>
      <c r="F398" s="1">
        <f t="shared" si="118"/>
        <v>25</v>
      </c>
      <c r="G398" s="10">
        <f t="shared" si="119"/>
        <v>24.63</v>
      </c>
      <c r="H398" s="10">
        <f t="shared" si="120"/>
        <v>3.370000000000001</v>
      </c>
      <c r="I398" s="9">
        <f t="shared" si="121"/>
        <v>0.1203571428571429</v>
      </c>
    </row>
    <row r="399" spans="2:9" x14ac:dyDescent="0.3">
      <c r="B399" s="6">
        <v>45139</v>
      </c>
      <c r="C399" s="5">
        <v>22</v>
      </c>
      <c r="D399" s="5">
        <v>7</v>
      </c>
      <c r="E399" s="4">
        <f t="shared" si="117"/>
        <v>154</v>
      </c>
      <c r="F399" s="1">
        <f t="shared" si="118"/>
        <v>49</v>
      </c>
      <c r="G399" s="10">
        <f t="shared" si="119"/>
        <v>24.15</v>
      </c>
      <c r="H399" s="10">
        <f t="shared" si="120"/>
        <v>2.1499999999999986</v>
      </c>
      <c r="I399" s="9">
        <f t="shared" si="121"/>
        <v>9.7727272727272663E-2</v>
      </c>
    </row>
    <row r="400" spans="2:9" x14ac:dyDescent="0.3">
      <c r="B400" s="6">
        <v>45170</v>
      </c>
      <c r="C400" s="5">
        <v>25</v>
      </c>
      <c r="D400" s="5">
        <v>9</v>
      </c>
      <c r="E400" s="4">
        <f t="shared" si="117"/>
        <v>225</v>
      </c>
      <c r="F400" s="1">
        <f t="shared" si="118"/>
        <v>81</v>
      </c>
      <c r="G400" s="10">
        <f t="shared" si="119"/>
        <v>23.669999999999998</v>
      </c>
      <c r="H400" s="10">
        <f t="shared" si="120"/>
        <v>1.3300000000000018</v>
      </c>
      <c r="I400" s="9">
        <f t="shared" si="121"/>
        <v>5.3200000000000074E-2</v>
      </c>
    </row>
    <row r="401" spans="2:9" x14ac:dyDescent="0.3">
      <c r="B401" s="6">
        <v>45200</v>
      </c>
      <c r="C401" s="5">
        <v>23</v>
      </c>
      <c r="D401" s="5">
        <v>11</v>
      </c>
      <c r="E401" s="4">
        <f t="shared" si="117"/>
        <v>253</v>
      </c>
      <c r="F401" s="1">
        <f t="shared" si="118"/>
        <v>121</v>
      </c>
      <c r="G401" s="10">
        <f t="shared" si="119"/>
        <v>23.189999999999998</v>
      </c>
      <c r="H401" s="10">
        <f t="shared" si="120"/>
        <v>0.18999999999999773</v>
      </c>
      <c r="I401" s="9">
        <f t="shared" si="121"/>
        <v>8.2608695652172919E-3</v>
      </c>
    </row>
    <row r="402" spans="2:9" x14ac:dyDescent="0.3">
      <c r="B402" s="3" t="s">
        <v>51</v>
      </c>
      <c r="C402" s="3">
        <f>SUM(C390:C401)</f>
        <v>310</v>
      </c>
      <c r="D402" s="3">
        <f t="shared" ref="D402:G402" si="122">SUM(D390:D401)</f>
        <v>0</v>
      </c>
      <c r="E402" s="3">
        <f t="shared" si="122"/>
        <v>-140</v>
      </c>
      <c r="F402" s="3">
        <f t="shared" si="122"/>
        <v>572</v>
      </c>
      <c r="G402" s="3">
        <f t="shared" si="122"/>
        <v>309.95999999999998</v>
      </c>
      <c r="H402" s="11">
        <f>SUM(H390:H401)</f>
        <v>20.159999999999997</v>
      </c>
      <c r="I402" s="11">
        <f>SUM(I390:I401)</f>
        <v>0.79969688355123125</v>
      </c>
    </row>
    <row r="404" spans="2:9" x14ac:dyDescent="0.3">
      <c r="B404" s="7" t="s">
        <v>53</v>
      </c>
      <c r="C404" s="10">
        <f>ROUND(C402/12,2)</f>
        <v>25.83</v>
      </c>
    </row>
    <row r="405" spans="2:9" x14ac:dyDescent="0.3">
      <c r="B405" s="7" t="s">
        <v>54</v>
      </c>
      <c r="C405" s="10">
        <f>ROUND(E402/F402,2)</f>
        <v>-0.24</v>
      </c>
    </row>
    <row r="406" spans="2:9" x14ac:dyDescent="0.3">
      <c r="B406" s="7" t="s">
        <v>52</v>
      </c>
      <c r="C406" s="10">
        <f>ROUND(C404+(C405*13),2)</f>
        <v>22.71</v>
      </c>
    </row>
    <row r="408" spans="2:9" x14ac:dyDescent="0.3">
      <c r="B408" s="7" t="s">
        <v>61</v>
      </c>
      <c r="C408" s="10">
        <f>ROUND(I402/12,2)</f>
        <v>7.0000000000000007E-2</v>
      </c>
      <c r="D408" s="13">
        <v>7.0000000000000007E-2</v>
      </c>
    </row>
    <row r="411" spans="2:9" x14ac:dyDescent="0.3">
      <c r="B411" s="24" t="s">
        <v>25</v>
      </c>
      <c r="C411" s="24"/>
      <c r="D411" s="24"/>
      <c r="E411" s="24"/>
      <c r="F411" s="24"/>
      <c r="G411" s="24"/>
      <c r="H411" s="24"/>
    </row>
    <row r="412" spans="2:9" ht="16.2" x14ac:dyDescent="0.3">
      <c r="B412" s="8" t="s">
        <v>43</v>
      </c>
      <c r="C412" s="8" t="s">
        <v>65</v>
      </c>
      <c r="D412" s="8" t="s">
        <v>44</v>
      </c>
      <c r="E412" s="8" t="s">
        <v>45</v>
      </c>
      <c r="F412" s="8" t="s">
        <v>50</v>
      </c>
      <c r="G412" s="8" t="s">
        <v>47</v>
      </c>
      <c r="H412" s="8" t="s">
        <v>46</v>
      </c>
      <c r="I412" s="8" t="s">
        <v>60</v>
      </c>
    </row>
    <row r="413" spans="2:9" x14ac:dyDescent="0.3">
      <c r="B413" s="6">
        <v>44866</v>
      </c>
      <c r="C413" s="5">
        <v>22</v>
      </c>
      <c r="D413" s="5">
        <v>-11</v>
      </c>
      <c r="E413" s="4">
        <f t="shared" ref="E413:E424" si="123">C413*D413</f>
        <v>-242</v>
      </c>
      <c r="F413" s="1">
        <f>D413^2</f>
        <v>121</v>
      </c>
      <c r="G413" s="10">
        <f>$C$427+($C$428*D413)</f>
        <v>19.479999999999997</v>
      </c>
      <c r="H413" s="10">
        <f>ABS(C413-G413)</f>
        <v>2.5200000000000031</v>
      </c>
      <c r="I413" s="9">
        <f>H413/C413</f>
        <v>0.11454545454545469</v>
      </c>
    </row>
    <row r="414" spans="2:9" x14ac:dyDescent="0.3">
      <c r="B414" s="6">
        <v>44896</v>
      </c>
      <c r="C414" s="5">
        <v>20</v>
      </c>
      <c r="D414" s="5">
        <v>-9</v>
      </c>
      <c r="E414" s="4">
        <f t="shared" si="123"/>
        <v>-180</v>
      </c>
      <c r="F414" s="1">
        <f t="shared" ref="F414:F424" si="124">D414^2</f>
        <v>81</v>
      </c>
      <c r="G414" s="10">
        <f t="shared" ref="G414:G424" si="125">$C$427+($C$428*D414)</f>
        <v>19.18</v>
      </c>
      <c r="H414" s="10">
        <f t="shared" ref="H414:H424" si="126">ABS(C414-G414)</f>
        <v>0.82000000000000028</v>
      </c>
      <c r="I414" s="9">
        <f t="shared" ref="I414:I424" si="127">H414/C414</f>
        <v>4.1000000000000016E-2</v>
      </c>
    </row>
    <row r="415" spans="2:9" x14ac:dyDescent="0.3">
      <c r="B415" s="6">
        <v>44927</v>
      </c>
      <c r="C415" s="5">
        <v>18</v>
      </c>
      <c r="D415" s="5">
        <v>-7</v>
      </c>
      <c r="E415" s="4">
        <f t="shared" si="123"/>
        <v>-126</v>
      </c>
      <c r="F415" s="1">
        <f t="shared" si="124"/>
        <v>49</v>
      </c>
      <c r="G415" s="10">
        <f t="shared" si="125"/>
        <v>18.88</v>
      </c>
      <c r="H415" s="10">
        <f t="shared" si="126"/>
        <v>0.87999999999999901</v>
      </c>
      <c r="I415" s="9">
        <f t="shared" si="127"/>
        <v>4.8888888888888836E-2</v>
      </c>
    </row>
    <row r="416" spans="2:9" x14ac:dyDescent="0.3">
      <c r="B416" s="6">
        <v>44958</v>
      </c>
      <c r="C416" s="5">
        <v>18</v>
      </c>
      <c r="D416" s="5">
        <v>-5</v>
      </c>
      <c r="E416" s="4">
        <f t="shared" si="123"/>
        <v>-90</v>
      </c>
      <c r="F416" s="1">
        <f t="shared" si="124"/>
        <v>25</v>
      </c>
      <c r="G416" s="10">
        <f t="shared" si="125"/>
        <v>18.579999999999998</v>
      </c>
      <c r="H416" s="10">
        <f t="shared" si="126"/>
        <v>0.57999999999999829</v>
      </c>
      <c r="I416" s="9">
        <f t="shared" si="127"/>
        <v>3.2222222222222124E-2</v>
      </c>
    </row>
    <row r="417" spans="2:9" x14ac:dyDescent="0.3">
      <c r="B417" s="6">
        <v>44986</v>
      </c>
      <c r="C417" s="5">
        <v>16</v>
      </c>
      <c r="D417" s="5">
        <v>-3</v>
      </c>
      <c r="E417" s="4">
        <f t="shared" si="123"/>
        <v>-48</v>
      </c>
      <c r="F417" s="1">
        <f t="shared" si="124"/>
        <v>9</v>
      </c>
      <c r="G417" s="10">
        <f t="shared" si="125"/>
        <v>18.279999999999998</v>
      </c>
      <c r="H417" s="10">
        <f t="shared" si="126"/>
        <v>2.2799999999999976</v>
      </c>
      <c r="I417" s="9">
        <f t="shared" si="127"/>
        <v>0.14249999999999985</v>
      </c>
    </row>
    <row r="418" spans="2:9" x14ac:dyDescent="0.3">
      <c r="B418" s="6">
        <v>45017</v>
      </c>
      <c r="C418" s="5">
        <v>15</v>
      </c>
      <c r="D418" s="5">
        <v>-1</v>
      </c>
      <c r="E418" s="4">
        <f t="shared" si="123"/>
        <v>-15</v>
      </c>
      <c r="F418" s="1">
        <f t="shared" si="124"/>
        <v>1</v>
      </c>
      <c r="G418" s="10">
        <f t="shared" si="125"/>
        <v>17.979999999999997</v>
      </c>
      <c r="H418" s="10">
        <f t="shared" si="126"/>
        <v>2.9799999999999969</v>
      </c>
      <c r="I418" s="9">
        <f t="shared" si="127"/>
        <v>0.19866666666666646</v>
      </c>
    </row>
    <row r="419" spans="2:9" x14ac:dyDescent="0.3">
      <c r="B419" s="6">
        <v>45047</v>
      </c>
      <c r="C419" s="5">
        <v>15</v>
      </c>
      <c r="D419" s="5">
        <v>1</v>
      </c>
      <c r="E419" s="4">
        <f t="shared" si="123"/>
        <v>15</v>
      </c>
      <c r="F419" s="1">
        <f t="shared" si="124"/>
        <v>1</v>
      </c>
      <c r="G419" s="10">
        <f t="shared" si="125"/>
        <v>17.68</v>
      </c>
      <c r="H419" s="10">
        <f t="shared" si="126"/>
        <v>2.6799999999999997</v>
      </c>
      <c r="I419" s="9">
        <f t="shared" si="127"/>
        <v>0.17866666666666664</v>
      </c>
    </row>
    <row r="420" spans="2:9" x14ac:dyDescent="0.3">
      <c r="B420" s="6">
        <v>45078</v>
      </c>
      <c r="C420" s="5">
        <v>20</v>
      </c>
      <c r="D420" s="5">
        <v>3</v>
      </c>
      <c r="E420" s="4">
        <f t="shared" si="123"/>
        <v>60</v>
      </c>
      <c r="F420" s="1">
        <f t="shared" si="124"/>
        <v>9</v>
      </c>
      <c r="G420" s="10">
        <f t="shared" si="125"/>
        <v>17.38</v>
      </c>
      <c r="H420" s="10">
        <f t="shared" si="126"/>
        <v>2.620000000000001</v>
      </c>
      <c r="I420" s="9">
        <f t="shared" si="127"/>
        <v>0.13100000000000006</v>
      </c>
    </row>
    <row r="421" spans="2:9" x14ac:dyDescent="0.3">
      <c r="B421" s="6">
        <v>45108</v>
      </c>
      <c r="C421" s="5">
        <v>18</v>
      </c>
      <c r="D421" s="5">
        <v>5</v>
      </c>
      <c r="E421" s="4">
        <f t="shared" si="123"/>
        <v>90</v>
      </c>
      <c r="F421" s="1">
        <f t="shared" si="124"/>
        <v>25</v>
      </c>
      <c r="G421" s="10">
        <f t="shared" si="125"/>
        <v>17.079999999999998</v>
      </c>
      <c r="H421" s="10">
        <f t="shared" si="126"/>
        <v>0.92000000000000171</v>
      </c>
      <c r="I421" s="9">
        <f t="shared" si="127"/>
        <v>5.1111111111111204E-2</v>
      </c>
    </row>
    <row r="422" spans="2:9" x14ac:dyDescent="0.3">
      <c r="B422" s="6">
        <v>45139</v>
      </c>
      <c r="C422" s="5">
        <v>22</v>
      </c>
      <c r="D422" s="5">
        <v>7</v>
      </c>
      <c r="E422" s="4">
        <f t="shared" si="123"/>
        <v>154</v>
      </c>
      <c r="F422" s="1">
        <f t="shared" si="124"/>
        <v>49</v>
      </c>
      <c r="G422" s="10">
        <f t="shared" si="125"/>
        <v>16.779999999999998</v>
      </c>
      <c r="H422" s="10">
        <f t="shared" si="126"/>
        <v>5.2200000000000024</v>
      </c>
      <c r="I422" s="9">
        <f t="shared" si="127"/>
        <v>0.23727272727272739</v>
      </c>
    </row>
    <row r="423" spans="2:9" x14ac:dyDescent="0.3">
      <c r="B423" s="6">
        <v>45170</v>
      </c>
      <c r="C423" s="5">
        <v>16</v>
      </c>
      <c r="D423" s="5">
        <v>9</v>
      </c>
      <c r="E423" s="4">
        <f t="shared" si="123"/>
        <v>144</v>
      </c>
      <c r="F423" s="1">
        <f t="shared" si="124"/>
        <v>81</v>
      </c>
      <c r="G423" s="10">
        <f t="shared" si="125"/>
        <v>16.479999999999997</v>
      </c>
      <c r="H423" s="10">
        <f t="shared" si="126"/>
        <v>0.47999999999999687</v>
      </c>
      <c r="I423" s="9">
        <f t="shared" si="127"/>
        <v>2.9999999999999805E-2</v>
      </c>
    </row>
    <row r="424" spans="2:9" x14ac:dyDescent="0.3">
      <c r="B424" s="6">
        <v>45200</v>
      </c>
      <c r="C424" s="5">
        <v>14</v>
      </c>
      <c r="D424" s="5">
        <v>11</v>
      </c>
      <c r="E424" s="4">
        <f t="shared" si="123"/>
        <v>154</v>
      </c>
      <c r="F424" s="1">
        <f t="shared" si="124"/>
        <v>121</v>
      </c>
      <c r="G424" s="10">
        <f t="shared" si="125"/>
        <v>16.18</v>
      </c>
      <c r="H424" s="10">
        <f t="shared" si="126"/>
        <v>2.1799999999999997</v>
      </c>
      <c r="I424" s="9">
        <f t="shared" si="127"/>
        <v>0.15571428571428569</v>
      </c>
    </row>
    <row r="425" spans="2:9" x14ac:dyDescent="0.3">
      <c r="B425" s="3" t="s">
        <v>51</v>
      </c>
      <c r="C425" s="3">
        <f>SUM(C413:C424)</f>
        <v>214</v>
      </c>
      <c r="D425" s="3">
        <f t="shared" ref="D425:G425" si="128">SUM(D413:D424)</f>
        <v>0</v>
      </c>
      <c r="E425" s="3">
        <f t="shared" si="128"/>
        <v>-84</v>
      </c>
      <c r="F425" s="3">
        <f t="shared" si="128"/>
        <v>572</v>
      </c>
      <c r="G425" s="3">
        <f t="shared" si="128"/>
        <v>213.95999999999998</v>
      </c>
      <c r="H425" s="11">
        <f>SUM(H413:H424)</f>
        <v>24.159999999999997</v>
      </c>
      <c r="I425" s="11">
        <f>SUM(I413:I424)</f>
        <v>1.3615880230880228</v>
      </c>
    </row>
    <row r="427" spans="2:9" x14ac:dyDescent="0.3">
      <c r="B427" s="7" t="s">
        <v>53</v>
      </c>
      <c r="C427" s="10">
        <f>ROUND(C425/12,2)</f>
        <v>17.829999999999998</v>
      </c>
    </row>
    <row r="428" spans="2:9" x14ac:dyDescent="0.3">
      <c r="B428" s="7" t="s">
        <v>54</v>
      </c>
      <c r="C428" s="10">
        <f>ROUND(E425/F425,2)</f>
        <v>-0.15</v>
      </c>
    </row>
    <row r="429" spans="2:9" x14ac:dyDescent="0.3">
      <c r="B429" s="7" t="s">
        <v>52</v>
      </c>
      <c r="C429" s="10">
        <f>ROUND(C427+(C428*13),2)</f>
        <v>15.88</v>
      </c>
    </row>
    <row r="431" spans="2:9" x14ac:dyDescent="0.3">
      <c r="B431" s="7" t="s">
        <v>61</v>
      </c>
      <c r="C431" s="10">
        <f>ROUND(I425/12,2)</f>
        <v>0.11</v>
      </c>
      <c r="D431" s="13">
        <v>0.11</v>
      </c>
    </row>
    <row r="434" spans="2:9" x14ac:dyDescent="0.3">
      <c r="B434" s="24" t="s">
        <v>26</v>
      </c>
      <c r="C434" s="24"/>
      <c r="D434" s="24"/>
      <c r="E434" s="24"/>
      <c r="F434" s="24"/>
      <c r="G434" s="24"/>
      <c r="H434" s="24"/>
    </row>
    <row r="435" spans="2:9" ht="16.2" x14ac:dyDescent="0.3">
      <c r="B435" s="8" t="s">
        <v>43</v>
      </c>
      <c r="C435" s="8" t="s">
        <v>65</v>
      </c>
      <c r="D435" s="8" t="s">
        <v>44</v>
      </c>
      <c r="E435" s="8" t="s">
        <v>45</v>
      </c>
      <c r="F435" s="8" t="s">
        <v>50</v>
      </c>
      <c r="G435" s="8" t="s">
        <v>47</v>
      </c>
      <c r="H435" s="8" t="s">
        <v>46</v>
      </c>
      <c r="I435" s="8" t="s">
        <v>60</v>
      </c>
    </row>
    <row r="436" spans="2:9" x14ac:dyDescent="0.3">
      <c r="B436" s="6">
        <v>44866</v>
      </c>
      <c r="C436" s="5">
        <v>18</v>
      </c>
      <c r="D436" s="5">
        <v>-11</v>
      </c>
      <c r="E436" s="4">
        <f t="shared" ref="E436:E447" si="129">C436*D436</f>
        <v>-198</v>
      </c>
      <c r="F436" s="1">
        <f>D436^2</f>
        <v>121</v>
      </c>
      <c r="G436" s="10">
        <f>$C$450+($C$451*D436)</f>
        <v>19.430000000000003</v>
      </c>
      <c r="H436" s="10">
        <f>ABS(C436-G436)</f>
        <v>1.4300000000000033</v>
      </c>
      <c r="I436" s="9">
        <f>H436/C436</f>
        <v>7.9444444444444623E-2</v>
      </c>
    </row>
    <row r="437" spans="2:9" x14ac:dyDescent="0.3">
      <c r="B437" s="6">
        <v>44896</v>
      </c>
      <c r="C437" s="5">
        <v>16</v>
      </c>
      <c r="D437" s="5">
        <v>-9</v>
      </c>
      <c r="E437" s="4">
        <f t="shared" si="129"/>
        <v>-144</v>
      </c>
      <c r="F437" s="1">
        <f t="shared" ref="F437:F447" si="130">D437^2</f>
        <v>81</v>
      </c>
      <c r="G437" s="10">
        <f t="shared" ref="G437:G447" si="131">$C$450+($C$451*D437)</f>
        <v>19.610000000000003</v>
      </c>
      <c r="H437" s="10">
        <f t="shared" ref="H437:H447" si="132">ABS(C437-G437)</f>
        <v>3.610000000000003</v>
      </c>
      <c r="I437" s="9">
        <f t="shared" ref="I437:I447" si="133">H437/C437</f>
        <v>0.22562500000000019</v>
      </c>
    </row>
    <row r="438" spans="2:9" x14ac:dyDescent="0.3">
      <c r="B438" s="6">
        <v>44927</v>
      </c>
      <c r="C438" s="5">
        <v>20</v>
      </c>
      <c r="D438" s="5">
        <v>-7</v>
      </c>
      <c r="E438" s="4">
        <f t="shared" si="129"/>
        <v>-140</v>
      </c>
      <c r="F438" s="1">
        <f t="shared" si="130"/>
        <v>49</v>
      </c>
      <c r="G438" s="10">
        <f t="shared" si="131"/>
        <v>19.790000000000003</v>
      </c>
      <c r="H438" s="10">
        <f t="shared" si="132"/>
        <v>0.2099999999999973</v>
      </c>
      <c r="I438" s="9">
        <f t="shared" si="133"/>
        <v>1.0499999999999865E-2</v>
      </c>
    </row>
    <row r="439" spans="2:9" x14ac:dyDescent="0.3">
      <c r="B439" s="6">
        <v>44958</v>
      </c>
      <c r="C439" s="5">
        <v>24</v>
      </c>
      <c r="D439" s="5">
        <v>-5</v>
      </c>
      <c r="E439" s="4">
        <f t="shared" si="129"/>
        <v>-120</v>
      </c>
      <c r="F439" s="1">
        <f t="shared" si="130"/>
        <v>25</v>
      </c>
      <c r="G439" s="10">
        <f t="shared" si="131"/>
        <v>19.970000000000002</v>
      </c>
      <c r="H439" s="10">
        <f t="shared" si="132"/>
        <v>4.0299999999999976</v>
      </c>
      <c r="I439" s="9">
        <f t="shared" si="133"/>
        <v>0.16791666666666658</v>
      </c>
    </row>
    <row r="440" spans="2:9" x14ac:dyDescent="0.3">
      <c r="B440" s="6">
        <v>44986</v>
      </c>
      <c r="C440" s="5">
        <v>22</v>
      </c>
      <c r="D440" s="5">
        <v>-3</v>
      </c>
      <c r="E440" s="4">
        <f t="shared" si="129"/>
        <v>-66</v>
      </c>
      <c r="F440" s="1">
        <f t="shared" si="130"/>
        <v>9</v>
      </c>
      <c r="G440" s="10">
        <f t="shared" si="131"/>
        <v>20.150000000000002</v>
      </c>
      <c r="H440" s="10">
        <f t="shared" si="132"/>
        <v>1.8499999999999979</v>
      </c>
      <c r="I440" s="9">
        <f t="shared" si="133"/>
        <v>8.4090909090908994E-2</v>
      </c>
    </row>
    <row r="441" spans="2:9" x14ac:dyDescent="0.3">
      <c r="B441" s="6">
        <v>45017</v>
      </c>
      <c r="C441" s="5">
        <v>25</v>
      </c>
      <c r="D441" s="5">
        <v>-1</v>
      </c>
      <c r="E441" s="4">
        <f t="shared" si="129"/>
        <v>-25</v>
      </c>
      <c r="F441" s="1">
        <f t="shared" si="130"/>
        <v>1</v>
      </c>
      <c r="G441" s="10">
        <f t="shared" si="131"/>
        <v>20.330000000000002</v>
      </c>
      <c r="H441" s="10">
        <f t="shared" si="132"/>
        <v>4.6699999999999982</v>
      </c>
      <c r="I441" s="9">
        <f t="shared" si="133"/>
        <v>0.18679999999999994</v>
      </c>
    </row>
    <row r="442" spans="2:9" x14ac:dyDescent="0.3">
      <c r="B442" s="6">
        <v>45047</v>
      </c>
      <c r="C442" s="5">
        <v>22</v>
      </c>
      <c r="D442" s="5">
        <v>1</v>
      </c>
      <c r="E442" s="4">
        <f t="shared" si="129"/>
        <v>22</v>
      </c>
      <c r="F442" s="1">
        <f t="shared" si="130"/>
        <v>1</v>
      </c>
      <c r="G442" s="10">
        <f t="shared" si="131"/>
        <v>20.51</v>
      </c>
      <c r="H442" s="10">
        <f t="shared" si="132"/>
        <v>1.4899999999999984</v>
      </c>
      <c r="I442" s="9">
        <f t="shared" si="133"/>
        <v>6.772727272727265E-2</v>
      </c>
    </row>
    <row r="443" spans="2:9" x14ac:dyDescent="0.3">
      <c r="B443" s="6">
        <v>45078</v>
      </c>
      <c r="C443" s="5">
        <v>16</v>
      </c>
      <c r="D443" s="5">
        <v>3</v>
      </c>
      <c r="E443" s="4">
        <f t="shared" si="129"/>
        <v>48</v>
      </c>
      <c r="F443" s="1">
        <f t="shared" si="130"/>
        <v>9</v>
      </c>
      <c r="G443" s="10">
        <f t="shared" si="131"/>
        <v>20.69</v>
      </c>
      <c r="H443" s="10">
        <f t="shared" si="132"/>
        <v>4.6900000000000013</v>
      </c>
      <c r="I443" s="9">
        <f t="shared" si="133"/>
        <v>0.29312500000000008</v>
      </c>
    </row>
    <row r="444" spans="2:9" x14ac:dyDescent="0.3">
      <c r="B444" s="6">
        <v>45108</v>
      </c>
      <c r="C444" s="5">
        <v>18</v>
      </c>
      <c r="D444" s="5">
        <v>5</v>
      </c>
      <c r="E444" s="4">
        <f t="shared" si="129"/>
        <v>90</v>
      </c>
      <c r="F444" s="1">
        <f t="shared" si="130"/>
        <v>25</v>
      </c>
      <c r="G444" s="10">
        <f t="shared" si="131"/>
        <v>20.87</v>
      </c>
      <c r="H444" s="10">
        <f t="shared" si="132"/>
        <v>2.870000000000001</v>
      </c>
      <c r="I444" s="9">
        <f t="shared" si="133"/>
        <v>0.1594444444444445</v>
      </c>
    </row>
    <row r="445" spans="2:9" x14ac:dyDescent="0.3">
      <c r="B445" s="6">
        <v>45139</v>
      </c>
      <c r="C445" s="5">
        <v>19</v>
      </c>
      <c r="D445" s="5">
        <v>7</v>
      </c>
      <c r="E445" s="4">
        <f t="shared" si="129"/>
        <v>133</v>
      </c>
      <c r="F445" s="1">
        <f t="shared" si="130"/>
        <v>49</v>
      </c>
      <c r="G445" s="10">
        <f t="shared" si="131"/>
        <v>21.05</v>
      </c>
      <c r="H445" s="10">
        <f t="shared" si="132"/>
        <v>2.0500000000000007</v>
      </c>
      <c r="I445" s="9">
        <f t="shared" si="133"/>
        <v>0.10789473684210531</v>
      </c>
    </row>
    <row r="446" spans="2:9" x14ac:dyDescent="0.3">
      <c r="B446" s="6">
        <v>45170</v>
      </c>
      <c r="C446" s="5">
        <v>23</v>
      </c>
      <c r="D446" s="5">
        <v>9</v>
      </c>
      <c r="E446" s="4">
        <f t="shared" si="129"/>
        <v>207</v>
      </c>
      <c r="F446" s="1">
        <f t="shared" si="130"/>
        <v>81</v>
      </c>
      <c r="G446" s="10">
        <f t="shared" si="131"/>
        <v>21.23</v>
      </c>
      <c r="H446" s="10">
        <f t="shared" si="132"/>
        <v>1.7699999999999996</v>
      </c>
      <c r="I446" s="9">
        <f t="shared" si="133"/>
        <v>7.695652173913041E-2</v>
      </c>
    </row>
    <row r="447" spans="2:9" x14ac:dyDescent="0.3">
      <c r="B447" s="6">
        <v>45200</v>
      </c>
      <c r="C447" s="5">
        <v>22</v>
      </c>
      <c r="D447" s="5">
        <v>11</v>
      </c>
      <c r="E447" s="4">
        <f t="shared" si="129"/>
        <v>242</v>
      </c>
      <c r="F447" s="1">
        <f t="shared" si="130"/>
        <v>121</v>
      </c>
      <c r="G447" s="10">
        <f t="shared" si="131"/>
        <v>21.41</v>
      </c>
      <c r="H447" s="10">
        <f t="shared" si="132"/>
        <v>0.58999999999999986</v>
      </c>
      <c r="I447" s="9">
        <f t="shared" si="133"/>
        <v>2.681818181818181E-2</v>
      </c>
    </row>
    <row r="448" spans="2:9" x14ac:dyDescent="0.3">
      <c r="B448" s="3" t="s">
        <v>51</v>
      </c>
      <c r="C448" s="3">
        <f>SUM(C436:C447)</f>
        <v>245</v>
      </c>
      <c r="D448" s="3">
        <f t="shared" ref="D448:G448" si="134">SUM(D436:D447)</f>
        <v>0</v>
      </c>
      <c r="E448" s="3">
        <f t="shared" si="134"/>
        <v>49</v>
      </c>
      <c r="F448" s="3">
        <f t="shared" si="134"/>
        <v>572</v>
      </c>
      <c r="G448" s="3">
        <f t="shared" si="134"/>
        <v>245.04000000000002</v>
      </c>
      <c r="H448" s="11">
        <f>SUM(H436:H447)</f>
        <v>29.259999999999998</v>
      </c>
      <c r="I448" s="11">
        <f>SUM(I436:I447)</f>
        <v>1.4863431777731551</v>
      </c>
    </row>
    <row r="450" spans="2:4" x14ac:dyDescent="0.3">
      <c r="B450" s="7" t="s">
        <v>53</v>
      </c>
      <c r="C450" s="10">
        <f>ROUND(C448/12,2)</f>
        <v>20.420000000000002</v>
      </c>
    </row>
    <row r="451" spans="2:4" x14ac:dyDescent="0.3">
      <c r="B451" s="7" t="s">
        <v>54</v>
      </c>
      <c r="C451" s="10">
        <f>ROUND(E448/F448,2)</f>
        <v>0.09</v>
      </c>
    </row>
    <row r="452" spans="2:4" x14ac:dyDescent="0.3">
      <c r="B452" s="7" t="s">
        <v>52</v>
      </c>
      <c r="C452" s="10">
        <f>ROUND(C450+(C451*13),2)</f>
        <v>21.59</v>
      </c>
    </row>
    <row r="454" spans="2:4" x14ac:dyDescent="0.3">
      <c r="B454" s="7" t="s">
        <v>61</v>
      </c>
      <c r="C454" s="10">
        <f>ROUND(I448/12,2)</f>
        <v>0.12</v>
      </c>
      <c r="D454" s="13">
        <v>0.12</v>
      </c>
    </row>
  </sheetData>
  <mergeCells count="20">
    <mergeCell ref="B113:H113"/>
    <mergeCell ref="B1:H1"/>
    <mergeCell ref="B24:H24"/>
    <mergeCell ref="B46:H46"/>
    <mergeCell ref="B68:H68"/>
    <mergeCell ref="B90:H90"/>
    <mergeCell ref="B136:H136"/>
    <mergeCell ref="B159:H159"/>
    <mergeCell ref="B182:H182"/>
    <mergeCell ref="B205:H205"/>
    <mergeCell ref="B228:H228"/>
    <mergeCell ref="B365:H365"/>
    <mergeCell ref="B388:H388"/>
    <mergeCell ref="B411:H411"/>
    <mergeCell ref="B434:H434"/>
    <mergeCell ref="B251:H251"/>
    <mergeCell ref="B274:H274"/>
    <mergeCell ref="B297:H297"/>
    <mergeCell ref="B319:H319"/>
    <mergeCell ref="B342:H34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OHS 2021</dc:creator>
  <cp:lastModifiedBy>LENOVO OHS 2021</cp:lastModifiedBy>
  <dcterms:created xsi:type="dcterms:W3CDTF">2023-10-13T21:45:53Z</dcterms:created>
  <dcterms:modified xsi:type="dcterms:W3CDTF">2023-10-25T19:26:25Z</dcterms:modified>
</cp:coreProperties>
</file>